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mer\Desktop\DataViz\Homework\excel-challenge\"/>
    </mc:Choice>
  </mc:AlternateContent>
  <xr:revisionPtr revIDLastSave="0" documentId="13_ncr:1_{5F98DEE0-4C67-49EF-AC88-45753E5D6B8E}" xr6:coauthVersionLast="45" xr6:coauthVersionMax="45" xr10:uidLastSave="{00000000-0000-0000-0000-000000000000}"/>
  <bookViews>
    <workbookView xWindow="-120" yWindow="-120" windowWidth="24240" windowHeight="13140" tabRatio="797" xr2:uid="{00000000-000D-0000-FFFF-FFFF00000000}"/>
  </bookViews>
  <sheets>
    <sheet name="Data" sheetId="1" r:id="rId1"/>
    <sheet name="Category" sheetId="2" r:id="rId2"/>
    <sheet name="Sub-category" sheetId="4" r:id="rId3"/>
    <sheet name="Sheet5" sheetId="5" r:id="rId4"/>
  </sheets>
  <calcPr calcId="191029"/>
  <pivotCaches>
    <pivotCache cacheId="17" r:id="rId5"/>
    <pivotCache cacheId="2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8" i="1"/>
  <c r="S3" i="1"/>
  <c r="S4" i="1"/>
  <c r="S5" i="1"/>
  <c r="S6" i="1"/>
  <c r="S7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3" i="1"/>
  <c r="P4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2" i="1"/>
  <c r="O853" i="1"/>
  <c r="O854" i="1"/>
  <c r="O855" i="1"/>
  <c r="O856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5" i="1"/>
  <c r="O6" i="1"/>
  <c r="O7" i="1"/>
  <c r="O4" i="1"/>
  <c r="O3" i="1"/>
  <c r="O2" i="1"/>
</calcChain>
</file>

<file path=xl/sharedStrings.xml><?xml version="1.0" encoding="utf-8"?>
<sst xmlns="http://schemas.openxmlformats.org/spreadsheetml/2006/main" count="33030" uniqueCount="8385">
  <si>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</si>
  <si>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</si>
  <si>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</si>
  <si>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</si>
  <si>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</si>
  <si>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</si>
  <si>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</si>
  <si>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</si>
  <si>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</si>
  <si>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</si>
  <si>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</si>
  <si>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</si>
  <si>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</si>
  <si>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</si>
  <si>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</si>
  <si>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</si>
  <si>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</si>
  <si>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</si>
  <si>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</si>
  <si>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</si>
  <si>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</si>
  <si>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</si>
  <si>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</si>
  <si>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</si>
  <si>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</si>
  <si>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</si>
  <si>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</si>
  <si>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</si>
  <si>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</si>
  <si>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</si>
  <si>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</si>
  <si>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</si>
  <si>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</si>
  <si>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</si>
  <si>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</si>
  <si>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</si>
  <si>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</si>
  <si>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</si>
  <si>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</si>
  <si>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</si>
  <si>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</si>
  <si>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</si>
  <si>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</si>
  <si>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</si>
  <si>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</si>
  <si>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</si>
  <si>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</si>
  <si>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</si>
  <si>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</si>
  <si>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</si>
  <si>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</si>
  <si>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</si>
  <si>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</si>
  <si>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</si>
  <si>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</si>
  <si>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</si>
  <si>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</si>
  <si>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</si>
  <si>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</si>
  <si>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</si>
  <si>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</si>
  <si>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</si>
  <si>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</si>
  <si>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</si>
  <si>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</si>
  <si>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</si>
  <si>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</si>
  <si>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</si>
  <si>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</si>
  <si>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</si>
  <si>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</si>
  <si>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</si>
  <si>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</si>
  <si>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</si>
  <si>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</si>
  <si>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</si>
  <si>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</si>
  <si>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</si>
  <si>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</si>
  <si>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</si>
  <si>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</si>
  <si>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</si>
  <si>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</si>
  <si>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</si>
  <si>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</si>
  <si>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</si>
  <si>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</si>
  <si>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</si>
  <si>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</si>
  <si>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</si>
  <si>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</si>
  <si>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</si>
  <si>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</si>
  <si>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</si>
  <si>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</si>
  <si>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</si>
  <si>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</si>
  <si>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</si>
  <si>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</si>
  <si>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</si>
  <si>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</si>
  <si>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</si>
  <si>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</si>
  <si>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</si>
  <si>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</si>
  <si>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</si>
  <si>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</si>
  <si>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</si>
  <si>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</si>
  <si>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</si>
  <si>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</si>
  <si>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</si>
  <si>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</si>
  <si>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</si>
  <si>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</si>
  <si>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</si>
  <si>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</si>
  <si>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</si>
  <si>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</si>
  <si>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</si>
  <si>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</si>
  <si>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</si>
  <si>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</si>
  <si>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</si>
  <si>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</si>
  <si>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</si>
  <si>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</si>
  <si>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</si>
  <si>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</si>
  <si>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</si>
  <si>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</si>
  <si>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</si>
  <si>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</si>
  <si>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</si>
  <si>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</si>
  <si>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</si>
  <si>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</si>
  <si>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</si>
  <si>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</si>
  <si>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</si>
  <si>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</si>
  <si>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</si>
  <si>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</si>
  <si>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</si>
  <si>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</si>
  <si>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</si>
  <si>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</si>
  <si>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</si>
  <si>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</si>
  <si>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</si>
  <si>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</si>
  <si>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</si>
  <si>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</si>
  <si>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</si>
  <si>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</si>
  <si>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</si>
  <si>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</si>
  <si>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</si>
  <si>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</si>
  <si>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</si>
  <si>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</si>
  <si>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</si>
  <si>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</si>
  <si>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</si>
  <si>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</si>
  <si>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</si>
  <si>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</si>
  <si>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</si>
  <si>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</si>
  <si>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</si>
  <si>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</si>
  <si>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</si>
  <si>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</si>
  <si>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</si>
  <si>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</si>
  <si>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</si>
  <si>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</si>
  <si>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</si>
  <si>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</si>
  <si>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</si>
  <si>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</si>
  <si>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</si>
  <si>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</si>
  <si>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</si>
  <si>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</si>
  <si>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</si>
  <si>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</si>
  <si>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</si>
  <si>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</si>
  <si>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</si>
  <si>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</si>
  <si>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</si>
  <si>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</si>
  <si>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</si>
  <si>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</si>
  <si>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</si>
  <si>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</si>
  <si>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</si>
  <si>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</si>
  <si>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</si>
  <si>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</si>
  <si>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</si>
  <si>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</si>
  <si>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</si>
  <si>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</si>
  <si>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</si>
  <si>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</si>
  <si>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</si>
  <si>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</si>
  <si>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</si>
  <si>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</si>
  <si>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</si>
  <si>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</si>
  <si>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</si>
  <si>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</si>
  <si>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</si>
  <si>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</si>
  <si>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</si>
  <si>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</si>
  <si>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</si>
  <si>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</si>
  <si>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</si>
  <si>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</si>
  <si>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</si>
  <si>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</si>
  <si>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</si>
  <si>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</si>
  <si>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</si>
  <si>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</si>
  <si>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</si>
  <si>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</si>
  <si>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</si>
  <si>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</si>
  <si>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</si>
  <si>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</si>
  <si>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</si>
  <si>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</si>
  <si>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</si>
  <si>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</si>
  <si>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</si>
  <si>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</si>
  <si>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</si>
  <si>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</si>
  <si>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</si>
  <si>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</si>
  <si>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</si>
  <si>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</si>
  <si>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</si>
  <si>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</si>
  <si>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</si>
  <si>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</si>
  <si>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</si>
  <si>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</si>
  <si>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</si>
  <si>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</si>
  <si>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</si>
  <si>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</si>
  <si>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</si>
  <si>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</si>
  <si>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</si>
  <si>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</si>
  <si>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</si>
  <si>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</si>
  <si>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</si>
  <si>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</si>
  <si>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</si>
  <si>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</si>
  <si>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</si>
  <si>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</si>
  <si>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</si>
  <si>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</si>
  <si>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</si>
  <si>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</si>
  <si>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</si>
  <si>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</si>
  <si>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</si>
  <si>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</si>
  <si>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</si>
  <si>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</si>
  <si>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</si>
  <si>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</si>
  <si>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</si>
  <si>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</si>
  <si>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</si>
  <si>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</si>
  <si>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</si>
  <si>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</si>
  <si>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</si>
  <si>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</si>
  <si>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</si>
  <si>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</si>
  <si>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</si>
  <si>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</si>
  <si>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</si>
  <si>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</si>
  <si>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</si>
  <si>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</si>
  <si>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</si>
  <si>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</si>
  <si>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</si>
  <si>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</si>
  <si>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</si>
  <si>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</si>
  <si>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</si>
  <si>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</si>
  <si>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</si>
  <si>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</si>
  <si>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</si>
  <si>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</si>
  <si>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</si>
  <si>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</si>
  <si>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</si>
  <si>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</si>
  <si>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</si>
  <si>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</si>
  <si>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</si>
  <si>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</si>
  <si>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</si>
  <si>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</si>
  <si>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</si>
  <si>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</si>
  <si>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</si>
  <si>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</si>
  <si>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</si>
  <si>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</si>
  <si>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</si>
  <si>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</si>
  <si>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</si>
  <si>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</si>
  <si>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</si>
  <si>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</si>
  <si>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</si>
  <si>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</si>
  <si>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</si>
  <si>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</si>
  <si>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</si>
  <si>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</si>
  <si>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</si>
  <si>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</si>
  <si>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</si>
  <si>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</si>
  <si>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</si>
  <si>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</si>
  <si>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</si>
  <si>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</si>
  <si>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</si>
  <si>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</si>
  <si>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</si>
  <si>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</si>
  <si>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</si>
  <si>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</si>
  <si>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</si>
  <si>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</si>
  <si>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</si>
  <si>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</si>
  <si>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</si>
  <si>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</si>
  <si>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</si>
  <si>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</si>
  <si>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</si>
  <si>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</si>
  <si>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</si>
  <si>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</si>
  <si>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</si>
  <si>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</si>
  <si>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</si>
  <si>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</si>
  <si>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</si>
  <si>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</si>
  <si>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</si>
  <si>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</si>
  <si>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</si>
  <si>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</si>
  <si>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</si>
  <si>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</si>
  <si>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</si>
  <si>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</si>
  <si>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</si>
  <si>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</si>
  <si>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</si>
  <si>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</si>
  <si>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</si>
  <si>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</si>
  <si>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</si>
  <si>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</si>
  <si>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</si>
  <si>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</si>
  <si>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</si>
  <si>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</si>
  <si>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</si>
  <si>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</si>
  <si>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</si>
  <si>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</si>
  <si>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</si>
  <si>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</si>
  <si>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</si>
  <si>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</si>
  <si>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</si>
  <si>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</si>
  <si>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</si>
  <si>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</si>
  <si>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</si>
  <si>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</si>
  <si>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</si>
  <si>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</si>
  <si>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</si>
  <si>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</si>
  <si>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</si>
  <si>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</si>
  <si>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</si>
  <si>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</si>
  <si>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</si>
  <si>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</si>
  <si>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</si>
  <si>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</si>
  <si>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</si>
  <si>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</si>
  <si>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</si>
  <si>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</si>
  <si>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</si>
  <si>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</si>
  <si>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</si>
  <si>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</si>
  <si>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</si>
  <si>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</si>
  <si>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</si>
  <si>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</si>
  <si>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</si>
  <si>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</si>
  <si>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</si>
  <si>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</si>
  <si>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</si>
  <si>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</si>
  <si>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</si>
  <si>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</si>
  <si>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</si>
  <si>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</si>
  <si>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</si>
  <si>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</si>
  <si>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</si>
  <si>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</si>
  <si>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</si>
  <si>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</si>
  <si>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</si>
  <si>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</si>
  <si>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</si>
  <si>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</si>
  <si>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</si>
  <si>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</si>
  <si>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</si>
  <si>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</si>
  <si>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</si>
  <si>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</si>
  <si>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</si>
  <si>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</si>
  <si>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</si>
  <si>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</si>
  <si>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</si>
  <si>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</si>
  <si>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</si>
  <si>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</si>
  <si>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</si>
  <si>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</si>
  <si>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</si>
  <si>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</si>
  <si>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</si>
  <si>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</si>
  <si>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</si>
  <si>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</si>
  <si>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</si>
  <si>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</si>
  <si>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</si>
  <si>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</si>
  <si>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</si>
  <si>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</si>
  <si>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</si>
  <si>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</si>
  <si>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</si>
  <si>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</si>
  <si>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</si>
  <si>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</si>
  <si>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</si>
  <si>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</si>
  <si>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</si>
  <si>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</si>
  <si>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</si>
  <si>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</si>
  <si>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</si>
  <si>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</si>
  <si>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</si>
  <si>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</si>
  <si>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</si>
  <si>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</si>
  <si>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</si>
  <si>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</si>
  <si>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</si>
  <si>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</si>
  <si>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</si>
  <si>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</si>
  <si>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</si>
  <si>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</si>
  <si>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</si>
  <si>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</si>
  <si>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</si>
  <si>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</si>
  <si>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</si>
  <si>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</si>
  <si>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</si>
  <si>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</si>
  <si>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</si>
  <si>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</si>
  <si>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</si>
  <si>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</si>
  <si>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</si>
  <si>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</si>
  <si>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</si>
  <si>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</si>
  <si>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</si>
  <si>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</si>
  <si>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</si>
  <si>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</si>
  <si>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</si>
  <si>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</si>
  <si>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</si>
  <si>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</si>
  <si>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</si>
  <si>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</si>
  <si>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</si>
  <si>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</si>
  <si>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</si>
  <si>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</si>
  <si>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</si>
  <si>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</si>
  <si>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</si>
  <si>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</si>
  <si>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</si>
  <si>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</si>
  <si>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</si>
  <si>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</si>
  <si>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</si>
  <si>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</si>
  <si>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</si>
  <si>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</si>
  <si>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</si>
  <si>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</si>
  <si>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</si>
  <si>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</si>
  <si>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</si>
  <si>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</si>
  <si>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</si>
  <si>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</si>
  <si>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</si>
  <si>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</si>
  <si>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</si>
  <si>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</si>
  <si>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</si>
  <si>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</si>
  <si>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</si>
  <si>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</si>
  <si>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</si>
  <si>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</si>
  <si>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</si>
  <si>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</si>
  <si>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</si>
  <si>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</si>
  <si>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</si>
  <si>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</si>
  <si>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</si>
  <si>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</si>
  <si>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</si>
  <si>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</si>
  <si>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</si>
  <si>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</si>
  <si>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</si>
  <si>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</si>
  <si>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</si>
  <si>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</si>
  <si>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</si>
  <si>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</si>
  <si>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</si>
  <si>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</si>
  <si>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</si>
  <si>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</si>
  <si>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</si>
  <si>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</si>
  <si>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</si>
  <si>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</si>
  <si>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</si>
  <si>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</si>
  <si>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</si>
  <si>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</si>
  <si>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</si>
  <si>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</si>
  <si>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</si>
  <si>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</si>
  <si>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</si>
  <si>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</si>
  <si>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</si>
  <si>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</si>
  <si>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</si>
  <si>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</si>
  <si>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</si>
  <si>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</si>
  <si>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</si>
  <si>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</si>
  <si>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</si>
  <si>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</si>
  <si>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</si>
  <si>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</si>
  <si>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</si>
  <si>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</si>
  <si>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</si>
  <si>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</si>
  <si>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</si>
  <si>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</si>
  <si>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</si>
  <si>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</si>
  <si>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</si>
  <si>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</si>
  <si>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</si>
  <si>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</si>
  <si>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</si>
  <si>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</si>
  <si>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</si>
  <si>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</si>
  <si>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</si>
  <si>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</si>
  <si>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</si>
  <si>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</si>
  <si>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</si>
  <si>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</si>
  <si>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</si>
  <si>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</si>
  <si>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</si>
  <si>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</si>
  <si>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</si>
  <si>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</si>
  <si>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</si>
  <si>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</si>
  <si>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</si>
  <si>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</si>
  <si>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</si>
  <si>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</si>
  <si>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</si>
  <si>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</si>
  <si>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</si>
  <si>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</si>
  <si>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</si>
  <si>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</si>
  <si>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</si>
  <si>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</si>
  <si>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</si>
  <si>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</si>
  <si>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</si>
  <si>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</si>
  <si>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</si>
  <si>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</si>
  <si>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</si>
  <si>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</si>
  <si>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</si>
  <si>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</si>
  <si>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</si>
  <si>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</si>
  <si>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</si>
  <si>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</si>
  <si>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</si>
  <si>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</si>
  <si>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</si>
  <si>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</si>
  <si>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</si>
  <si>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</si>
  <si>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</si>
  <si>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</si>
  <si>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</si>
  <si>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</si>
  <si>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</si>
  <si>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</si>
  <si>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</si>
  <si>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</si>
  <si>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</si>
  <si>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</si>
  <si>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</si>
  <si>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</si>
  <si>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</si>
  <si>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</si>
  <si>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</si>
  <si>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</si>
  <si>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</si>
  <si>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</si>
  <si>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</si>
  <si>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</si>
  <si>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</si>
  <si>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</si>
  <si>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</si>
  <si>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</si>
  <si>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</si>
  <si>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</si>
  <si>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</si>
  <si>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</si>
  <si>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</si>
  <si>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</si>
  <si>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</si>
  <si>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</si>
  <si>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</si>
  <si>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</si>
  <si>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</si>
  <si>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</si>
  <si>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</si>
  <si>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</si>
  <si>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</si>
  <si>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</si>
  <si>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</si>
  <si>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</si>
  <si>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</si>
  <si>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</si>
  <si>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</si>
  <si>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</si>
  <si>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</si>
  <si>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</si>
  <si>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</si>
  <si>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</si>
  <si>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</si>
  <si>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</si>
  <si>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</si>
  <si>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</si>
  <si>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</si>
  <si>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</si>
  <si>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</si>
  <si>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</si>
  <si>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</si>
  <si>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</si>
  <si>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</si>
  <si>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</si>
  <si>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</si>
  <si>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</si>
  <si>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</si>
  <si>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</si>
  <si>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</si>
  <si>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</si>
  <si>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</si>
  <si>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</si>
  <si>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</si>
  <si>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</si>
  <si>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</si>
  <si>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</si>
  <si>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</si>
  <si>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</si>
  <si>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</si>
  <si>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</si>
  <si>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</si>
  <si>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</si>
  <si>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</si>
  <si>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</si>
  <si>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</si>
  <si>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</si>
  <si>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</si>
  <si>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</si>
  <si>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</si>
  <si>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</si>
  <si>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</si>
  <si>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</si>
  <si>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</si>
  <si>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</si>
  <si>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</si>
  <si>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</si>
  <si>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</si>
  <si>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</si>
  <si>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</si>
  <si>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</si>
  <si>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</si>
  <si>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</si>
  <si>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</si>
  <si>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</si>
  <si>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</si>
  <si>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</si>
  <si>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</si>
  <si>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</si>
  <si>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</si>
  <si>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</si>
  <si>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</si>
  <si>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</si>
  <si>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</si>
  <si>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</si>
  <si>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</si>
  <si>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</si>
  <si>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</si>
  <si>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</si>
  <si>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</si>
  <si>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</si>
  <si>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</si>
  <si>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</si>
  <si>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</si>
  <si>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</si>
  <si>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</si>
  <si>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</si>
  <si>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</si>
  <si>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</si>
  <si>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</si>
  <si>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</si>
  <si>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</si>
  <si>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</si>
  <si>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</si>
  <si>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</si>
  <si>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</si>
  <si>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</si>
  <si>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</si>
  <si>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</si>
  <si>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</si>
  <si>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</si>
  <si>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</si>
  <si>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</si>
  <si>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</si>
  <si>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</si>
  <si>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</si>
  <si>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</si>
  <si>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</si>
  <si>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</si>
  <si>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</si>
  <si>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</si>
  <si>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</si>
  <si>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</si>
  <si>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</si>
  <si>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</si>
  <si>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</si>
  <si>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</si>
  <si>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</si>
  <si>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</si>
  <si>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</si>
  <si>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</si>
  <si>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</si>
  <si>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</si>
  <si>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</si>
  <si>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</si>
  <si>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</si>
  <si>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</si>
  <si>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</si>
  <si>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</si>
  <si>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</si>
  <si>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</si>
  <si>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</si>
  <si>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</si>
  <si>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</si>
  <si>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</si>
  <si>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</si>
  <si>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</si>
  <si>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</si>
  <si>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</si>
  <si>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</si>
  <si>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</si>
  <si>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</si>
  <si>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</si>
  <si>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</si>
  <si>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</si>
  <si>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</si>
  <si>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</si>
  <si>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</si>
  <si>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</si>
  <si>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</si>
  <si>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</si>
  <si>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</si>
  <si>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</si>
  <si>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</si>
  <si>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</si>
  <si>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</si>
  <si>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</si>
  <si>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</si>
  <si>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</si>
  <si>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</si>
  <si>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</si>
  <si>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</si>
  <si>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</si>
  <si>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</si>
  <si>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</si>
  <si>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</si>
  <si>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</si>
  <si>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</si>
  <si>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</si>
  <si>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</si>
  <si>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</si>
  <si>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</si>
  <si>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</si>
  <si>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</si>
  <si>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</si>
  <si>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</si>
  <si>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</si>
  <si>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</si>
  <si>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</si>
  <si>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</si>
  <si>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</si>
  <si>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</si>
  <si>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</si>
  <si>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</si>
  <si>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</si>
  <si>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</si>
  <si>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</si>
  <si>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</si>
  <si>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</si>
  <si>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</si>
  <si>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</si>
  <si>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</si>
  <si>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</si>
  <si>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</si>
  <si>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</si>
  <si>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</si>
  <si>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</si>
  <si>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</si>
  <si>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</si>
  <si>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</si>
  <si>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</si>
  <si>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</si>
  <si>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</si>
  <si>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</si>
  <si>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</si>
  <si>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</si>
  <si>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</si>
  <si>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</si>
  <si>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</si>
  <si>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</si>
  <si>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</si>
  <si>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</si>
  <si>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</si>
  <si>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</si>
  <si>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</si>
  <si>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</si>
  <si>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</si>
  <si>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</si>
  <si>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</si>
  <si>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</si>
  <si>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</si>
  <si>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</si>
  <si>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</si>
  <si>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</si>
  <si>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</si>
  <si>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</si>
  <si>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</si>
  <si>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</si>
  <si>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</si>
  <si>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</si>
  <si>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</si>
  <si>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</si>
  <si>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</si>
  <si>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</si>
  <si>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</si>
  <si>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</si>
  <si>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</si>
  <si>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</si>
  <si>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</si>
  <si>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</si>
  <si>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</si>
  <si>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</si>
  <si>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</si>
  <si>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</si>
  <si>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</si>
  <si>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</si>
  <si>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</si>
  <si>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</si>
  <si>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</si>
  <si>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</si>
  <si>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</si>
  <si>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</si>
  <si>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</si>
  <si>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</si>
  <si>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</si>
  <si>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</si>
  <si>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</si>
  <si>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</si>
  <si>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</si>
  <si>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</si>
  <si>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</si>
  <si>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</si>
  <si>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</si>
  <si>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</si>
  <si>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</si>
  <si>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</si>
  <si>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</si>
  <si>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</si>
  <si>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</si>
  <si>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</si>
  <si>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</si>
  <si>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</si>
  <si>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</si>
  <si>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</si>
  <si>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</si>
  <si>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</si>
  <si>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</si>
  <si>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</si>
  <si>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</si>
  <si>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</si>
  <si>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</si>
  <si>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</si>
  <si>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</si>
  <si>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</si>
  <si>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</si>
  <si>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</si>
  <si>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</si>
  <si>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</si>
  <si>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</si>
  <si>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</si>
  <si>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</si>
  <si>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</si>
  <si>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</si>
  <si>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</si>
  <si>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</si>
  <si>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</si>
  <si>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</si>
  <si>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</si>
  <si>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</si>
  <si>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</si>
  <si>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</si>
  <si>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</si>
  <si>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</si>
  <si>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</si>
  <si>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</si>
  <si>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</si>
  <si>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</si>
  <si>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</si>
  <si>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</si>
  <si>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</si>
  <si>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</si>
  <si>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</si>
  <si>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</si>
  <si>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</si>
  <si>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</si>
  <si>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</si>
  <si>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</si>
  <si>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</si>
  <si>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</si>
  <si>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</si>
  <si>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</si>
  <si>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</si>
  <si>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</si>
  <si>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</si>
  <si>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</si>
  <si>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</si>
  <si>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</si>
  <si>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</si>
  <si>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</si>
  <si>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</si>
  <si>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</si>
  <si>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</si>
  <si>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</si>
  <si>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</si>
  <si>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</si>
  <si>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</si>
  <si>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</si>
  <si>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</si>
  <si>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</si>
  <si>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</si>
  <si>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</si>
  <si>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</si>
  <si>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</si>
  <si>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</si>
  <si>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</si>
  <si>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</si>
  <si>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</si>
  <si>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</si>
  <si>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</si>
  <si>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</si>
  <si>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</si>
  <si>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</si>
  <si>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</si>
  <si>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</si>
  <si>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</si>
  <si>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</si>
  <si>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</si>
  <si>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</si>
  <si>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</si>
  <si>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</si>
  <si>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</si>
  <si>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</si>
  <si>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</si>
  <si>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</si>
  <si>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</si>
  <si>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</si>
  <si>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</si>
  <si>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</si>
  <si>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</si>
  <si>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</si>
  <si>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</si>
  <si>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</si>
  <si>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</si>
  <si>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</si>
  <si>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</si>
  <si>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</si>
  <si>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</si>
  <si>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</si>
  <si>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</si>
  <si>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</si>
  <si>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</si>
  <si>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</si>
  <si>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</si>
  <si>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</si>
  <si>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</si>
  <si>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</si>
  <si>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</si>
  <si>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</si>
  <si>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</si>
  <si>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</si>
  <si>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</si>
  <si>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</si>
  <si>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</si>
  <si>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</si>
  <si>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</si>
  <si>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</si>
  <si>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</si>
  <si>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</si>
  <si>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</si>
  <si>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</si>
  <si>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</si>
  <si>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</si>
  <si>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</si>
  <si>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</si>
  <si>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</si>
  <si>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</si>
  <si>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</si>
  <si>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</si>
  <si>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</si>
  <si>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</si>
  <si>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</si>
  <si>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</si>
  <si>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</si>
  <si>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</si>
  <si>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</si>
  <si>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</si>
  <si>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</si>
  <si>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</si>
  <si>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</si>
  <si>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</si>
  <si>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</si>
  <si>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</si>
  <si>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</si>
  <si>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</si>
  <si>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</si>
  <si>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</si>
  <si>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</si>
  <si>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</si>
  <si>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</si>
  <si>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</si>
  <si>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</si>
  <si>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</si>
  <si>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</si>
  <si>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</si>
  <si>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</si>
  <si>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</si>
  <si>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</si>
  <si>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</si>
  <si>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</si>
  <si>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</si>
  <si>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</si>
  <si>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</si>
  <si>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</si>
  <si>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</si>
  <si>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</si>
  <si>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</si>
  <si>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</si>
  <si>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</si>
  <si>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</si>
  <si>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</si>
  <si>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</si>
  <si>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</si>
  <si>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</si>
  <si>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</si>
  <si>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</si>
  <si>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</si>
  <si>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</si>
  <si>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</si>
  <si>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</si>
  <si>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</si>
  <si>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</si>
  <si>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</si>
  <si>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</si>
  <si>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</si>
  <si>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</si>
  <si>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</si>
  <si>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</si>
  <si>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</si>
  <si>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</si>
  <si>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</si>
  <si>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</si>
  <si>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</si>
  <si>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</si>
  <si>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</si>
  <si>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</si>
  <si>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</si>
  <si>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</si>
  <si>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</si>
  <si>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</si>
  <si>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</si>
  <si>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</si>
  <si>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</si>
  <si>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</si>
  <si>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</si>
  <si>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</si>
  <si>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</si>
  <si>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</si>
  <si>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</si>
  <si>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</si>
  <si>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</si>
  <si>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</si>
  <si>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</si>
  <si>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</si>
  <si>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</si>
  <si>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</si>
  <si>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</si>
  <si>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</si>
  <si>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</si>
  <si>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</si>
  <si>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</si>
  <si>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</si>
  <si>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</si>
  <si>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</si>
  <si>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</si>
  <si>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</si>
  <si>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</si>
  <si>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</si>
  <si>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</si>
  <si>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</si>
  <si>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</si>
  <si>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</si>
  <si>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</si>
  <si>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</si>
  <si>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</si>
  <si>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</si>
  <si>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</si>
  <si>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</si>
  <si>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</si>
  <si>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</si>
  <si>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</si>
  <si>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</si>
  <si>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</si>
  <si>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</si>
  <si>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</si>
  <si>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</si>
  <si>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</si>
  <si>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</si>
  <si>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</si>
  <si>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</si>
  <si>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</si>
  <si>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</si>
  <si>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</si>
  <si>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</si>
  <si>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</si>
  <si>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</si>
  <si>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</si>
  <si>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</si>
  <si>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</si>
  <si>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</si>
  <si>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</si>
  <si>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</si>
  <si>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</si>
  <si>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</si>
  <si>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</si>
  <si>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</si>
  <si>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</si>
  <si>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</si>
  <si>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</si>
  <si>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</si>
  <si>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</si>
  <si>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</si>
  <si>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</si>
  <si>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</si>
  <si>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</si>
  <si>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</si>
  <si>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</si>
  <si>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</si>
  <si>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</si>
  <si>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</si>
  <si>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</si>
  <si>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</si>
  <si>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</si>
  <si>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</si>
  <si>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</si>
  <si>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</si>
  <si>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</si>
  <si>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</si>
  <si>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</si>
  <si>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</si>
  <si>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</si>
  <si>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</si>
  <si>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</si>
  <si>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</si>
  <si>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</si>
  <si>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</si>
  <si>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</si>
  <si>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</si>
  <si>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</si>
  <si>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</si>
  <si>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</si>
  <si>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</si>
  <si>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</si>
  <si>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</si>
  <si>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</si>
  <si>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</si>
  <si>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</si>
  <si>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</si>
  <si>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</si>
  <si>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</si>
  <si>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</si>
  <si>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</si>
  <si>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</si>
  <si>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</si>
  <si>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</si>
  <si>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</si>
  <si>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</si>
  <si>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</si>
  <si>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</si>
  <si>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</si>
  <si>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</si>
  <si>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</si>
  <si>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</si>
  <si>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</si>
  <si>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</si>
  <si>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</si>
  <si>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</si>
  <si>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</si>
  <si>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</si>
  <si>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</si>
  <si>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</si>
  <si>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</si>
  <si>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</si>
  <si>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</si>
  <si>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</si>
  <si>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</si>
  <si>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</si>
  <si>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</si>
  <si>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</si>
  <si>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</si>
  <si>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</si>
  <si>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</si>
  <si>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</si>
  <si>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</si>
  <si>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</si>
  <si>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</si>
  <si>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</si>
  <si>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</si>
  <si>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</si>
  <si>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</si>
  <si>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</si>
  <si>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</si>
  <si>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</si>
  <si>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</si>
  <si>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</si>
  <si>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</si>
  <si>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</si>
  <si>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</si>
  <si>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</si>
  <si>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</si>
  <si>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</si>
  <si>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</si>
  <si>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</si>
  <si>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</si>
  <si>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</si>
  <si>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</si>
  <si>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</si>
  <si>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</si>
  <si>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</si>
  <si>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</si>
  <si>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</si>
  <si>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</si>
  <si>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</si>
  <si>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</si>
  <si>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</si>
  <si>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</si>
  <si>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</si>
  <si>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</si>
  <si>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</si>
  <si>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</si>
  <si>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</si>
  <si>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</si>
  <si>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</si>
  <si>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</si>
  <si>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</si>
  <si>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</si>
  <si>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</si>
  <si>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</si>
  <si>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</si>
  <si>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</si>
  <si>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</si>
  <si>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</si>
  <si>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</si>
  <si>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</si>
  <si>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</si>
  <si>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</si>
  <si>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</si>
  <si>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</si>
  <si>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</si>
  <si>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</si>
  <si>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</si>
  <si>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</si>
  <si>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</si>
  <si>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</si>
  <si>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</si>
  <si>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</si>
  <si>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</si>
  <si>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</si>
  <si>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</si>
  <si>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</si>
  <si>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</si>
  <si>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</si>
  <si>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</si>
  <si>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</si>
  <si>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</si>
  <si>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</si>
  <si>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</si>
  <si>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</si>
  <si>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</si>
  <si>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</si>
  <si>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</si>
  <si>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</si>
  <si>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</si>
  <si>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</si>
  <si>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</si>
  <si>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</si>
  <si>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</si>
  <si>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</si>
  <si>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</si>
  <si>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</si>
  <si>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</si>
  <si>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</si>
  <si>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</si>
  <si>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</si>
  <si>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</si>
  <si>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</si>
  <si>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</si>
  <si>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</si>
  <si>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</si>
  <si>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</si>
  <si>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</si>
  <si>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</si>
  <si>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</si>
  <si>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</si>
  <si>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</si>
  <si>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</si>
  <si>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</si>
  <si>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</si>
  <si>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</si>
  <si>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</si>
  <si>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</si>
  <si>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</si>
  <si>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</si>
  <si>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</si>
  <si>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</si>
  <si>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</si>
  <si>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</si>
  <si>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</si>
  <si>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</si>
  <si>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</si>
  <si>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</si>
  <si>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</si>
  <si>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</si>
  <si>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</si>
  <si>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</si>
  <si>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</si>
  <si>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</si>
  <si>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</si>
  <si>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</si>
  <si>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</si>
  <si>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</si>
  <si>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</si>
  <si>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</si>
  <si>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</si>
  <si>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</si>
  <si>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</si>
  <si>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</si>
  <si>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</si>
  <si>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</si>
  <si>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</si>
  <si>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</si>
  <si>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</si>
  <si>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</si>
  <si>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</si>
  <si>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</si>
  <si>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</si>
  <si>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</si>
  <si>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</si>
  <si>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</si>
  <si>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</si>
  <si>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</si>
  <si>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</si>
  <si>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</si>
  <si>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</si>
  <si>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</si>
  <si>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</si>
  <si>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</si>
  <si>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</si>
  <si>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</si>
  <si>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</si>
  <si>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</si>
  <si>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</si>
  <si>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</si>
  <si>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</si>
  <si>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</si>
  <si>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</si>
  <si>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</si>
  <si>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</si>
  <si>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</si>
  <si>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</si>
  <si>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</si>
  <si>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</si>
  <si>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</si>
  <si>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</si>
  <si>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</si>
  <si>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</si>
  <si>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</si>
  <si>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</si>
  <si>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</si>
  <si>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</si>
  <si>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</si>
  <si>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</si>
  <si>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</si>
  <si>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</si>
  <si>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</si>
  <si>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</si>
  <si>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</si>
  <si>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</si>
  <si>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</si>
  <si>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</si>
  <si>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</si>
  <si>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</si>
  <si>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</si>
  <si>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</si>
  <si>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</si>
  <si>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</si>
  <si>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</si>
  <si>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</si>
  <si>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</si>
  <si>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</si>
  <si>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</si>
  <si>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</si>
  <si>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</si>
  <si>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</si>
  <si>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</si>
  <si>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</si>
  <si>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</si>
  <si>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</si>
  <si>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</si>
  <si>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</si>
  <si>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</si>
  <si>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</si>
  <si>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</si>
  <si>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</si>
  <si>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</si>
  <si>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</si>
  <si>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</si>
  <si>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</si>
  <si>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</si>
  <si>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</si>
  <si>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</si>
  <si>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</si>
  <si>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</si>
  <si>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</si>
  <si>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</si>
  <si>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</si>
  <si>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</si>
  <si>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</si>
  <si>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</si>
  <si>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</si>
  <si>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</si>
  <si>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</si>
  <si>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</si>
  <si>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</si>
  <si>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</si>
  <si>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</si>
  <si>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</si>
  <si>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</si>
  <si>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</si>
  <si>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</si>
  <si>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</si>
  <si>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</si>
  <si>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</si>
  <si>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</si>
  <si>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</si>
  <si>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</si>
  <si>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</si>
  <si>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</si>
  <si>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</si>
  <si>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</si>
  <si>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</si>
  <si>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</si>
  <si>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</si>
  <si>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</si>
  <si>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</si>
  <si>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</si>
  <si>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</si>
  <si>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</si>
  <si>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</si>
  <si>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</si>
  <si>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</si>
  <si>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</si>
  <si>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</si>
  <si>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</si>
  <si>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</si>
  <si>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</si>
  <si>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</si>
  <si>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</si>
  <si>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</si>
  <si>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</si>
  <si>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</si>
  <si>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</si>
  <si>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</si>
  <si>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</si>
  <si>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</si>
  <si>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</si>
  <si>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</si>
  <si>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</si>
  <si>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</si>
  <si>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</si>
  <si>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</si>
  <si>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</si>
  <si>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</si>
  <si>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</si>
  <si>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</si>
  <si>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</si>
  <si>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</si>
  <si>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</si>
  <si>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</si>
  <si>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</si>
  <si>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</si>
  <si>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</si>
  <si>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</si>
  <si>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</si>
  <si>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</si>
  <si>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</si>
  <si>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</si>
  <si>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</si>
  <si>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</si>
  <si>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</si>
  <si>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</si>
  <si>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</si>
  <si>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</si>
  <si>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</si>
  <si>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</si>
  <si>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</si>
  <si>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</si>
  <si>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</si>
  <si>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</si>
  <si>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</si>
  <si>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</si>
  <si>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</si>
  <si>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</si>
  <si>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</si>
  <si>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</si>
  <si>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</si>
  <si>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</si>
  <si>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</si>
  <si>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</si>
  <si>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</si>
  <si>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</si>
  <si>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</si>
  <si>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</si>
  <si>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</si>
  <si>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</si>
  <si>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</si>
  <si>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</si>
  <si>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</si>
  <si>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</si>
  <si>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</si>
  <si>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</si>
  <si>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</si>
  <si>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</si>
  <si>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</si>
  <si>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</si>
  <si>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</si>
  <si>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</si>
  <si>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</si>
  <si>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</si>
  <si>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</si>
  <si>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</si>
  <si>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</si>
  <si>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</si>
  <si>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</si>
  <si>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</si>
  <si>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</si>
  <si>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</si>
  <si>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</si>
  <si>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</si>
  <si>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</si>
  <si>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</si>
  <si>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</si>
  <si>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</si>
  <si>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</si>
  <si>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</si>
  <si>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</si>
  <si>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</si>
  <si>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</si>
  <si>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</si>
  <si>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</si>
  <si>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</si>
  <si>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</si>
  <si>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</si>
  <si>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</si>
  <si>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</si>
  <si>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</si>
  <si>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</si>
  <si>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</si>
  <si>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</si>
  <si>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</si>
  <si>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</si>
  <si>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</si>
  <si>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</si>
  <si>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</si>
  <si>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</si>
  <si>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</si>
  <si>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</si>
  <si>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</si>
  <si>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</si>
  <si>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</si>
  <si>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</si>
  <si>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</si>
  <si>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</si>
  <si>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</si>
  <si>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</si>
  <si>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</si>
  <si>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</si>
  <si>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</si>
  <si>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</si>
  <si>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</si>
  <si>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</si>
  <si>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</si>
  <si>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</si>
  <si>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</si>
  <si>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</si>
  <si>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</si>
  <si>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</si>
  <si>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</si>
  <si>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</si>
  <si>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</si>
  <si>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</si>
  <si>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</si>
  <si>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</si>
  <si>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</si>
  <si>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</si>
  <si>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</si>
  <si>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</si>
  <si>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</si>
  <si>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</si>
  <si>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</si>
  <si>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</si>
  <si>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</si>
  <si>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</si>
  <si>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</si>
  <si>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</si>
  <si>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</si>
  <si>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</si>
  <si>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</si>
  <si>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</si>
  <si>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</si>
  <si>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</si>
  <si>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</si>
  <si>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</si>
  <si>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</si>
  <si>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</si>
  <si>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</si>
  <si>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</si>
  <si>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</si>
  <si>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</si>
  <si>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</si>
  <si>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</si>
  <si>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</si>
  <si>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</si>
  <si>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</si>
  <si>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</si>
  <si>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</si>
  <si>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</si>
  <si>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</si>
  <si>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</si>
  <si>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</si>
  <si>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</si>
  <si>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</si>
  <si>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</si>
  <si>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</si>
  <si>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</si>
  <si>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</si>
  <si>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</si>
  <si>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</si>
  <si>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</si>
  <si>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</si>
  <si>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</si>
  <si>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</si>
  <si>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</si>
  <si>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</si>
  <si>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</si>
  <si>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</si>
  <si>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</si>
  <si>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</si>
  <si>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</si>
  <si>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</si>
  <si>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</si>
  <si>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</si>
  <si>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</si>
  <si>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</si>
  <si>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</si>
  <si>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</si>
  <si>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</si>
  <si>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</si>
  <si>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</si>
  <si>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</si>
  <si>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</si>
  <si>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</si>
  <si>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</si>
  <si>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</si>
  <si>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</si>
  <si>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</si>
  <si>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</si>
  <si>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</si>
  <si>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</si>
  <si>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</si>
  <si>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</si>
  <si>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</si>
  <si>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</si>
  <si>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</si>
  <si>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</si>
  <si>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</si>
  <si>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</si>
  <si>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</si>
  <si>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</si>
  <si>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</si>
  <si>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</si>
  <si>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</si>
  <si>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</si>
  <si>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</si>
  <si>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</si>
  <si>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</si>
  <si>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</si>
  <si>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</si>
  <si>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</si>
  <si>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</si>
  <si>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</si>
  <si>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</si>
  <si>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</si>
  <si>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</si>
  <si>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</si>
  <si>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</si>
  <si>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</si>
  <si>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</si>
  <si>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</si>
  <si>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</si>
  <si>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</si>
  <si>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</si>
  <si>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</si>
  <si>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</si>
  <si>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</si>
  <si>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</si>
  <si>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</si>
  <si>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</si>
  <si>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</si>
  <si>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</si>
  <si>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</si>
  <si>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</si>
  <si>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</si>
  <si>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</si>
  <si>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</si>
  <si>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</si>
  <si>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</si>
  <si>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</si>
  <si>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</si>
  <si>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</si>
  <si>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</si>
  <si>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</si>
  <si>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</si>
  <si>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</si>
  <si>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</si>
  <si>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</si>
  <si>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</si>
  <si>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</si>
  <si>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</si>
  <si>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</si>
  <si>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</si>
  <si>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</si>
  <si>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</si>
  <si>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</si>
  <si>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</si>
  <si>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</si>
  <si>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</si>
  <si>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</si>
  <si>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</si>
  <si>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</si>
  <si>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</si>
  <si>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</si>
  <si>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</si>
  <si>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</si>
  <si>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</si>
  <si>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</si>
  <si>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</si>
  <si>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</si>
  <si>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</si>
  <si>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</si>
  <si>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</si>
  <si>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</si>
  <si>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</si>
  <si>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</si>
  <si>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</si>
  <si>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</si>
  <si>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</si>
  <si>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</si>
  <si>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</si>
  <si>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</si>
  <si>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</si>
  <si>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</si>
  <si>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</si>
  <si>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</si>
  <si>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</si>
  <si>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</si>
  <si>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</si>
  <si>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</si>
  <si>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</si>
  <si>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</si>
  <si>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</si>
  <si>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</si>
  <si>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</si>
  <si>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</si>
  <si>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</si>
  <si>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</si>
  <si>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</si>
  <si>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</si>
  <si>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</si>
  <si>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</si>
  <si>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</si>
  <si>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</si>
  <si>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</si>
  <si>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</si>
  <si>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</si>
  <si>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</si>
  <si>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</si>
  <si>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</si>
  <si>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</si>
  <si>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</si>
  <si>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</si>
  <si>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</si>
  <si>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</si>
  <si>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</si>
  <si>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</si>
  <si>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</si>
  <si>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</si>
  <si>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</si>
  <si>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</si>
  <si>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</si>
  <si>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</si>
  <si>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</si>
  <si>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</si>
  <si>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</si>
  <si>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</si>
  <si>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</si>
  <si>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</si>
  <si>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</si>
  <si>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</si>
  <si>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</si>
  <si>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</si>
  <si>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</si>
  <si>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</si>
  <si>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</si>
  <si>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</si>
  <si>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</si>
  <si>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</si>
  <si>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</si>
  <si>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</si>
  <si>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</si>
  <si>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</si>
  <si>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</si>
  <si>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</si>
  <si>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</si>
  <si>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</si>
  <si>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</si>
  <si>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</si>
  <si>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</si>
  <si>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</si>
  <si>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</si>
  <si>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</si>
  <si>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</si>
  <si>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</si>
  <si>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</si>
  <si>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</si>
  <si>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</si>
  <si>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</si>
  <si>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</si>
  <si>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</si>
  <si>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</si>
  <si>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</si>
  <si>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</si>
  <si>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</si>
  <si>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</si>
  <si>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</si>
  <si>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</si>
  <si>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</si>
  <si>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</si>
  <si>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</si>
  <si>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</si>
  <si>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</si>
  <si>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</si>
  <si>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</si>
  <si>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</si>
  <si>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</si>
  <si>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</si>
  <si>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</si>
  <si>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</si>
  <si>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</si>
  <si>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</si>
  <si>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</si>
  <si>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</si>
  <si>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</si>
  <si>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</si>
  <si>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</si>
  <si>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</si>
  <si>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</si>
  <si>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</si>
  <si>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</si>
  <si>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</si>
  <si>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</si>
  <si>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</si>
  <si>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</si>
  <si>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</si>
  <si>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</si>
  <si>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</si>
  <si>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</si>
  <si>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</si>
  <si>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</si>
  <si>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</si>
  <si>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</si>
  <si>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</si>
  <si>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</si>
  <si>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</si>
  <si>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</si>
  <si>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</si>
  <si>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</si>
  <si>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</si>
  <si>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</si>
  <si>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</si>
  <si>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</si>
  <si>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</si>
  <si>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</si>
  <si>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</si>
  <si>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</si>
  <si>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</si>
  <si>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</si>
  <si>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</si>
  <si>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</si>
  <si>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</si>
  <si>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</si>
  <si>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</si>
  <si>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</si>
  <si>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</si>
  <si>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</si>
  <si>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</si>
  <si>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</si>
  <si>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</si>
  <si>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</si>
  <si>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</si>
  <si>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</si>
  <si>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</si>
  <si>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</si>
  <si>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</si>
  <si>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</si>
  <si>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</si>
  <si>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</si>
  <si>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</si>
  <si>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</si>
  <si>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</si>
  <si>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</si>
  <si>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</si>
  <si>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</si>
  <si>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</si>
  <si>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</si>
  <si>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</si>
  <si>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</si>
  <si>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</si>
  <si>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</si>
  <si>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</si>
  <si>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</si>
  <si>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</si>
  <si>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</si>
  <si>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</si>
  <si>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</si>
  <si>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</si>
  <si>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</si>
  <si>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</si>
  <si>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</si>
  <si>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</si>
  <si>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</si>
  <si>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</si>
  <si>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</si>
  <si>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</si>
  <si>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</si>
  <si>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</si>
  <si>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</si>
  <si>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</si>
  <si>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</si>
  <si>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</si>
  <si>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</si>
  <si>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</si>
  <si>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</si>
  <si>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</si>
  <si>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</si>
  <si>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</si>
  <si>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</si>
  <si>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</si>
  <si>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</si>
  <si>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</si>
  <si>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</si>
  <si>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</si>
  <si>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</si>
  <si>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</si>
  <si>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</si>
  <si>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</si>
  <si>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</si>
  <si>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</si>
  <si>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</si>
  <si>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</si>
  <si>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</si>
  <si>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</si>
  <si>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</si>
  <si>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</si>
  <si>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</si>
  <si>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</si>
  <si>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</si>
  <si>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</si>
  <si>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</si>
  <si>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</si>
  <si>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</si>
  <si>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</si>
  <si>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</si>
  <si>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</si>
  <si>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</si>
  <si>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</si>
  <si>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</si>
  <si>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</si>
  <si>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</si>
  <si>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</si>
  <si>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</si>
  <si>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</si>
  <si>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</si>
  <si>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</si>
  <si>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</si>
  <si>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</si>
  <si>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</si>
  <si>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</si>
  <si>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</si>
  <si>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</si>
  <si>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</si>
  <si>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</si>
  <si>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</si>
  <si>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</si>
  <si>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</si>
  <si>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</si>
  <si>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</si>
  <si>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</si>
  <si>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</si>
  <si>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</si>
  <si>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</si>
  <si>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</si>
  <si>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</si>
  <si>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</si>
  <si>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</si>
  <si>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</si>
  <si>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</si>
  <si>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</si>
  <si>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</si>
  <si>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</si>
  <si>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</si>
  <si>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</si>
  <si>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</si>
  <si>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</si>
  <si>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</si>
  <si>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</si>
  <si>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</si>
  <si>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</si>
  <si>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</si>
  <si>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</si>
  <si>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</si>
  <si>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</si>
  <si>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</si>
  <si>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</si>
  <si>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</si>
  <si>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</si>
  <si>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</si>
  <si>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</si>
  <si>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</si>
  <si>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</si>
  <si>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</si>
  <si>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</si>
  <si>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</si>
  <si>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</si>
  <si>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</si>
  <si>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</si>
  <si>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</si>
  <si>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</si>
  <si>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</si>
  <si>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</si>
  <si>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</si>
  <si>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</si>
  <si>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</si>
  <si>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</si>
  <si>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</si>
  <si>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</si>
  <si>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</si>
  <si>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</si>
  <si>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</si>
  <si>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</si>
  <si>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</si>
  <si>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</si>
  <si>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</si>
  <si>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</si>
  <si>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</si>
  <si>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</si>
  <si>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</si>
  <si>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</si>
  <si>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</si>
  <si>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</si>
  <si>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</si>
  <si>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</si>
  <si>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</si>
  <si>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</si>
  <si>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</si>
  <si>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</si>
  <si>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</si>
  <si>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</si>
  <si>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</si>
  <si>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</si>
  <si>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</si>
  <si>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</si>
  <si>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</si>
  <si>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</si>
  <si>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</si>
  <si>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</si>
  <si>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</si>
  <si>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</si>
  <si>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</si>
  <si>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</si>
  <si>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</si>
  <si>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</si>
  <si>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</si>
  <si>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</si>
  <si>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</si>
  <si>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</si>
  <si>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</si>
  <si>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</si>
  <si>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</si>
  <si>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</si>
  <si>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</si>
  <si>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</si>
  <si>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</si>
  <si>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</si>
  <si>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</si>
  <si>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</si>
  <si>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</si>
  <si>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</si>
  <si>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</si>
  <si>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</si>
  <si>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</si>
  <si>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</si>
  <si>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</si>
  <si>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</si>
  <si>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</si>
  <si>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</si>
  <si>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</si>
  <si>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</si>
  <si>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</si>
  <si>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</si>
  <si>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</si>
  <si>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</si>
  <si>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</si>
  <si>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</si>
  <si>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</si>
  <si>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</si>
  <si>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</si>
  <si>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</si>
  <si>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</si>
  <si>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</si>
  <si>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</si>
  <si>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</si>
  <si>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</si>
  <si>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</si>
  <si>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</si>
  <si>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</si>
  <si>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</si>
  <si>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</si>
  <si>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</si>
  <si>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</si>
  <si>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</si>
  <si>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</si>
  <si>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</si>
  <si>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</si>
  <si>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</si>
  <si>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</si>
  <si>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</si>
  <si>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</si>
  <si>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</si>
  <si>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</si>
  <si>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</si>
  <si>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</si>
  <si>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</si>
  <si>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</si>
  <si>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</si>
  <si>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</si>
  <si>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</si>
  <si>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</si>
  <si>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</si>
  <si>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</si>
  <si>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</si>
  <si>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</si>
  <si>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</si>
  <si>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</si>
  <si>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</si>
  <si>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</si>
  <si>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</si>
  <si>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</si>
  <si>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</si>
  <si>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</si>
  <si>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</si>
  <si>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</si>
  <si>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</si>
  <si>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</si>
  <si>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</si>
  <si>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</si>
  <si>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</si>
  <si>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</si>
  <si>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</si>
  <si>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</si>
  <si>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</si>
  <si>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</si>
  <si>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</si>
  <si>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</si>
  <si>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</si>
  <si>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</si>
  <si>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</si>
  <si>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</si>
  <si>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</si>
  <si>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</si>
  <si>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</si>
  <si>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</si>
  <si>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</si>
  <si>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</si>
  <si>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</si>
  <si>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</si>
  <si>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</si>
  <si>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</si>
  <si>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</si>
  <si>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</si>
  <si>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</si>
  <si>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</si>
  <si>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</si>
  <si>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</si>
  <si>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</si>
  <si>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</si>
  <si>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</si>
  <si>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</si>
  <si>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</si>
  <si>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</si>
  <si>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</si>
  <si>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</si>
  <si>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</si>
  <si>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</si>
  <si>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</si>
  <si>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</si>
  <si>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</si>
  <si>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</si>
  <si>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</si>
  <si>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</si>
  <si>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</si>
  <si>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</si>
  <si>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</si>
  <si>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</si>
  <si>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</si>
  <si>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</si>
  <si>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</si>
  <si>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</si>
  <si>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</si>
  <si>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</si>
  <si>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</si>
  <si>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</si>
  <si>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</si>
  <si>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</si>
  <si>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</si>
  <si>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</si>
  <si>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</si>
  <si>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</si>
  <si>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</si>
  <si>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</si>
  <si>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</si>
  <si>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</si>
  <si>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</si>
  <si>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</si>
  <si>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</si>
  <si>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</si>
  <si>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</si>
  <si>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</si>
  <si>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</si>
  <si>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</si>
  <si>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</si>
  <si>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</si>
  <si>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</si>
  <si>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</si>
  <si>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</si>
  <si>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</si>
  <si>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</si>
  <si>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</si>
  <si>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</si>
  <si>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</si>
  <si>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</si>
  <si>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</si>
  <si>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</si>
  <si>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</si>
  <si>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</si>
  <si>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</si>
  <si>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</si>
  <si>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</si>
  <si>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</si>
  <si>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</si>
  <si>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</si>
  <si>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</si>
  <si>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</si>
  <si>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</si>
  <si>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</si>
  <si>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</si>
  <si>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</si>
  <si>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</si>
  <si>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</si>
  <si>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</si>
  <si>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</si>
  <si>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</si>
  <si>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</si>
  <si>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</si>
  <si>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</si>
  <si>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</si>
  <si>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</si>
  <si>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</si>
  <si>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</si>
  <si>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</si>
  <si>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</si>
  <si>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</si>
  <si>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</si>
  <si>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</si>
  <si>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</si>
  <si>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</si>
  <si>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</si>
  <si>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</si>
  <si>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</si>
  <si>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</si>
  <si>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</si>
  <si>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</si>
  <si>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</si>
  <si>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</si>
  <si>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</si>
  <si>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</si>
  <si>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</si>
  <si>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</si>
  <si>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</si>
  <si>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</si>
  <si>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</si>
  <si>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</si>
  <si>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</si>
  <si>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</si>
  <si>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</si>
  <si>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</si>
  <si>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</si>
  <si>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</si>
  <si>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</si>
  <si>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</si>
  <si>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</si>
  <si>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</si>
  <si>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</si>
  <si>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</si>
  <si>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</si>
  <si>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</si>
  <si>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</si>
  <si>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</si>
  <si>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</si>
  <si>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</si>
  <si>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</si>
  <si>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</si>
  <si>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</si>
  <si>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</si>
  <si>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</si>
  <si>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</si>
  <si>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</si>
  <si>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</si>
  <si>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</si>
  <si>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</si>
  <si>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</si>
  <si>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</si>
  <si>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</si>
  <si>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</si>
  <si>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</si>
  <si>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</si>
  <si>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</si>
  <si>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</si>
  <si>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</si>
  <si>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</si>
  <si>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</si>
  <si>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</si>
  <si>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</si>
  <si>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</si>
  <si>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</si>
  <si>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</si>
  <si>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</si>
  <si>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</si>
  <si>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</si>
  <si>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</si>
  <si>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</si>
  <si>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</si>
  <si>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</si>
  <si>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</si>
  <si>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</si>
  <si>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</si>
  <si>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</si>
  <si>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</si>
  <si>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</si>
  <si>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</si>
  <si>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</si>
  <si>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</si>
  <si>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</si>
  <si>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</si>
  <si>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</si>
  <si>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</si>
  <si>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</si>
  <si>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</si>
  <si>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</si>
  <si>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</si>
  <si>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</si>
  <si>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</si>
  <si>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</si>
  <si>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</si>
  <si>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</si>
  <si>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</si>
  <si>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</si>
  <si>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</si>
  <si>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</si>
  <si>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</si>
  <si>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</si>
  <si>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</si>
  <si>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</si>
  <si>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</si>
  <si>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</si>
  <si>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</si>
  <si>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</si>
  <si>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</si>
  <si>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</si>
  <si>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</si>
  <si>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</si>
  <si>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</si>
  <si>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</si>
  <si>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</si>
  <si>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</si>
  <si>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</si>
  <si>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</si>
  <si>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</si>
  <si>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</si>
  <si>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</si>
  <si>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</si>
  <si>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</si>
  <si>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</si>
  <si>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</si>
  <si>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</si>
  <si>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</si>
  <si>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</si>
  <si>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</si>
  <si>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</si>
  <si>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</si>
  <si>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</si>
  <si>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</si>
  <si>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</si>
  <si>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</si>
  <si>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</si>
  <si>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</si>
  <si>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</si>
  <si>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</si>
  <si>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</si>
  <si>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</si>
  <si>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</si>
  <si>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</si>
  <si>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</si>
  <si>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</si>
  <si>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</si>
  <si>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</si>
  <si>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</si>
  <si>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</si>
  <si>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</si>
  <si>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</si>
  <si>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</si>
  <si>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</si>
  <si>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</si>
  <si>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</si>
  <si>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</si>
  <si>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</si>
  <si>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</si>
  <si>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</si>
  <si>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</si>
  <si>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</si>
  <si>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</si>
  <si>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</si>
  <si>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</si>
  <si>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</si>
  <si>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</si>
  <si>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</si>
  <si>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</si>
  <si>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</si>
  <si>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</si>
  <si>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</si>
  <si>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</si>
  <si>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</si>
  <si>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</si>
  <si>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</si>
  <si>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</si>
  <si>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</si>
  <si>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</si>
  <si>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</si>
  <si>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</si>
  <si>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</si>
  <si>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</si>
  <si>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</si>
  <si>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</si>
  <si>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</si>
  <si>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</si>
  <si>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</si>
  <si>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</si>
  <si>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</si>
  <si>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</si>
  <si>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</si>
  <si>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</si>
  <si>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</si>
  <si>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</si>
  <si>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</si>
  <si>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</si>
  <si>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</si>
  <si>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</si>
  <si>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</si>
  <si>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</si>
  <si>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</si>
  <si>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</si>
  <si>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</si>
  <si>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</si>
  <si>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</si>
  <si>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</si>
  <si>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</si>
  <si>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</si>
  <si>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</si>
  <si>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</si>
  <si>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</si>
  <si>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</si>
  <si>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</si>
  <si>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</si>
  <si>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</si>
  <si>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</si>
  <si>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</si>
  <si>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</si>
  <si>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</si>
  <si>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</si>
  <si>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</si>
  <si>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</si>
  <si>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</si>
  <si>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</si>
  <si>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</si>
  <si>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</si>
  <si>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</si>
  <si>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</si>
  <si>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</si>
  <si>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</si>
  <si>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</si>
  <si>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</si>
  <si>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</si>
  <si>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</si>
  <si>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</si>
  <si>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</si>
  <si>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</si>
  <si>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</si>
  <si>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</si>
  <si>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</si>
  <si>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</si>
  <si>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</si>
  <si>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</si>
  <si>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</si>
  <si>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</si>
  <si>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</si>
  <si>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</si>
  <si>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</si>
  <si>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</si>
  <si>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</si>
  <si>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</si>
  <si>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</si>
  <si>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</si>
  <si>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</si>
  <si>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</si>
  <si>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</si>
  <si>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</si>
  <si>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</si>
  <si>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</si>
  <si>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</si>
  <si>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</si>
  <si>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</si>
  <si>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</si>
  <si>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</si>
  <si>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</si>
  <si>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</si>
  <si>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</si>
  <si>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</si>
  <si>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</si>
  <si>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</si>
  <si>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</si>
  <si>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</si>
  <si>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</si>
  <si>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</si>
  <si>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</si>
  <si>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</si>
  <si>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</si>
  <si>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</si>
  <si>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</si>
  <si>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</si>
  <si>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</si>
  <si>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</si>
  <si>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</si>
  <si>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</si>
  <si>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</si>
  <si>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</si>
  <si>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</si>
  <si>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</si>
  <si>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</si>
  <si>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</si>
  <si>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</si>
  <si>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</si>
  <si>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</si>
  <si>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</si>
  <si>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</si>
  <si>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</si>
  <si>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</si>
  <si>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</si>
  <si>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</si>
  <si>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</si>
  <si>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</si>
  <si>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</si>
  <si>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</si>
  <si>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</si>
  <si>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</si>
  <si>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</si>
  <si>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</si>
  <si>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</si>
  <si>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</si>
  <si>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</si>
  <si>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</si>
  <si>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</si>
  <si>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</si>
  <si>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</si>
  <si>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</si>
  <si>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</si>
  <si>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</si>
  <si>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</si>
  <si>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</si>
  <si>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</si>
  <si>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</si>
  <si>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</si>
  <si>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</si>
  <si>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</si>
  <si>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</si>
  <si>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</si>
  <si>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</si>
  <si>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</si>
  <si>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</si>
  <si>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</si>
  <si>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</si>
  <si>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</si>
  <si>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</si>
  <si>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</si>
  <si>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</si>
  <si>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</si>
  <si>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</si>
  <si>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</si>
  <si>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</si>
  <si>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</si>
  <si>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</si>
  <si>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</si>
  <si>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</si>
  <si>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</si>
  <si>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</si>
  <si>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</si>
  <si>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</si>
  <si>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</si>
  <si>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</si>
  <si>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</si>
  <si>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</si>
  <si>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</si>
  <si>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</si>
  <si>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</si>
  <si>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</si>
  <si>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</si>
  <si>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</si>
  <si>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</si>
  <si>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</si>
  <si>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</si>
  <si>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</si>
  <si>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</si>
  <si>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</si>
  <si>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</si>
  <si>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</si>
  <si>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</si>
  <si>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</si>
  <si>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</si>
  <si>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</si>
  <si>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</si>
  <si>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</si>
  <si>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</si>
  <si>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</si>
  <si>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</si>
  <si>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</si>
  <si>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</si>
  <si>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</si>
  <si>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</si>
  <si>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</si>
  <si>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</si>
  <si>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</si>
  <si>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</si>
  <si>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</si>
  <si>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</si>
  <si>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</si>
  <si>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</si>
  <si>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</si>
  <si>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</si>
  <si>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</si>
  <si>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</si>
  <si>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</si>
  <si>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</si>
  <si>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</si>
  <si>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</si>
  <si>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</si>
  <si>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</si>
  <si>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</si>
  <si>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</si>
  <si>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</si>
  <si>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</si>
  <si>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</si>
  <si>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</si>
  <si>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</si>
  <si>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</si>
  <si>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</si>
  <si>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</si>
  <si>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</si>
  <si>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</si>
  <si>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</si>
  <si>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</si>
  <si>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</si>
  <si>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</si>
  <si>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</si>
  <si>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</si>
  <si>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</si>
  <si>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</si>
  <si>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</si>
  <si>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</si>
  <si>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</si>
  <si>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</si>
  <si>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</si>
  <si>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</si>
  <si>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</si>
  <si>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</si>
  <si>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</si>
  <si>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</si>
  <si>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</si>
  <si>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</si>
  <si>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</si>
  <si>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</si>
  <si>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</si>
  <si>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</si>
  <si>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</si>
  <si>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</si>
  <si>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</si>
  <si>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</si>
  <si>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</si>
  <si>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</si>
  <si>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</si>
  <si>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</si>
  <si>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</si>
  <si>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</si>
  <si>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</si>
  <si>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</si>
  <si>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</si>
  <si>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</si>
  <si>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</si>
  <si>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</si>
  <si>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</si>
  <si>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</si>
  <si>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</si>
  <si>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</si>
  <si>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</si>
  <si>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</si>
  <si>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</si>
  <si>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</si>
  <si>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</si>
  <si>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</si>
  <si>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</si>
  <si>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</si>
  <si>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</si>
  <si>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</si>
  <si>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</si>
  <si>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</si>
  <si>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</si>
  <si>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</si>
  <si>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</si>
  <si>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</si>
  <si>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</si>
  <si>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</si>
  <si>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</si>
  <si>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</si>
  <si>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</si>
  <si>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</si>
  <si>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</si>
  <si>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</si>
  <si>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</si>
  <si>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</si>
  <si>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</si>
  <si>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</si>
  <si>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</si>
  <si>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</si>
  <si>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</si>
  <si>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</si>
  <si>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</si>
  <si>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</si>
  <si>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</si>
  <si>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</si>
  <si>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</si>
  <si>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</si>
  <si>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</si>
  <si>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</si>
  <si>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</si>
  <si>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</si>
  <si>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</si>
  <si>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</si>
  <si>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</si>
  <si>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</si>
  <si>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</si>
  <si>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</si>
  <si>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</si>
  <si>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</si>
  <si>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</si>
  <si>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</si>
  <si>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</si>
  <si>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</si>
  <si>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</si>
  <si>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</si>
  <si>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</si>
  <si>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</si>
  <si>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</si>
  <si>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</si>
  <si>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</si>
  <si>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</si>
  <si>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</si>
  <si>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</si>
  <si>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</si>
  <si>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</si>
  <si>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</si>
  <si>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</si>
  <si>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</si>
  <si>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</si>
  <si>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</si>
  <si>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</si>
  <si>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</si>
  <si>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</si>
  <si>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</si>
  <si>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</si>
  <si>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</si>
  <si>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</si>
  <si>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</si>
  <si>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</si>
  <si>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</si>
  <si>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</si>
  <si>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</si>
  <si>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</si>
  <si>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</si>
  <si>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</si>
  <si>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</si>
  <si>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</si>
  <si>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</si>
  <si>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</si>
  <si>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</si>
  <si>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</si>
  <si>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</si>
  <si>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</si>
  <si>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</si>
  <si>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</si>
  <si>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</si>
  <si>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</si>
  <si>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</si>
  <si>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</si>
  <si>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</si>
  <si>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</si>
  <si>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</si>
  <si>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</si>
  <si>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</si>
  <si>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</si>
  <si>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</si>
  <si>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</si>
  <si>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</si>
  <si>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</si>
  <si>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</si>
  <si>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</si>
  <si>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</si>
  <si>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</si>
  <si>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</si>
  <si>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</si>
  <si>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</si>
  <si>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</si>
  <si>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</si>
  <si>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</si>
  <si>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</si>
  <si>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</si>
  <si>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</si>
  <si>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</si>
  <si>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</si>
  <si>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</si>
  <si>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</si>
  <si>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</si>
  <si>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</si>
  <si>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</si>
  <si>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</si>
  <si>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</si>
  <si>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</si>
  <si>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</si>
  <si>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</si>
  <si>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</si>
  <si>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</si>
  <si>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</si>
  <si>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</si>
  <si>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</si>
  <si>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</si>
  <si>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</si>
  <si>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</si>
  <si>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</si>
  <si>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</si>
  <si>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</si>
  <si>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</si>
  <si>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</si>
  <si>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</si>
  <si>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</si>
  <si>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</si>
  <si>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</si>
  <si>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</si>
  <si>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</si>
  <si>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</si>
  <si>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</si>
  <si>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</si>
  <si>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</si>
  <si>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</si>
  <si>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</si>
  <si>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</si>
  <si>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</si>
  <si>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</si>
  <si>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</si>
  <si>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</si>
  <si>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</si>
  <si>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</si>
  <si>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</si>
  <si>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</si>
  <si>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</si>
  <si>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</si>
  <si>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</si>
  <si>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</si>
  <si>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</si>
  <si>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</si>
  <si>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</si>
  <si>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</si>
  <si>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</si>
  <si>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</si>
  <si>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</si>
  <si>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</si>
  <si>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</si>
  <si>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</si>
  <si>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</si>
  <si>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</si>
  <si>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</si>
  <si>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</si>
  <si>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</si>
  <si>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</si>
  <si>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</si>
  <si>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</si>
  <si>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</si>
  <si>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</si>
  <si>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</si>
  <si>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</si>
  <si>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</si>
  <si>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</si>
  <si>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</si>
  <si>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</si>
  <si>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</si>
  <si>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</si>
  <si>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</si>
  <si>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</si>
  <si>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</si>
  <si>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</si>
  <si>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</si>
  <si>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</si>
  <si>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</si>
  <si>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</si>
  <si>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</si>
  <si>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</si>
  <si>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</si>
  <si>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</si>
  <si>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</si>
  <si>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</si>
  <si>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</si>
  <si>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</si>
  <si>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</si>
  <si>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</si>
  <si>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</si>
  <si>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</si>
  <si>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</si>
  <si>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</si>
  <si>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</si>
  <si>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</si>
  <si>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</si>
  <si>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</si>
  <si>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</si>
  <si>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</si>
  <si>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</si>
  <si>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</si>
  <si>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</si>
  <si>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</si>
  <si>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</si>
  <si>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</si>
  <si>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</si>
  <si>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</si>
  <si>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</si>
  <si>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</si>
  <si>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</si>
  <si>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</si>
  <si>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</si>
  <si>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</si>
  <si>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</si>
  <si>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</si>
  <si>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</si>
  <si>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</si>
  <si>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</si>
  <si>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</si>
  <si>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</si>
  <si>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</si>
  <si>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</si>
  <si>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</si>
  <si>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</si>
  <si>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</si>
  <si>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</si>
  <si>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</si>
  <si>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</si>
  <si>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</si>
  <si>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</si>
  <si>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</si>
  <si>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</si>
  <si>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</si>
  <si>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</si>
  <si>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</si>
  <si>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</si>
  <si>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</si>
  <si>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</si>
  <si>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</si>
  <si>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</si>
  <si>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</si>
  <si>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</si>
  <si>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</si>
  <si>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</si>
  <si>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</si>
  <si>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</si>
  <si>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</si>
  <si>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</si>
  <si>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</si>
  <si>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</si>
  <si>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</si>
  <si>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</si>
  <si>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</si>
  <si>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</si>
  <si>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</si>
  <si>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</si>
  <si>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</si>
  <si>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</si>
  <si>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</si>
  <si>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</si>
  <si>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</si>
  <si>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</si>
  <si>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</si>
  <si>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</si>
  <si>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</si>
  <si>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</si>
  <si>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</si>
  <si>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</si>
  <si>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</si>
  <si>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</si>
  <si>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</si>
  <si>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</si>
  <si>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</si>
  <si>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</si>
  <si>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</si>
  <si>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</si>
  <si>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</si>
  <si>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</si>
  <si>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</si>
  <si>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</si>
  <si>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</si>
  <si>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</si>
  <si>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</si>
  <si>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</si>
  <si>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</si>
  <si>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</si>
  <si>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</si>
  <si>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</si>
  <si>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</si>
  <si>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</si>
  <si>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</si>
  <si>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</si>
  <si>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</si>
  <si>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</si>
  <si>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</si>
  <si>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</si>
  <si>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</si>
  <si>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</si>
  <si>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</si>
  <si>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</si>
  <si>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</si>
  <si>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</si>
  <si>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</si>
  <si>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</si>
  <si>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</si>
  <si>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</si>
  <si>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</si>
  <si>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</si>
  <si>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</si>
  <si>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</si>
  <si>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</si>
  <si>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</si>
  <si>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</si>
  <si>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</si>
  <si>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</si>
  <si>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</si>
  <si>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</si>
  <si>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</si>
  <si>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</si>
  <si>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</si>
  <si>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</si>
  <si>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</si>
  <si>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</si>
  <si>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</si>
  <si>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</si>
  <si>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</si>
  <si>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</si>
  <si>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</si>
  <si>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</si>
  <si>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</si>
  <si>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</si>
  <si>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</si>
  <si>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</si>
  <si>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</si>
  <si>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</si>
  <si>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</si>
  <si>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</si>
  <si>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</si>
  <si>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</si>
  <si>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</si>
  <si>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</si>
  <si>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</si>
  <si>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</si>
  <si>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</si>
  <si>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</si>
  <si>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</si>
  <si>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</si>
  <si>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</si>
  <si>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</si>
  <si>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</si>
  <si>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</si>
  <si>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</si>
  <si>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</si>
  <si>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</si>
  <si>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</si>
  <si>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</si>
  <si>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</si>
  <si>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</si>
  <si>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</si>
  <si>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</si>
  <si>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</si>
  <si>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</si>
  <si>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</si>
  <si>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</si>
  <si>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</si>
  <si>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</si>
  <si>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</si>
  <si>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</si>
  <si>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</si>
  <si>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</si>
  <si>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</si>
  <si>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</si>
  <si>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</si>
  <si>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</si>
  <si>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</si>
  <si>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</si>
  <si>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</si>
  <si>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</si>
  <si>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</si>
  <si>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</si>
  <si>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</si>
  <si>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</si>
  <si>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</si>
  <si>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</si>
  <si>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</si>
  <si>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</si>
  <si>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</si>
  <si>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</si>
  <si>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</si>
  <si>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</si>
  <si>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</si>
  <si>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</si>
  <si>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</si>
  <si>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</si>
  <si>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</si>
  <si>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</si>
  <si>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</si>
  <si>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</si>
  <si>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</si>
  <si>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</si>
  <si>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</si>
  <si>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</si>
  <si>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</si>
  <si>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</si>
  <si>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</si>
  <si>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</si>
  <si>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</si>
  <si>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</si>
  <si>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</si>
  <si>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</si>
  <si>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</si>
  <si>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</si>
  <si>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</si>
  <si>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</si>
  <si>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</si>
  <si>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</si>
  <si>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</si>
  <si>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</si>
  <si>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</si>
  <si>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</si>
  <si>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</si>
  <si>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</si>
  <si>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</si>
  <si>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</si>
  <si>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</si>
  <si>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</si>
  <si>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</si>
  <si>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</si>
  <si>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</si>
  <si>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</si>
  <si>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</si>
  <si>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</si>
  <si>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</si>
  <si>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</si>
  <si>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</si>
  <si>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</si>
  <si>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</si>
  <si>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</si>
  <si>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</si>
  <si>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</si>
  <si>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</si>
  <si>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</si>
  <si>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</si>
  <si>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</si>
  <si>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</si>
  <si>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</si>
  <si>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</si>
  <si>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</si>
  <si>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</si>
  <si>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</si>
  <si>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</si>
  <si>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</si>
  <si>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</si>
  <si>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</si>
  <si>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</si>
  <si>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</si>
  <si>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</si>
  <si>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</si>
  <si>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</si>
  <si>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</si>
  <si>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</si>
  <si>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</si>
  <si>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</si>
  <si>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</si>
  <si>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</si>
  <si>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</si>
  <si>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</si>
  <si>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</si>
  <si>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</si>
  <si>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</si>
  <si>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</si>
  <si>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</si>
  <si>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</si>
  <si>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</si>
  <si>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</si>
  <si>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</si>
  <si>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</si>
  <si>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</si>
  <si>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</si>
  <si>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</si>
  <si>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</si>
  <si>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</si>
  <si>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</si>
  <si>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</si>
  <si>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</si>
  <si>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</si>
  <si>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</si>
  <si>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</si>
  <si>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</si>
  <si>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</si>
  <si>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</si>
  <si>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</si>
  <si>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</si>
  <si>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</si>
  <si>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</si>
  <si>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</si>
  <si>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</si>
  <si>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</si>
  <si>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</si>
  <si>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</si>
  <si>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</si>
  <si>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</si>
  <si>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</si>
  <si>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</si>
  <si>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</si>
  <si>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</si>
  <si>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</si>
  <si>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</si>
  <si>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</si>
  <si>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</si>
  <si>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</si>
  <si>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</si>
  <si>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</si>
  <si>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</si>
  <si>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</si>
  <si>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</si>
  <si>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</si>
  <si>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</si>
  <si>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</si>
  <si>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</si>
  <si>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</si>
  <si>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</si>
  <si>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</si>
  <si>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</si>
  <si>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</si>
  <si>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</si>
  <si>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</si>
  <si>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</si>
  <si>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</si>
  <si>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</si>
  <si>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</si>
  <si>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</si>
  <si>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</si>
  <si>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</si>
  <si>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</si>
  <si>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</si>
  <si>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</si>
  <si>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</si>
  <si>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</si>
  <si>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</si>
  <si>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</si>
  <si>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</si>
  <si>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</si>
  <si>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</si>
  <si>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</si>
  <si>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</si>
  <si>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</si>
  <si>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</si>
  <si>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</si>
  <si>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</si>
  <si>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</si>
  <si>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</si>
  <si>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</si>
  <si>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</si>
  <si>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</si>
  <si>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</si>
  <si>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</si>
  <si>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</si>
  <si>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</si>
  <si>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</si>
  <si>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</si>
  <si>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</si>
  <si>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</si>
  <si>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</si>
  <si>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</si>
  <si>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</si>
  <si>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</si>
  <si>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</si>
  <si>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</si>
  <si>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</si>
  <si>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</si>
  <si>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</si>
  <si>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</si>
  <si>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</si>
  <si>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</si>
  <si>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</si>
  <si>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</si>
  <si>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</si>
  <si>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</si>
  <si>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</si>
  <si>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</si>
  <si>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</si>
  <si>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</si>
  <si>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</si>
  <si>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</si>
  <si>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</si>
  <si>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</si>
  <si>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</si>
  <si>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</si>
  <si>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</si>
  <si>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</si>
  <si>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</si>
  <si>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</si>
  <si>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</si>
  <si>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</si>
  <si>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</si>
  <si>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</si>
  <si>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</si>
  <si>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</si>
  <si>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</si>
  <si>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</si>
  <si>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</si>
  <si>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</si>
  <si>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</si>
  <si>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</si>
  <si>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</si>
  <si>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</si>
  <si>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</si>
  <si>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</si>
  <si>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</si>
  <si>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</si>
  <si>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</si>
  <si>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</si>
  <si>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</si>
  <si>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</si>
  <si>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</si>
  <si>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</si>
  <si>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</si>
  <si>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</si>
  <si>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</si>
  <si>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</si>
  <si>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</si>
  <si>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</si>
  <si>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</si>
  <si>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</si>
  <si>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</si>
  <si>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</si>
  <si>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</si>
  <si>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</si>
  <si>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</si>
  <si>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</si>
  <si>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</si>
  <si>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</si>
  <si>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</si>
  <si>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</si>
  <si>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</si>
  <si>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</si>
  <si>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</si>
  <si>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</si>
  <si>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</si>
  <si>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</si>
  <si>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</si>
  <si>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</si>
  <si>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</si>
  <si>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</si>
  <si>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</si>
  <si>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</si>
  <si>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</si>
  <si>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</si>
  <si>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</si>
  <si>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</si>
  <si>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</si>
  <si>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</si>
  <si>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</si>
  <si>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</si>
  <si>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</si>
  <si>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</si>
  <si>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</si>
  <si>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</si>
  <si>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</si>
  <si>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</si>
  <si>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</si>
  <si>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</si>
  <si>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</si>
  <si>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</si>
  <si>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</si>
  <si>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</si>
  <si>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</si>
  <si>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</si>
  <si>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</si>
  <si>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</si>
  <si>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</si>
  <si>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</si>
  <si>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</si>
  <si>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</si>
  <si>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</si>
  <si>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</si>
  <si>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</si>
  <si>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</si>
  <si>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</si>
  <si>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</si>
  <si>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</si>
  <si>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</si>
  <si>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</si>
  <si>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</si>
  <si>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</si>
  <si>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</si>
  <si>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</si>
  <si>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</si>
  <si>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</si>
  <si>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</si>
  <si>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</si>
  <si>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</si>
  <si>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</si>
  <si>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</si>
  <si>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</si>
  <si>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</si>
  <si>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</si>
  <si>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</si>
  <si>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</si>
  <si>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</si>
  <si>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</si>
  <si>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</si>
  <si>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</si>
  <si>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</si>
  <si>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</si>
  <si>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</si>
  <si>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</si>
  <si>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</si>
  <si>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</si>
  <si>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</si>
  <si>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</si>
  <si>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</si>
  <si>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</si>
  <si>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</si>
  <si>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</si>
  <si>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</si>
  <si>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</si>
  <si>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</si>
  <si>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</si>
  <si>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</si>
  <si>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</si>
  <si>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</si>
  <si>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</si>
  <si>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</si>
  <si>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</si>
  <si>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</si>
  <si>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</si>
  <si>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</si>
  <si>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</si>
  <si>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</si>
  <si>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</si>
  <si>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</si>
  <si>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</si>
  <si>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</si>
  <si>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</si>
  <si>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</si>
  <si>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</si>
  <si>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</si>
  <si>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</si>
  <si>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</si>
  <si>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</si>
  <si>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</si>
  <si>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</si>
  <si>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</si>
  <si>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</si>
  <si>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</si>
  <si>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</si>
  <si>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</si>
  <si>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</si>
  <si>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</si>
  <si>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</si>
  <si>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</si>
  <si>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</si>
  <si>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</si>
  <si>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</si>
  <si>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</si>
  <si>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</si>
  <si>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</si>
  <si>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</si>
  <si>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</si>
  <si>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</si>
  <si>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</si>
  <si>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</si>
  <si>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</si>
  <si>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</si>
  <si>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</si>
  <si>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</si>
  <si>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</si>
  <si>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</si>
  <si>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</si>
  <si>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</si>
  <si>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</si>
  <si>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</si>
  <si>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</si>
  <si>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</si>
  <si>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</si>
  <si>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</si>
  <si>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</si>
  <si>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</si>
  <si>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</si>
  <si>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</si>
  <si>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</si>
  <si>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</si>
  <si>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</si>
  <si>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</si>
  <si>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</si>
  <si>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</si>
  <si>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</si>
  <si>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</si>
  <si>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</si>
  <si>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</si>
  <si>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</si>
  <si>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</si>
  <si>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</si>
  <si>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</si>
  <si>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</si>
  <si>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</si>
  <si>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</si>
  <si>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</si>
  <si>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</si>
  <si>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</si>
  <si>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</si>
  <si>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</si>
  <si>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</si>
  <si>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</si>
  <si>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</si>
  <si>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</si>
  <si>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</si>
  <si>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</si>
  <si>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</si>
  <si>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</si>
  <si>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</si>
  <si>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</si>
  <si>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</si>
  <si>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</si>
  <si>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</si>
  <si>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</si>
  <si>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</si>
  <si>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</si>
  <si>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</si>
  <si>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</si>
  <si>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</si>
  <si>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</si>
  <si>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</si>
  <si>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</si>
  <si>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</si>
  <si>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</si>
  <si>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</si>
  <si>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</si>
  <si>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</si>
  <si>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</si>
  <si>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</si>
  <si>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</si>
  <si>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</si>
  <si>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</si>
  <si>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</si>
  <si>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</si>
  <si>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</si>
  <si>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</si>
  <si>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</si>
  <si>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</si>
  <si>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</si>
  <si>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</si>
  <si>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</si>
  <si>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</si>
  <si>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</si>
  <si>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</si>
  <si>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</si>
  <si>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</si>
  <si>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</si>
  <si>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</si>
  <si>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</si>
  <si>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</si>
  <si>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</si>
  <si>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</si>
  <si>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</si>
  <si>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</si>
  <si>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</si>
  <si>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</si>
  <si>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</si>
  <si>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</si>
  <si>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</si>
  <si>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</si>
  <si>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</si>
  <si>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</si>
  <si>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</si>
  <si>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</si>
  <si>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</si>
  <si>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</si>
  <si>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</si>
  <si>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</si>
  <si>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</si>
  <si>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</si>
  <si>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</si>
  <si>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</si>
  <si>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</si>
  <si>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</si>
  <si>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</si>
  <si>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</si>
  <si>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</si>
  <si>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</si>
  <si>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</si>
  <si>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</si>
  <si>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</si>
  <si>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</si>
  <si>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</si>
  <si>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</si>
  <si>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</si>
  <si>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</si>
  <si>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</si>
  <si>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</si>
  <si>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</si>
  <si>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</si>
  <si>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</si>
  <si>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</si>
  <si>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</si>
  <si>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</si>
  <si>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</si>
  <si>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</si>
  <si>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</si>
  <si>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</si>
  <si>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</si>
  <si>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</si>
  <si>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</si>
  <si>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</si>
  <si>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</si>
  <si>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</si>
  <si>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</si>
  <si>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</si>
  <si>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</si>
  <si>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</si>
  <si>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</si>
  <si>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</si>
  <si>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</si>
  <si>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</si>
  <si>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</si>
  <si>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</si>
  <si>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</si>
  <si>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</si>
  <si>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</si>
  <si>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</si>
  <si>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</si>
  <si>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</si>
  <si>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</si>
  <si>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</si>
  <si>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</si>
  <si>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</si>
  <si>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</si>
  <si>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</si>
  <si>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</si>
  <si>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</si>
  <si>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</si>
  <si>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</si>
  <si>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</si>
  <si>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</si>
  <si>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</si>
  <si>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</si>
  <si>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</si>
  <si>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</si>
  <si>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</si>
  <si>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</si>
  <si>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</si>
  <si>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</si>
  <si>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</si>
  <si>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</si>
  <si>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</si>
  <si>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</si>
  <si>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</si>
  <si>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</si>
  <si>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</si>
  <si>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</si>
  <si>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</si>
  <si>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</si>
  <si>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</si>
  <si>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</si>
  <si>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</si>
  <si>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</si>
  <si>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</si>
  <si>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</si>
  <si>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</si>
  <si>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</si>
  <si>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</si>
  <si>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</si>
  <si>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</si>
  <si>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</si>
  <si>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</si>
  <si>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</si>
  <si>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</si>
  <si>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</si>
  <si>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</si>
  <si>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</si>
  <si>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</si>
  <si>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</si>
  <si>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</si>
  <si>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</si>
  <si>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</si>
  <si>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</si>
  <si>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</si>
  <si>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</si>
  <si>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</si>
  <si>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</si>
  <si>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</si>
  <si>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</si>
  <si>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</si>
  <si>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</si>
  <si>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</si>
  <si>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</si>
  <si>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</si>
  <si>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</si>
  <si>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</si>
  <si>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</si>
  <si>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</si>
  <si>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</si>
  <si>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</si>
  <si>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</si>
  <si>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</si>
  <si>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</si>
  <si>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</si>
  <si>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</si>
  <si>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</si>
  <si>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</si>
  <si>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</si>
  <si>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</si>
  <si>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</si>
  <si>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</si>
  <si>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</si>
  <si>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</si>
  <si>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</si>
  <si>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</si>
  <si>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</si>
  <si>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</si>
  <si>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</si>
  <si>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</si>
  <si>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</si>
  <si>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</si>
  <si>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</si>
  <si>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</si>
  <si>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</si>
  <si>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</si>
  <si>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</si>
  <si>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</si>
  <si>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</si>
  <si>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</si>
  <si>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</si>
  <si>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</si>
  <si>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</si>
  <si>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</si>
  <si>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</si>
  <si>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</si>
  <si>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</si>
  <si>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</si>
  <si>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</si>
  <si>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</si>
  <si>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</si>
  <si>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</si>
  <si>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</si>
  <si>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</si>
  <si>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</si>
  <si>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</si>
  <si>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</si>
  <si>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</si>
  <si>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</si>
  <si>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</si>
  <si>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</si>
  <si>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</si>
  <si>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</si>
  <si>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</si>
  <si>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</si>
  <si>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</si>
  <si>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</si>
  <si>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</si>
  <si>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</si>
  <si>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</si>
  <si>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</si>
  <si>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</si>
  <si>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</si>
  <si>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</si>
  <si>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</si>
  <si>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</si>
  <si>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</si>
  <si>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</si>
  <si>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</si>
  <si>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</si>
  <si>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</si>
  <si>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</si>
  <si>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</si>
  <si>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</si>
  <si>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</si>
  <si>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</si>
  <si>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</si>
  <si>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</si>
  <si>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</si>
  <si>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</si>
  <si>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</si>
  <si>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</si>
  <si>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</si>
  <si>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</si>
  <si>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</si>
  <si>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</si>
  <si>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</si>
  <si>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</si>
  <si>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</si>
  <si>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</si>
  <si>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</si>
  <si>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</si>
  <si>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</si>
  <si>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</si>
  <si>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</si>
  <si>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</si>
  <si>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</si>
  <si>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</si>
  <si>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</si>
  <si>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</si>
  <si>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</si>
  <si>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</si>
  <si>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</si>
  <si>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</si>
  <si>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</si>
  <si>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</si>
  <si>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</si>
  <si>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</si>
  <si>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</si>
  <si>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</si>
  <si>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</si>
  <si>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</si>
  <si>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</si>
  <si>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</si>
  <si>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</si>
  <si>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</si>
  <si>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</si>
  <si>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</si>
  <si>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</si>
  <si>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</si>
  <si>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</si>
  <si>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</si>
  <si>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</si>
  <si>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</si>
  <si>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</si>
  <si>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</si>
  <si>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</si>
  <si>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</si>
  <si>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</si>
  <si>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</si>
  <si>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</si>
  <si>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</si>
  <si>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</si>
  <si>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</si>
  <si>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</si>
  <si>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</si>
  <si>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</si>
  <si>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</si>
  <si>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</si>
  <si>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</si>
  <si>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</si>
  <si>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</si>
  <si>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</si>
  <si>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</si>
  <si>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</si>
  <si>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</si>
  <si>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</si>
  <si>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</si>
  <si>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</si>
  <si>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</si>
  <si>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</si>
  <si>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</si>
  <si>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</si>
  <si>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</si>
  <si>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</si>
  <si>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</si>
  <si>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</si>
  <si>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</si>
  <si>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</si>
  <si>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</si>
  <si>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</si>
  <si>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</si>
  <si>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</si>
  <si>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</si>
  <si>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</si>
  <si>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</si>
  <si>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</si>
  <si>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</si>
  <si>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</si>
  <si>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</si>
  <si>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</si>
  <si>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</si>
  <si>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</si>
  <si>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</si>
  <si>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</si>
  <si>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</si>
  <si>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</si>
  <si>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</si>
  <si>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</si>
  <si>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</si>
  <si>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</si>
  <si>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</si>
  <si>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</si>
  <si>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</si>
  <si>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</si>
  <si>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</si>
  <si>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</si>
  <si>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</si>
  <si>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</si>
  <si>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</si>
  <si>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</si>
  <si>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</si>
  <si>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</si>
  <si>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</si>
  <si>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</si>
  <si>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</si>
  <si>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</si>
  <si>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</si>
  <si>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</si>
  <si>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</si>
  <si>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</si>
  <si>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</si>
  <si>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</si>
  <si>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</si>
  <si>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</si>
  <si>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</si>
  <si>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</si>
  <si>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</si>
  <si>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</si>
  <si>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</si>
  <si>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</si>
  <si>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</si>
  <si>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</si>
  <si>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</si>
  <si>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</si>
  <si>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</si>
  <si>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</si>
  <si>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</si>
  <si>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</si>
  <si>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</si>
  <si>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</si>
  <si>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</si>
  <si>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</si>
  <si>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</si>
  <si>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</si>
  <si>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</si>
  <si>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</si>
  <si>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</si>
  <si>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</si>
  <si>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</si>
  <si>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</si>
  <si>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</si>
  <si>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</si>
  <si>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</si>
  <si>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</si>
  <si>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</si>
  <si>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</si>
  <si>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</si>
  <si>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</si>
  <si>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</si>
  <si>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</si>
  <si>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</si>
  <si>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</si>
  <si>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</si>
  <si>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</si>
  <si>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</si>
  <si>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</si>
  <si>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</si>
  <si>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</si>
  <si>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</si>
  <si>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</si>
  <si>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</si>
  <si>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</si>
  <si>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</si>
  <si>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</si>
  <si>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</si>
  <si>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</si>
  <si>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</si>
  <si>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</si>
  <si>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</si>
  <si>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</si>
  <si>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</si>
  <si>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</si>
  <si>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</si>
  <si>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</si>
  <si>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</si>
  <si>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</si>
  <si>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</si>
  <si>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</si>
  <si>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</si>
  <si>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</si>
  <si>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</si>
  <si>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</si>
  <si>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</si>
  <si>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</si>
  <si>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</si>
  <si>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</si>
  <si>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</si>
  <si>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</si>
  <si>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</si>
  <si>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</si>
  <si>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</si>
  <si>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</si>
  <si>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</si>
  <si>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</si>
  <si>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</si>
  <si>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</si>
  <si>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</si>
  <si>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</si>
  <si>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</si>
  <si>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</si>
  <si>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</si>
  <si>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</si>
  <si>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</si>
  <si>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</si>
  <si>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</si>
  <si>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</si>
  <si>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</si>
  <si>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</si>
  <si>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</si>
  <si>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</si>
  <si>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</si>
  <si>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</si>
  <si>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</si>
  <si>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</si>
  <si>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</si>
  <si>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</si>
  <si>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</si>
  <si>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</si>
  <si>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</si>
  <si>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</si>
  <si>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</si>
  <si>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</si>
  <si>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</si>
  <si>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</si>
  <si>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</si>
  <si>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</si>
  <si>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</si>
  <si>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</si>
  <si>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</si>
  <si>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</si>
  <si>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</si>
  <si>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</si>
  <si>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</si>
  <si>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</si>
  <si>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</si>
  <si>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</si>
  <si>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</si>
  <si>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</si>
  <si>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</si>
  <si>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</si>
  <si>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</si>
  <si>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</si>
  <si>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</si>
  <si>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</si>
  <si>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</si>
  <si>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</si>
  <si>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</si>
  <si>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</si>
  <si>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</si>
  <si>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</si>
  <si>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</si>
  <si>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</si>
  <si>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</si>
  <si>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</si>
  <si>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</si>
  <si>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</si>
  <si>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</si>
  <si>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</si>
  <si>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</si>
  <si>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</si>
  <si>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</si>
  <si>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</si>
  <si>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</si>
  <si>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</si>
  <si>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</si>
  <si>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</si>
  <si>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</si>
  <si>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</si>
  <si>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</si>
  <si>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</si>
  <si>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</si>
  <si>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</si>
  <si>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</si>
  <si>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</si>
  <si>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</si>
  <si>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</si>
  <si>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</si>
  <si>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</si>
  <si>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</si>
  <si>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</si>
  <si>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</si>
  <si>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</si>
  <si>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</si>
  <si>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</si>
  <si>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</si>
  <si>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</si>
  <si>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</si>
  <si>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</si>
  <si>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</si>
  <si>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</si>
  <si>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</si>
  <si>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</si>
  <si>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</si>
  <si>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</si>
  <si>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</si>
  <si>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</si>
  <si>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</si>
  <si>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</si>
  <si>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</si>
  <si>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</si>
  <si>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</si>
  <si>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</si>
  <si>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</si>
  <si>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</si>
  <si>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</si>
  <si>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</si>
  <si>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</si>
  <si>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</si>
  <si>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</si>
  <si>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</si>
  <si>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</si>
  <si>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</si>
  <si>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</si>
  <si>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</si>
  <si>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</si>
  <si>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</si>
  <si>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</si>
  <si>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</si>
  <si>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</si>
  <si>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</si>
  <si>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</si>
  <si>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</si>
  <si>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</si>
  <si>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</si>
  <si>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</si>
  <si>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</si>
  <si>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</si>
  <si>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</si>
  <si>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</si>
  <si>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</si>
  <si>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</si>
  <si>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</si>
  <si>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</si>
  <si>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</si>
  <si>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</si>
  <si>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</si>
  <si>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</si>
  <si>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</si>
  <si>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</si>
  <si>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</si>
  <si>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</si>
  <si>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</si>
  <si>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</si>
  <si>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</si>
  <si>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</si>
  <si>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</si>
  <si>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</si>
  <si>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</si>
  <si>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</si>
  <si>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</si>
  <si>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</si>
  <si>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</si>
  <si>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</si>
  <si>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</si>
  <si>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</si>
  <si>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</si>
  <si>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</si>
  <si>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</si>
  <si>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</si>
  <si>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</si>
  <si>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</si>
  <si>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</si>
  <si>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</si>
  <si>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</si>
  <si>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</si>
  <si>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</si>
  <si>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</si>
  <si>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</si>
  <si>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</si>
  <si>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</si>
  <si>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</si>
  <si>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</si>
  <si>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</si>
  <si>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</si>
  <si>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</si>
  <si>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</si>
  <si>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</si>
  <si>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</si>
  <si>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</si>
  <si>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</si>
  <si>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</si>
  <si>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</si>
  <si>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</si>
  <si>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</si>
  <si>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</si>
  <si>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</si>
  <si>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</si>
  <si>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</si>
  <si>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</si>
  <si>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</si>
  <si>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</si>
  <si>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</si>
  <si>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</si>
  <si>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</si>
  <si>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</si>
  <si>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</si>
  <si>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</si>
  <si>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</si>
  <si>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</si>
  <si>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</si>
  <si>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</si>
  <si>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</si>
  <si>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</si>
  <si>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</si>
  <si>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</si>
  <si>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</si>
  <si>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</si>
  <si>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</si>
  <si>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</si>
  <si>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</si>
  <si>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</si>
  <si>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</si>
  <si>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</si>
  <si>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</si>
  <si>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</si>
  <si>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</si>
  <si>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</si>
  <si>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</si>
  <si>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</si>
  <si>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</si>
  <si>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</si>
  <si>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</si>
  <si>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</si>
  <si>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</si>
  <si>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</si>
  <si>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</si>
  <si>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</si>
  <si>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</si>
  <si>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</si>
  <si>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</si>
  <si>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</si>
  <si>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</si>
  <si>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</si>
  <si>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</si>
  <si>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</si>
  <si>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</si>
  <si>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</si>
  <si>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</si>
  <si>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</si>
  <si>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</si>
  <si>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</si>
  <si>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</si>
  <si>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</si>
  <si>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</si>
  <si>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</si>
  <si>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</si>
  <si>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</si>
  <si>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</si>
  <si>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</si>
  <si>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</si>
  <si>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</si>
  <si>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</si>
  <si>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</si>
  <si>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</si>
  <si>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</si>
  <si>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</si>
  <si>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</si>
  <si>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</si>
  <si>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</si>
  <si>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</si>
  <si>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</si>
  <si>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</si>
  <si>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</si>
  <si>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</si>
  <si>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</si>
  <si>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</si>
  <si>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</si>
  <si>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</si>
  <si>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</si>
  <si>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</si>
  <si>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</si>
  <si>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</si>
  <si>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</si>
  <si>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</si>
  <si>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</si>
  <si>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</si>
  <si>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</si>
  <si>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</si>
  <si>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</si>
  <si>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</si>
  <si>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</si>
  <si>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</si>
  <si>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</si>
  <si>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</si>
  <si>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</si>
  <si>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</si>
  <si>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</si>
  <si>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</si>
  <si>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</si>
  <si>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</si>
  <si>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</si>
  <si>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</si>
  <si>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</si>
  <si>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</si>
  <si>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</si>
  <si>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</si>
  <si>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</si>
  <si>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</si>
  <si>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</si>
  <si>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</si>
  <si>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</si>
  <si>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</si>
  <si>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</si>
  <si>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</si>
  <si>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</si>
  <si>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</si>
  <si>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</si>
  <si>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</si>
  <si>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</si>
  <si>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</si>
  <si>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</si>
  <si>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</si>
  <si>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</si>
  <si>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</si>
  <si>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</si>
  <si>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</si>
  <si>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</si>
  <si>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</si>
  <si>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</si>
  <si>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</si>
  <si>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</si>
  <si>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</si>
  <si>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</si>
  <si>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</si>
  <si>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</si>
  <si>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</si>
  <si>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</si>
  <si>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</si>
  <si>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</si>
  <si>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</si>
  <si>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</si>
  <si>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</si>
  <si>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</si>
  <si>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</si>
  <si>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</si>
  <si>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</si>
  <si>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</si>
  <si>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</si>
  <si>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</si>
  <si>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</si>
  <si>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</si>
  <si>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</si>
  <si>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</si>
  <si>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</si>
  <si>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</si>
  <si>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</si>
  <si>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</si>
  <si>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</si>
  <si>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</si>
  <si>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</si>
  <si>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</si>
  <si>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</si>
  <si>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</si>
  <si>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</si>
  <si>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</si>
  <si>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</si>
  <si>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</si>
  <si>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</si>
  <si>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</si>
  <si>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</si>
  <si>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</si>
  <si>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</si>
  <si>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</si>
  <si>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</si>
  <si>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</si>
  <si>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</si>
  <si>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</si>
  <si>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</si>
  <si>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</si>
  <si>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</si>
  <si>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</si>
  <si>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</si>
  <si>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</si>
  <si>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</si>
  <si>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</si>
  <si>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</si>
  <si>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</si>
  <si>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</si>
  <si>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</si>
  <si>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</si>
  <si>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</si>
  <si>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</si>
  <si>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</si>
  <si>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</si>
  <si>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</si>
  <si>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</si>
  <si>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</si>
  <si>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</si>
  <si>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</si>
  <si>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</si>
  <si>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</si>
  <si>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</si>
  <si>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</si>
  <si>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</si>
  <si>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</si>
  <si>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</si>
  <si>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</si>
  <si>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</si>
  <si>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</si>
  <si>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</si>
  <si>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</si>
  <si>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</si>
  <si>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</si>
  <si>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</si>
  <si>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</si>
  <si>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</si>
  <si>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</si>
  <si>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</si>
  <si>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</si>
  <si>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</si>
  <si>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</si>
  <si>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</si>
  <si>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</si>
  <si>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</si>
  <si>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</si>
  <si>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</si>
  <si>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</si>
  <si>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</si>
  <si>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</si>
  <si>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</si>
  <si>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</si>
  <si>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</si>
  <si>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</si>
  <si>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</si>
  <si>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</si>
  <si>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</si>
  <si>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</si>
  <si>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</si>
  <si>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</si>
  <si>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</si>
  <si>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</si>
  <si>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</si>
  <si>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</si>
  <si>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</si>
  <si>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</si>
  <si>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</si>
  <si>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</si>
  <si>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</si>
  <si>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</si>
  <si>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</si>
  <si>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</si>
  <si>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</si>
  <si>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</si>
  <si>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</si>
  <si>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</si>
  <si>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</si>
  <si>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</si>
  <si>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</si>
  <si>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</si>
  <si>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</si>
  <si>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</si>
  <si>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</si>
  <si>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</si>
  <si>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</si>
  <si>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</si>
  <si>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</si>
  <si>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</si>
  <si>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</si>
  <si>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</si>
  <si>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</si>
  <si>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</si>
  <si>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</si>
  <si>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</si>
  <si>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</si>
  <si>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</si>
  <si>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</si>
  <si>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</si>
  <si>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</si>
  <si>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</si>
  <si>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</si>
  <si>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</si>
  <si>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</si>
  <si>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</si>
  <si>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</si>
  <si>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</si>
  <si>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</si>
  <si>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</si>
  <si>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</si>
  <si>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</si>
  <si>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</si>
  <si>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</si>
  <si>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</si>
  <si>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</si>
  <si>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</si>
  <si>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</si>
  <si>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</si>
  <si>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</si>
  <si>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</si>
  <si>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</si>
  <si>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</si>
  <si>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</si>
  <si>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</si>
  <si>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</si>
  <si>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</si>
  <si>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</si>
  <si>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</si>
  <si>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</si>
  <si>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</si>
  <si>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</si>
  <si>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</si>
  <si>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</si>
  <si>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</si>
  <si>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</si>
  <si>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</si>
  <si>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</si>
  <si>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</si>
  <si>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</si>
  <si>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</si>
  <si>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</si>
  <si>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</si>
  <si>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</si>
  <si>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</si>
  <si>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</si>
  <si>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</si>
  <si>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</si>
  <si>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</si>
  <si>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</si>
  <si>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</si>
  <si>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</si>
  <si>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</si>
  <si>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</si>
  <si>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</si>
  <si>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</si>
  <si>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</si>
  <si>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</si>
  <si>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</si>
  <si>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</si>
  <si>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</si>
  <si>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</si>
  <si>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</si>
  <si>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</si>
  <si>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</si>
  <si>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</si>
  <si>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</si>
  <si>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</si>
  <si>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</si>
  <si>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</si>
  <si>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</si>
  <si>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</si>
  <si>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</si>
  <si>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</si>
  <si>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</si>
  <si>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</si>
  <si>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</si>
  <si>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</si>
  <si>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</si>
  <si>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</si>
  <si>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</si>
  <si>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</si>
  <si>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</si>
  <si>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</si>
  <si>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</si>
  <si>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</si>
  <si>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</si>
  <si>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</si>
  <si>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</si>
  <si>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</si>
  <si>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</si>
  <si>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</si>
  <si>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</si>
  <si>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</si>
  <si>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</si>
  <si>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</si>
  <si>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</si>
  <si>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</si>
  <si>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</si>
  <si>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</si>
  <si>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</si>
  <si>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</si>
  <si>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</si>
  <si>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</si>
  <si>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</si>
  <si>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</si>
  <si>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</si>
  <si>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</si>
  <si>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</si>
  <si>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</si>
  <si>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</si>
  <si>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</si>
  <si>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</si>
  <si>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</si>
  <si>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</si>
  <si>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</si>
  <si>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</si>
  <si>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</si>
  <si>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</si>
  <si>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</si>
  <si>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</si>
  <si>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</si>
  <si>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</si>
  <si>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</si>
  <si>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</si>
  <si>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</si>
  <si>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</si>
  <si>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</si>
  <si>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</si>
  <si>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</si>
  <si>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</si>
  <si>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</si>
  <si>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</si>
  <si>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</si>
  <si>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</si>
  <si>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</si>
  <si>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</si>
  <si>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</si>
  <si>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</si>
  <si>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</si>
  <si>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</si>
  <si>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</si>
  <si>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</si>
  <si>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</si>
  <si>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</si>
  <si>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</si>
  <si>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</si>
  <si>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</si>
  <si>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</si>
  <si>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</si>
  <si>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</si>
  <si>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</si>
  <si>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</si>
  <si>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</si>
  <si>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</si>
  <si>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</si>
  <si>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</si>
  <si>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</si>
  <si>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</si>
  <si>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</si>
  <si>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</si>
  <si>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</si>
  <si>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</si>
  <si>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</si>
  <si>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</si>
  <si>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</si>
  <si>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</si>
  <si>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</si>
  <si>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</si>
  <si>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</si>
  <si>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</si>
  <si>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</si>
  <si>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</si>
  <si>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</si>
  <si>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</si>
  <si>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</si>
  <si>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</si>
  <si>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</si>
  <si>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</si>
  <si>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</si>
  <si>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</si>
  <si>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</si>
  <si>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</si>
  <si>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</si>
  <si>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</si>
  <si>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</si>
  <si>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</si>
  <si>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</si>
  <si>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</si>
  <si>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</si>
  <si>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</si>
  <si>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</si>
  <si>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</si>
  <si>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</si>
  <si>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</si>
  <si>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</si>
  <si>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</si>
  <si>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</si>
  <si>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</si>
  <si>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</si>
  <si>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</si>
  <si>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</si>
  <si>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</si>
  <si>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</si>
  <si>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</si>
  <si>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</si>
  <si>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</si>
  <si>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</si>
  <si>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</si>
  <si>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</si>
  <si>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</si>
  <si>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</si>
  <si>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</si>
  <si>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</si>
  <si>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</si>
  <si>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</si>
  <si>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</si>
  <si>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</si>
  <si>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</si>
  <si>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</si>
  <si>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</si>
  <si>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</si>
  <si>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</si>
  <si>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</si>
  <si>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</si>
  <si>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</si>
  <si>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</si>
  <si>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</si>
  <si>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</si>
  <si>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</si>
  <si>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</si>
  <si>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</si>
  <si>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</si>
  <si>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</si>
  <si>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</si>
  <si>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</si>
  <si>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</si>
  <si>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</si>
  <si>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</si>
  <si>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</si>
  <si>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</si>
  <si>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</si>
  <si>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</si>
  <si>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</si>
  <si>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</si>
  <si>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</si>
  <si>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</si>
  <si>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</si>
  <si>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</si>
  <si>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</si>
  <si>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</si>
  <si>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</si>
  <si>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</si>
  <si>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</si>
  <si>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</si>
  <si>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</si>
  <si>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</si>
  <si>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</si>
  <si>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</si>
  <si>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</si>
  <si>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</si>
  <si>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</si>
  <si>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</si>
  <si>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</si>
  <si>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</si>
  <si>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</si>
  <si>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</si>
  <si>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</si>
  <si>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</si>
  <si>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</si>
  <si>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</si>
  <si>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</si>
  <si>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</si>
  <si>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</si>
  <si>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</si>
  <si>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</si>
  <si>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</si>
  <si>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</si>
  <si>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</si>
  <si>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</si>
  <si>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</si>
  <si>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</si>
  <si>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</si>
  <si>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</si>
  <si>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</si>
  <si>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</si>
  <si>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</si>
  <si>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</si>
  <si>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</si>
  <si>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</si>
  <si>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</si>
  <si>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</si>
  <si>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</si>
  <si>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</si>
  <si>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</si>
  <si>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</si>
  <si>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</si>
  <si>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</si>
  <si>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</si>
  <si>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</si>
  <si>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</si>
  <si>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</si>
  <si>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</si>
  <si>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</si>
  <si>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</si>
  <si>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</si>
  <si>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</si>
  <si>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</si>
  <si>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</si>
  <si>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</si>
  <si>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</si>
  <si>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</si>
  <si>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</si>
  <si>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</si>
  <si>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</si>
  <si>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</si>
  <si>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</si>
  <si>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</si>
  <si>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</si>
  <si>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</si>
  <si>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</si>
  <si>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</si>
  <si>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</si>
  <si>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</si>
  <si>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</si>
  <si>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</si>
  <si>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</si>
  <si>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</si>
  <si>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</si>
  <si>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</si>
  <si>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</si>
  <si>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</si>
  <si>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</si>
  <si>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</si>
  <si>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</si>
  <si>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</si>
  <si>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</si>
  <si>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</si>
  <si>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</si>
  <si>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</si>
  <si>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</si>
  <si>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</si>
  <si>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</si>
  <si>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</si>
  <si>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</si>
  <si>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</si>
  <si>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</si>
  <si>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</si>
  <si>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</si>
  <si>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</si>
  <si>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</si>
  <si>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</si>
  <si>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</si>
  <si>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</si>
  <si>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</si>
  <si>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</si>
  <si>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</si>
  <si>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</si>
  <si>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</si>
  <si>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</si>
  <si>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</si>
  <si>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</si>
  <si>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</si>
  <si>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</si>
  <si>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</si>
  <si>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</si>
  <si>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</si>
  <si>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</si>
  <si>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</si>
  <si>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</si>
  <si>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</si>
  <si>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</si>
  <si>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</si>
  <si>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</si>
  <si>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</si>
  <si>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</si>
  <si>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</si>
  <si>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</si>
  <si>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</si>
  <si>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</si>
  <si>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</si>
  <si>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</si>
  <si>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</si>
  <si>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</si>
  <si>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</si>
  <si>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</si>
  <si>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</si>
  <si>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</si>
  <si>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</si>
  <si>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</si>
  <si>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</si>
  <si>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</si>
  <si>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</si>
  <si>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</si>
  <si>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</si>
  <si>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</si>
  <si>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</si>
  <si>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</si>
  <si>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</si>
  <si>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</si>
  <si>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</si>
  <si>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</si>
  <si>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</si>
  <si>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</si>
  <si>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</si>
  <si>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</si>
  <si>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</si>
  <si>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</si>
  <si>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</si>
  <si>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</si>
  <si>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</si>
  <si>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</si>
  <si>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</si>
  <si>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</si>
  <si>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</si>
  <si>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</si>
  <si>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</si>
  <si>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</si>
  <si>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</si>
  <si>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</si>
  <si>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</si>
  <si>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</si>
  <si>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</si>
  <si>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</si>
  <si>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</si>
  <si>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</si>
  <si>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</si>
  <si>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</si>
  <si>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</si>
  <si>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</si>
  <si>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</si>
  <si>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</si>
  <si>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</si>
  <si>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</si>
  <si>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</si>
  <si>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</si>
  <si>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</si>
  <si>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</si>
  <si>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</si>
  <si>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</si>
  <si>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</si>
  <si>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</si>
  <si>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</si>
  <si>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</si>
  <si>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</si>
  <si>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</si>
  <si>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</si>
  <si>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</si>
  <si>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</si>
  <si>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</si>
  <si>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</si>
  <si>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</si>
  <si>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</si>
  <si>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</si>
  <si>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</si>
  <si>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</si>
  <si>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</si>
  <si>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</si>
  <si>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</si>
  <si>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</si>
  <si>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</si>
  <si>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</si>
  <si>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</si>
  <si>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</si>
  <si>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</si>
  <si>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</si>
  <si>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</si>
  <si>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</si>
  <si>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</si>
  <si>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</si>
  <si>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</si>
  <si>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</si>
  <si>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</si>
  <si>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</si>
  <si>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</si>
  <si>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</si>
  <si>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</si>
  <si>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</si>
  <si>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</si>
  <si>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</si>
  <si>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</si>
  <si>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</si>
  <si>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</si>
  <si>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</si>
  <si>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</si>
  <si>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</si>
  <si>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</si>
  <si>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</si>
  <si>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</si>
  <si>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</si>
  <si>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</si>
  <si>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</si>
  <si>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</si>
  <si>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</si>
  <si>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</si>
  <si>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</si>
  <si>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</si>
  <si>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</si>
  <si>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</si>
  <si>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</si>
  <si>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</si>
  <si>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</si>
  <si>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</si>
  <si>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</si>
  <si>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</si>
  <si>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</si>
  <si>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</si>
  <si>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</si>
  <si>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</si>
  <si>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</si>
  <si>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</si>
  <si>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</si>
  <si>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</si>
  <si>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</si>
  <si>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</si>
  <si>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</si>
  <si>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</si>
  <si>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</si>
  <si>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</si>
  <si>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</si>
  <si>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</si>
  <si>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</si>
  <si>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</si>
  <si>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</si>
  <si>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</si>
  <si>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</si>
  <si>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</si>
  <si>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</si>
  <si>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</si>
  <si>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</si>
  <si>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</si>
  <si>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</si>
  <si>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</si>
  <si>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</si>
  <si>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</si>
  <si>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</si>
  <si>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</si>
  <si>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</si>
  <si>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</si>
  <si>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</si>
  <si>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</si>
  <si>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</si>
  <si>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</si>
  <si>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</si>
  <si>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</si>
  <si>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</si>
  <si>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</si>
  <si>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</si>
  <si>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</si>
  <si>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</si>
  <si>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</si>
  <si>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</si>
  <si>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</si>
  <si>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</si>
  <si>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</si>
  <si>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</si>
  <si>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</si>
  <si>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</si>
  <si>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</si>
  <si>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</si>
  <si>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</si>
  <si>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</si>
  <si>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</si>
  <si>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</si>
  <si>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</si>
  <si>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</si>
  <si>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</si>
  <si>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</si>
  <si>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</si>
  <si>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</si>
  <si>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</si>
  <si>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</si>
  <si>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</si>
  <si>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</si>
  <si>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</si>
  <si>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</si>
  <si>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</si>
  <si>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</si>
  <si>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</si>
  <si>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</si>
  <si>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</si>
  <si>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</si>
  <si>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</si>
  <si>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</si>
  <si>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</si>
  <si>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</si>
  <si>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</si>
  <si>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</si>
  <si>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</si>
  <si>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</si>
  <si>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</si>
  <si>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</si>
  <si>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</si>
  <si>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</si>
  <si>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</si>
  <si>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</si>
  <si>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</si>
  <si>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</si>
  <si>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</si>
  <si>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</si>
  <si>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</si>
  <si>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</si>
  <si>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</si>
  <si>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</si>
  <si>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</si>
  <si>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</si>
  <si>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</si>
  <si>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</si>
  <si>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</si>
  <si>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</si>
  <si>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</si>
  <si>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</si>
  <si>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</si>
  <si>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</si>
  <si>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</si>
  <si>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</si>
  <si>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</si>
  <si>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</si>
  <si>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</si>
  <si>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</si>
  <si>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</si>
  <si>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</si>
  <si>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</si>
  <si>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</si>
  <si>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</si>
  <si>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</si>
  <si>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</si>
  <si>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</si>
  <si>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</si>
  <si>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</si>
  <si>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</si>
  <si>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</si>
  <si>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</si>
  <si>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</si>
  <si>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</si>
  <si>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</si>
  <si>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</si>
  <si>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</si>
  <si>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</si>
  <si>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</si>
  <si>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</si>
  <si>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</si>
  <si>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</si>
  <si>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</si>
  <si>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</si>
  <si>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</si>
  <si>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</si>
  <si>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</si>
  <si>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</si>
  <si>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</si>
  <si>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</si>
  <si>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</si>
  <si>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</si>
  <si>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</si>
  <si>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</si>
  <si>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</si>
  <si>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</si>
  <si>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</si>
  <si>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</si>
  <si>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</si>
  <si>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</si>
  <si>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</si>
  <si>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</si>
  <si>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</si>
  <si>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</si>
  <si>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</si>
  <si>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</si>
  <si>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</si>
  <si>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</si>
  <si>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</si>
  <si>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</si>
  <si>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</si>
  <si>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</si>
  <si>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</si>
  <si>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</si>
  <si>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</si>
  <si>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</si>
  <si>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</si>
  <si>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</si>
  <si>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</si>
  <si>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</si>
  <si>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</si>
  <si>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</si>
  <si>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</si>
  <si>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</si>
  <si>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</si>
  <si>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</si>
  <si>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</si>
  <si>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</si>
  <si>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</si>
  <si>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</si>
  <si>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</si>
  <si>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</si>
  <si>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</si>
  <si>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</si>
  <si>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</si>
  <si>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</si>
  <si>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</si>
  <si>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</si>
  <si>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</si>
  <si>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</si>
  <si>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</si>
  <si>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</si>
  <si>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</si>
  <si>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</si>
  <si>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</si>
  <si>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</si>
  <si>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</si>
  <si>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</si>
  <si>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</si>
  <si>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</si>
  <si>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</si>
  <si>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</si>
  <si>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</si>
  <si>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</si>
  <si>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</si>
  <si>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</si>
  <si>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</si>
  <si>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</si>
  <si>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</si>
  <si>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</si>
  <si>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</si>
  <si>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</si>
  <si>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</si>
  <si>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</si>
  <si>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</si>
  <si>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</si>
  <si>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</si>
  <si>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</si>
  <si>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</si>
  <si>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</si>
  <si>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</si>
  <si>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</si>
  <si>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</si>
  <si>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</si>
  <si>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</si>
  <si>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</si>
  <si>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</si>
  <si>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</si>
  <si>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</si>
  <si>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</si>
  <si>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</si>
  <si>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</si>
  <si>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</si>
  <si>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</si>
  <si>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</si>
  <si>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</si>
  <si>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</si>
  <si>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</si>
  <si>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</si>
  <si>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</si>
  <si>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</si>
  <si>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</si>
  <si>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</si>
  <si>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</si>
  <si>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</si>
  <si>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</si>
  <si>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</si>
  <si>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</si>
  <si>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</si>
  <si>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</si>
  <si>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</si>
  <si>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</si>
  <si>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</si>
  <si>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</si>
  <si>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</si>
  <si>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</si>
  <si>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</si>
  <si>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</si>
  <si>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</si>
  <si>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</si>
  <si>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</si>
  <si>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</si>
  <si>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</si>
  <si>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</si>
  <si>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</si>
  <si>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</si>
  <si>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</si>
  <si>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</si>
  <si>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</si>
  <si>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</si>
  <si>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</si>
  <si>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</si>
  <si>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</si>
  <si>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</si>
  <si>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</si>
  <si>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</si>
  <si>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</si>
  <si>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</si>
  <si>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</si>
  <si>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</si>
  <si>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</si>
  <si>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</si>
  <si>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</si>
  <si>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</si>
  <si>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</si>
  <si>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</si>
  <si>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</si>
  <si>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</si>
  <si>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</si>
  <si>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</si>
  <si>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</si>
  <si>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</si>
  <si>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</si>
  <si>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</si>
  <si>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</si>
  <si>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</si>
  <si>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</si>
  <si>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</si>
  <si>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</si>
  <si>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</si>
  <si>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</si>
  <si>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</si>
  <si>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</si>
  <si>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</si>
  <si>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</si>
  <si>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</si>
  <si>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</si>
  <si>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</si>
  <si>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</si>
  <si>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</si>
  <si>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</si>
  <si>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</si>
  <si>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</si>
  <si>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</si>
  <si>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</si>
  <si>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</si>
  <si>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</si>
  <si>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</si>
  <si>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</si>
  <si>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</si>
  <si>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</si>
  <si>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</si>
  <si>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</si>
  <si>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</si>
  <si>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</si>
  <si>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</si>
  <si>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</si>
  <si>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</si>
  <si>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</si>
  <si>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</si>
  <si>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</si>
  <si>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</si>
  <si>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</si>
  <si>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</si>
  <si>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</si>
  <si>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</si>
  <si>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</si>
  <si>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</si>
  <si>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</si>
  <si>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</si>
  <si>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</si>
  <si>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</si>
  <si>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</si>
  <si>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</si>
  <si>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</si>
  <si>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</si>
  <si>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</si>
  <si>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</si>
  <si>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</si>
  <si>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</si>
  <si>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</si>
  <si>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</si>
  <si>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</si>
  <si>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</si>
  <si>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</si>
  <si>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</si>
  <si>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</si>
  <si>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</si>
  <si>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</si>
  <si>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</si>
  <si>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</si>
  <si>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</si>
  <si>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</si>
  <si>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</si>
  <si>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</si>
  <si>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</si>
  <si>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</si>
  <si>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</si>
  <si>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</si>
  <si>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</si>
  <si>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</si>
  <si>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</si>
  <si>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</si>
  <si>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</si>
  <si>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</si>
  <si>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</si>
  <si>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</si>
  <si>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</si>
  <si>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</si>
  <si>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</si>
  <si>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</si>
  <si>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</si>
  <si>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</si>
  <si>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</si>
  <si>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</si>
  <si>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</si>
  <si>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</si>
  <si>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</si>
  <si>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</si>
  <si>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</si>
  <si>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</si>
  <si>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</si>
  <si>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</si>
  <si>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</si>
  <si>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</si>
  <si>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</si>
  <si>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</si>
  <si>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</si>
  <si>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</si>
  <si>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</si>
  <si>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</si>
  <si>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</si>
  <si>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</si>
  <si>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</si>
  <si>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</si>
  <si>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</si>
  <si>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</si>
  <si>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</si>
  <si>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</si>
  <si>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</si>
  <si>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</si>
  <si>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</si>
  <si>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</si>
  <si>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</si>
  <si>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</si>
  <si>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</si>
  <si>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</si>
  <si>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</si>
  <si>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</si>
  <si>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</si>
  <si>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</si>
  <si>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</si>
  <si>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</si>
  <si>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</si>
  <si>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</si>
  <si>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</si>
  <si>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</si>
  <si>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</si>
  <si>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</si>
  <si>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</si>
  <si>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</si>
  <si>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</si>
  <si>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</si>
  <si>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</si>
  <si>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</si>
  <si>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</si>
  <si>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</si>
  <si>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</si>
  <si>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</si>
  <si>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</si>
  <si>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</si>
  <si>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</si>
  <si>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</si>
  <si>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</si>
  <si>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</si>
  <si>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</si>
  <si>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</si>
  <si>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</si>
  <si>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</si>
  <si>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</si>
  <si>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</si>
  <si>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</si>
  <si>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</si>
  <si>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</si>
  <si>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</si>
  <si>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</si>
  <si>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</si>
  <si>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</si>
  <si>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</si>
  <si>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</si>
  <si>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</si>
  <si>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</si>
  <si>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</si>
  <si>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</si>
  <si>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</si>
  <si>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</si>
  <si>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</si>
  <si>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</si>
  <si>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</si>
  <si>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</si>
  <si>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</si>
  <si>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</si>
  <si>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</si>
  <si>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</si>
  <si>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</si>
  <si>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</si>
  <si>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</si>
  <si>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</si>
  <si>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</si>
  <si>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</si>
  <si>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</si>
  <si>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</si>
  <si>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</si>
  <si>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</si>
  <si>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</si>
  <si>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</si>
  <si>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</si>
  <si>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</si>
  <si>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</si>
  <si>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</si>
  <si>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</si>
  <si>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</si>
  <si>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</si>
  <si>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</si>
  <si>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</si>
  <si>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</si>
  <si>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</si>
  <si>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</si>
  <si>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</si>
  <si>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</si>
  <si>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</si>
  <si>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</si>
  <si>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</si>
  <si>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</si>
  <si>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</si>
  <si>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</si>
  <si>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</si>
  <si>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</si>
  <si>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</si>
  <si>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</si>
  <si>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</si>
  <si>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</si>
  <si>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</si>
  <si>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</si>
  <si>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</si>
  <si>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</si>
  <si>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</si>
  <si>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</si>
  <si>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</si>
  <si>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</si>
  <si>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</si>
  <si>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</si>
  <si>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</si>
  <si>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</si>
  <si>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</si>
  <si>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</si>
  <si>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</si>
  <si>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</si>
  <si>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</si>
  <si>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</si>
  <si>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</si>
  <si>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</si>
  <si>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</si>
  <si>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</si>
  <si>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</si>
  <si>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</si>
  <si>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</si>
  <si>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</si>
  <si>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</si>
  <si>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</si>
  <si>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</si>
  <si>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</si>
  <si>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</si>
  <si>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</si>
  <si>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</si>
  <si>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</si>
  <si>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</si>
  <si>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</si>
  <si>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</si>
  <si>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</si>
  <si>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</si>
  <si>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</si>
  <si>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</si>
  <si>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</si>
  <si>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</si>
  <si>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</si>
  <si>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</si>
  <si>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</si>
  <si>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</si>
  <si>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</si>
  <si>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</si>
  <si>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</si>
  <si>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</si>
  <si>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</si>
  <si>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</si>
  <si>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</si>
  <si>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</si>
  <si>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</si>
  <si>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</si>
  <si>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</si>
  <si>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</si>
  <si>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</si>
  <si>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</si>
  <si>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</si>
  <si>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</si>
  <si>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</si>
  <si>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</si>
  <si>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</si>
  <si>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</si>
  <si>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</si>
  <si>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</si>
  <si>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</si>
  <si>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</si>
  <si>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</si>
  <si>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</si>
  <si>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</si>
  <si>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</si>
  <si>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</si>
  <si>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</si>
  <si>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</si>
  <si>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</si>
  <si>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</si>
  <si>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</si>
  <si>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</si>
  <si>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</si>
  <si>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</si>
  <si>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</si>
  <si>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</si>
  <si>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</si>
  <si>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</si>
  <si>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</si>
  <si>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</si>
  <si>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</si>
  <si>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</si>
  <si>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</si>
  <si>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</si>
  <si>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</si>
  <si>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</si>
  <si>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</si>
  <si>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</si>
  <si>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</si>
  <si>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</si>
  <si>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</si>
  <si>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</si>
  <si>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</si>
  <si>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</si>
  <si>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</si>
  <si>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</si>
  <si>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</si>
  <si>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</si>
  <si>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</si>
  <si>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</si>
  <si>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</si>
  <si>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</si>
  <si>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</si>
  <si>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</si>
  <si>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</si>
  <si>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</si>
  <si>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</si>
  <si>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</si>
  <si>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</si>
  <si>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</si>
  <si>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</si>
  <si>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</si>
  <si>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</si>
  <si>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</si>
  <si>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</si>
  <si>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</si>
  <si>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</si>
  <si>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</si>
  <si>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</si>
  <si>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</si>
  <si>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</si>
  <si>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</si>
  <si>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</si>
  <si>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</si>
  <si>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</si>
  <si>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</si>
  <si>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</si>
  <si>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</si>
  <si>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</si>
  <si>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</si>
  <si>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</si>
  <si>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</si>
  <si>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</si>
  <si>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</si>
  <si>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</si>
  <si>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</si>
  <si>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</si>
  <si>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</si>
  <si>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</si>
  <si>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</si>
  <si>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</si>
  <si>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</si>
  <si>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</si>
  <si>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</si>
  <si>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</si>
  <si>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</si>
  <si>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</si>
  <si>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</si>
  <si>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</si>
  <si>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</si>
  <si>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</si>
  <si>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</si>
  <si>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</si>
  <si>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</si>
  <si>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</si>
  <si>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</si>
  <si>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</si>
  <si>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</si>
  <si>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</si>
  <si>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</si>
  <si>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</si>
  <si>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</si>
  <si>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</si>
  <si>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</si>
  <si>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</si>
  <si>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</si>
  <si>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</si>
  <si>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</si>
  <si>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</si>
  <si>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</si>
  <si>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</si>
  <si>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</si>
  <si>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</si>
  <si>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</si>
  <si>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</si>
  <si>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</si>
  <si>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</si>
  <si>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</si>
  <si>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</si>
  <si>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</si>
  <si>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</si>
  <si>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</si>
  <si>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</si>
  <si>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</si>
  <si>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</si>
  <si>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</si>
  <si>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</si>
  <si>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</si>
  <si>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</si>
  <si>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</si>
  <si>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</si>
  <si>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</si>
  <si>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</si>
  <si>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</si>
  <si>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</si>
  <si>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</si>
  <si>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</si>
  <si>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</si>
  <si>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</si>
  <si>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</si>
  <si>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</si>
  <si>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</si>
  <si>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</si>
  <si>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</si>
  <si>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</si>
  <si>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</si>
  <si>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</si>
  <si>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</si>
  <si>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</si>
  <si>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</si>
  <si>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</si>
  <si>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</si>
  <si>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</si>
  <si>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</si>
  <si>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</si>
  <si>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</si>
  <si>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</si>
  <si>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</si>
  <si>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</si>
  <si>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</si>
  <si>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</si>
  <si>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</si>
  <si>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</si>
  <si>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</si>
  <si>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</si>
  <si>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</si>
  <si>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</si>
  <si>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</si>
  <si>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</si>
  <si>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</si>
  <si>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</si>
  <si>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</si>
  <si>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</si>
  <si>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</si>
  <si>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</si>
  <si>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</si>
  <si>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</si>
  <si>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</si>
  <si>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</si>
  <si>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</si>
  <si>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</si>
  <si>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</si>
  <si>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</si>
  <si>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</si>
  <si>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</si>
  <si>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</si>
  <si>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</si>
  <si>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</si>
  <si>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</si>
  <si>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</si>
  <si>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</si>
  <si>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</si>
  <si>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</si>
  <si>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</si>
  <si>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</si>
  <si>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</si>
  <si>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</si>
  <si>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</si>
  <si>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</si>
  <si>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</si>
  <si>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</si>
  <si>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</si>
  <si>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</si>
  <si>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</si>
  <si>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</si>
  <si>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</si>
  <si>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</si>
  <si>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</si>
  <si>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</si>
  <si>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</si>
  <si>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</si>
  <si>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</si>
  <si>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</si>
  <si>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</si>
  <si>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</si>
  <si>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</si>
  <si>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</si>
  <si>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</si>
  <si>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</si>
  <si>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</si>
  <si>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</si>
  <si>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</si>
  <si>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</si>
  <si>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</si>
  <si>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</si>
  <si>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</si>
  <si>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</si>
  <si>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</si>
  <si>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</si>
  <si>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</si>
  <si>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</si>
  <si>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</si>
  <si>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</si>
  <si>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</si>
  <si>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</si>
  <si>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</si>
  <si>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</si>
  <si>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</si>
  <si>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</si>
  <si>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</si>
  <si>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</si>
  <si>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</si>
  <si>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</si>
  <si>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</si>
  <si>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</si>
  <si>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</si>
  <si>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</si>
  <si>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</si>
  <si>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</si>
  <si>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</si>
  <si>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</si>
  <si>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</si>
  <si>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</si>
  <si>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</si>
  <si>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</si>
  <si>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</si>
  <si>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</si>
  <si>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</si>
  <si>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</si>
  <si>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</si>
  <si>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</si>
  <si>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</si>
  <si>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</si>
  <si>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</si>
  <si>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</si>
  <si>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</si>
  <si>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</si>
  <si>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</si>
  <si>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</si>
  <si>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</si>
  <si>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</si>
  <si>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</si>
  <si>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</si>
  <si>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</si>
  <si>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</si>
  <si>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</si>
  <si>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</si>
  <si>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</si>
  <si>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</si>
  <si>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</si>
  <si>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</si>
  <si>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</si>
  <si>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</si>
  <si>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</si>
  <si>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</si>
  <si>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</si>
  <si>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</si>
  <si>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</si>
  <si>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</si>
  <si>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</si>
  <si>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</si>
  <si>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</si>
  <si>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</si>
  <si>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</si>
  <si>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</si>
  <si>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</si>
  <si>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</si>
  <si>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</si>
  <si>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</si>
  <si>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</si>
  <si>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</si>
  <si>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</si>
  <si>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</si>
  <si>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</si>
  <si>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</si>
  <si>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</si>
  <si>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</si>
  <si>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</si>
  <si>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</si>
  <si>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</si>
  <si>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</si>
  <si>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</si>
  <si>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</si>
  <si>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</si>
  <si>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</si>
  <si>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</si>
  <si>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</si>
  <si>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</si>
  <si>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</si>
  <si>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</si>
  <si>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</si>
  <si>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</si>
  <si>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</si>
  <si>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</si>
  <si>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</si>
  <si>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</si>
  <si>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</si>
  <si>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</si>
  <si>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</si>
  <si>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</si>
  <si>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</si>
  <si>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</si>
  <si>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</si>
  <si>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</si>
  <si>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</si>
  <si>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</si>
  <si>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</si>
  <si>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</si>
  <si>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</si>
  <si>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</si>
  <si>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</si>
  <si>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</si>
  <si>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</si>
  <si>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</si>
  <si>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</si>
  <si>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</si>
  <si>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</si>
  <si>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</si>
  <si>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</si>
  <si>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</si>
  <si>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</si>
  <si>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</si>
  <si>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</si>
  <si>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</si>
  <si>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</si>
  <si>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</si>
  <si>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</si>
  <si>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</si>
  <si>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</si>
  <si>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</si>
  <si>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</si>
  <si>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</si>
  <si>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</si>
  <si>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</si>
  <si>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</si>
  <si>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</si>
  <si>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</si>
  <si>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</si>
  <si>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</si>
  <si>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</si>
  <si>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</si>
  <si>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</si>
  <si>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</si>
  <si>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</si>
  <si>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</si>
  <si>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</si>
  <si>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</si>
  <si>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</si>
  <si>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</si>
  <si>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</si>
  <si>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</si>
  <si>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</si>
  <si>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</si>
  <si>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</si>
  <si>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</si>
  <si>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</si>
  <si>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</si>
  <si>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</si>
  <si>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</si>
  <si>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</si>
  <si>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</si>
  <si>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</si>
  <si>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</si>
  <si>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</si>
  <si>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</si>
  <si>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</si>
  <si>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</si>
  <si>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</si>
  <si>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</si>
  <si>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</si>
  <si>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</si>
  <si>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</si>
  <si>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</si>
  <si>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</si>
  <si>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</si>
  <si>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</si>
  <si>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</si>
  <si>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</si>
  <si>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</si>
  <si>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</si>
  <si>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</si>
  <si>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</si>
  <si>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</si>
  <si>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</si>
  <si>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</si>
  <si>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</si>
  <si>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</si>
  <si>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</si>
  <si>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</si>
  <si>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</si>
  <si>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</si>
  <si>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</si>
  <si>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</si>
  <si>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</si>
  <si>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</si>
  <si>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</si>
  <si>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</si>
  <si>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</si>
  <si>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</si>
  <si>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</si>
  <si>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</si>
  <si>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</si>
  <si>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</si>
  <si>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</si>
  <si>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</si>
  <si>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</si>
  <si>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</si>
  <si>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</si>
  <si>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</si>
  <si>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</si>
  <si>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</si>
  <si>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</si>
  <si>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</si>
  <si>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</si>
  <si>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</si>
  <si>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</si>
  <si>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</si>
  <si>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</si>
  <si>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</si>
  <si>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</si>
  <si>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</si>
  <si>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</si>
  <si>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</si>
  <si>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</si>
  <si>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</si>
  <si>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</si>
  <si>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</si>
  <si>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</si>
  <si>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</si>
  <si>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</si>
  <si>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</si>
  <si>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</si>
  <si>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</si>
  <si>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</si>
  <si>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</si>
  <si>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</si>
  <si>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</si>
  <si>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</si>
  <si>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</si>
  <si>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</si>
  <si>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</si>
  <si>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</si>
  <si>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</si>
  <si>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</si>
  <si>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</si>
  <si>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</si>
  <si>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</si>
  <si>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</si>
  <si>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</si>
  <si>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</si>
  <si>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</si>
  <si>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</si>
  <si>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</si>
  <si>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</si>
  <si>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</si>
  <si>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</si>
  <si>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</si>
  <si>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</si>
  <si>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</si>
  <si>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</si>
  <si>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</si>
  <si>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</si>
  <si>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</si>
  <si>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</si>
  <si>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</si>
  <si>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</si>
  <si>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</si>
  <si>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</si>
  <si>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</si>
  <si>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</si>
  <si>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</si>
  <si>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</si>
  <si>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</si>
  <si>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</si>
  <si>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</si>
  <si>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</si>
  <si>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</si>
  <si>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</si>
  <si>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</si>
  <si>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</si>
  <si>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</si>
  <si>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</si>
  <si>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</si>
  <si>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</si>
  <si>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</si>
  <si>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</si>
  <si>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</si>
  <si>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</si>
  <si>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</si>
  <si>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</si>
  <si>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</si>
  <si>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</si>
  <si>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</si>
  <si>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</si>
  <si>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</si>
  <si>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</si>
  <si>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</si>
  <si>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</si>
  <si>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</si>
  <si>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</si>
  <si>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</si>
  <si>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</si>
  <si>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</si>
  <si>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</si>
  <si>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</si>
  <si>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</si>
  <si>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</si>
  <si>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</si>
  <si>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</si>
  <si>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</si>
  <si>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</si>
  <si>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</si>
  <si>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</si>
  <si>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</si>
  <si>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</si>
  <si>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</si>
  <si>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</si>
  <si>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</si>
  <si>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</si>
  <si>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</si>
  <si>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</si>
  <si>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</si>
  <si>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</si>
  <si>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</si>
  <si>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</si>
  <si>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</si>
  <si>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</si>
  <si>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</si>
  <si>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</si>
  <si>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</si>
  <si>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</si>
  <si>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</si>
  <si>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</si>
  <si>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</si>
  <si>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</si>
  <si>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</si>
  <si>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</si>
  <si>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</si>
  <si>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</si>
  <si>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</si>
  <si>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</si>
  <si>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</si>
  <si>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</si>
  <si>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</si>
  <si>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</si>
  <si>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</si>
  <si>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</si>
  <si>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</si>
  <si>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</si>
  <si>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</si>
  <si>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</si>
  <si>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</si>
  <si>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</si>
  <si>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</si>
  <si>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</si>
  <si>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</si>
  <si>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</si>
  <si>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</si>
  <si>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</si>
  <si>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</si>
  <si>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</si>
  <si>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</si>
  <si>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</si>
  <si>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</si>
  <si>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</si>
  <si>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</si>
  <si>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</si>
  <si>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</si>
  <si>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</si>
  <si>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</si>
  <si>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</si>
  <si>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</si>
  <si>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</si>
  <si>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</si>
  <si>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</si>
  <si>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</si>
  <si>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</si>
  <si>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</si>
  <si>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</si>
  <si>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</si>
  <si>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</si>
  <si>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</si>
  <si>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</si>
  <si>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</si>
  <si>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</si>
  <si>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</si>
  <si>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</si>
  <si>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</si>
  <si>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</si>
  <si>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</si>
  <si>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</si>
  <si>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</si>
  <si>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</si>
  <si>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</si>
  <si>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</si>
  <si>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</si>
  <si>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</si>
  <si>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</si>
  <si>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</si>
  <si>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</si>
  <si>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</si>
  <si>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</si>
  <si>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</si>
  <si>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</si>
  <si>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</si>
  <si>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</si>
  <si>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</si>
  <si>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</si>
  <si>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</si>
  <si>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</si>
  <si>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</si>
  <si>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</si>
  <si>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</si>
  <si>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</si>
  <si>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</si>
  <si>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</si>
  <si>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</si>
  <si>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</si>
  <si>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</si>
  <si>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</si>
  <si>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</si>
  <si>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</si>
  <si>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</si>
  <si>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</si>
  <si>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</si>
  <si>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</si>
  <si>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</si>
  <si>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</si>
  <si>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</si>
  <si>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</si>
  <si>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</si>
  <si>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</si>
  <si>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</si>
  <si>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</si>
  <si>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</si>
  <si>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</si>
  <si>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</si>
  <si>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</si>
  <si>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</si>
  <si>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</si>
  <si>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</si>
  <si>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</si>
  <si>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</si>
  <si>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</si>
  <si>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</si>
  <si>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</si>
  <si>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</si>
  <si>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</si>
  <si>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</si>
  <si>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</si>
  <si>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</si>
  <si>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</si>
  <si>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</si>
  <si>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</si>
  <si>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</si>
  <si>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</si>
  <si>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</si>
  <si>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</si>
  <si>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</si>
  <si>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</si>
  <si>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</si>
  <si>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</si>
  <si>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</si>
  <si>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</si>
  <si>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</si>
  <si>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</si>
  <si>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</si>
  <si>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</si>
  <si>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</si>
  <si>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</si>
  <si>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</si>
  <si>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</si>
  <si>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</si>
  <si>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</si>
  <si>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</si>
  <si>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</si>
  <si>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</si>
  <si>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</si>
  <si>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</si>
  <si>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</si>
  <si>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</si>
  <si>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</si>
  <si>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</si>
  <si>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</si>
  <si>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</si>
  <si>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</si>
  <si>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</si>
  <si>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</si>
  <si>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</si>
  <si>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</si>
  <si>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</si>
  <si>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</si>
  <si>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</si>
  <si>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</si>
  <si>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</si>
  <si>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</si>
  <si>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</si>
  <si>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</si>
  <si>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</si>
  <si>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</si>
  <si>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</si>
  <si>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</si>
  <si>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</si>
  <si>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</si>
  <si>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</si>
  <si>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</si>
  <si>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</si>
  <si>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</si>
  <si>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</si>
  <si>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</si>
  <si>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</si>
  <si>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</si>
  <si>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</si>
  <si>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</si>
  <si>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</si>
  <si>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</si>
  <si>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</si>
  <si>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</si>
  <si>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</si>
  <si>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</si>
  <si>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</si>
  <si>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</si>
  <si>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</si>
  <si>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</si>
  <si>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</si>
  <si>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</si>
  <si>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</si>
  <si>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</si>
  <si>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</si>
  <si>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</si>
  <si>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</si>
  <si>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</si>
  <si>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</si>
  <si>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</si>
  <si>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</si>
  <si>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</si>
  <si>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</si>
  <si>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</si>
  <si>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</si>
  <si>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</si>
  <si>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</si>
  <si>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</si>
  <si>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</si>
  <si>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</si>
  <si>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</si>
  <si>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</si>
  <si>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</si>
  <si>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</si>
  <si>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</si>
  <si>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</si>
  <si>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</si>
  <si>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</si>
  <si>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</si>
  <si>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</si>
  <si>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</si>
  <si>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</si>
  <si>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</si>
  <si>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</si>
  <si>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</si>
  <si>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</si>
  <si>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</si>
  <si>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</si>
  <si>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</si>
  <si>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</si>
  <si>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</si>
  <si>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</si>
  <si>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</si>
  <si>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</si>
  <si>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</si>
  <si>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</si>
  <si>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</si>
  <si>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</si>
  <si>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</si>
  <si>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</si>
  <si>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</si>
  <si>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</si>
  <si>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</si>
  <si>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</si>
  <si>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</si>
  <si>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</si>
  <si>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</si>
  <si>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</si>
  <si>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</si>
  <si>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</si>
  <si>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</si>
  <si>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</si>
  <si>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</si>
  <si>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</si>
  <si>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</si>
  <si>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</si>
  <si>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</si>
  <si>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</si>
  <si>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</si>
  <si>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</si>
  <si>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</si>
  <si>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</si>
  <si>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</si>
  <si>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</si>
  <si>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</si>
  <si>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</si>
  <si>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</si>
  <si>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</si>
  <si>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</si>
  <si>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</si>
  <si>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</si>
  <si>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</si>
  <si>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</si>
  <si>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</si>
  <si>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</si>
  <si>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</si>
  <si>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</si>
  <si>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</si>
  <si>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</si>
  <si>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</si>
  <si>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</si>
  <si>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</si>
  <si>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</si>
  <si>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</si>
  <si>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</si>
  <si>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</si>
  <si>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</si>
  <si>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</si>
  <si>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</si>
  <si>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</si>
  <si>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</si>
  <si>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</si>
  <si>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</si>
  <si>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</si>
  <si>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</si>
  <si>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</si>
  <si>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</si>
  <si>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</si>
  <si>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</si>
  <si>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</si>
  <si>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</si>
  <si>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</si>
  <si>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</si>
  <si>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</si>
  <si>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</si>
  <si>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</si>
  <si>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</si>
  <si>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</si>
  <si>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</si>
  <si>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</si>
  <si>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</si>
  <si>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</si>
  <si>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</si>
  <si>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</si>
  <si>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</si>
  <si>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</si>
  <si>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</si>
  <si>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</si>
  <si>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</si>
  <si>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</si>
  <si>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</si>
  <si>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</si>
  <si>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</si>
  <si>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</si>
  <si>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</si>
  <si>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</si>
  <si>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</si>
  <si>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</si>
  <si>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</si>
  <si>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</si>
  <si>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</si>
  <si>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</si>
  <si>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</si>
  <si>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</si>
  <si>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</si>
  <si>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</si>
  <si>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</si>
  <si>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</si>
  <si>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</si>
  <si>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</si>
  <si>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</si>
  <si>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</si>
  <si>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</si>
  <si>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</si>
  <si>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</si>
  <si>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</si>
  <si>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</si>
  <si>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</si>
  <si>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</si>
  <si>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</si>
  <si>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</si>
  <si>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</si>
  <si>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</si>
  <si>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</si>
  <si>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</si>
  <si>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</si>
  <si>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</si>
  <si>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</si>
  <si>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</si>
  <si>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</si>
  <si>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</si>
  <si>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</si>
  <si>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</si>
  <si>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</si>
  <si>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</si>
  <si>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</si>
  <si>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</si>
  <si>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</si>
  <si>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</si>
  <si>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</si>
  <si>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</si>
  <si>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</si>
  <si>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</si>
  <si>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</si>
  <si>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</si>
  <si>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</si>
  <si>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</si>
  <si>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</si>
  <si>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</si>
  <si>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</si>
  <si>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</si>
  <si>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</si>
  <si>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</si>
  <si>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</si>
  <si>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</si>
  <si>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</si>
  <si>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</si>
  <si>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</si>
  <si>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</si>
  <si>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</si>
  <si>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</si>
  <si>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</si>
  <si>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</si>
  <si>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</si>
  <si>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</si>
  <si>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</si>
  <si>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</si>
  <si>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</si>
  <si>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</si>
  <si>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</si>
  <si>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</si>
  <si>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</si>
  <si>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</si>
  <si>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</si>
  <si>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</si>
  <si>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</si>
  <si>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</si>
  <si>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</si>
  <si>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</si>
  <si>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</si>
  <si>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</si>
  <si>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</si>
  <si>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</si>
  <si>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</si>
  <si>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</si>
  <si>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</si>
  <si>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</si>
  <si>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</si>
  <si>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</si>
  <si>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</si>
  <si>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</si>
  <si>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</si>
  <si>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</si>
  <si>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</si>
  <si>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</si>
  <si>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</si>
  <si>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</si>
  <si>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</si>
  <si>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</si>
  <si>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</si>
  <si>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</si>
  <si>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</si>
  <si>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</si>
  <si>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</si>
  <si>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</si>
  <si>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</si>
  <si>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</si>
  <si>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</si>
  <si>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</si>
  <si>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</si>
  <si>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</si>
  <si>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</si>
  <si>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</si>
  <si>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</si>
  <si>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</si>
  <si>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</si>
  <si>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</si>
  <si>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</si>
  <si>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</si>
  <si>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</si>
  <si>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</si>
  <si>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</si>
  <si>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</si>
  <si>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</si>
  <si>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</si>
  <si>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</si>
  <si>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</si>
  <si>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</si>
  <si>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</si>
  <si>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</si>
  <si>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</si>
  <si>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</si>
  <si>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</si>
  <si>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</si>
  <si>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</si>
  <si>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</si>
  <si>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</si>
  <si>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</si>
  <si>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</si>
  <si>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</si>
  <si>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</si>
  <si>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</si>
  <si>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</si>
  <si>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</si>
  <si>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</si>
  <si>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</si>
  <si>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</si>
  <si>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</si>
  <si>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</si>
  <si>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</si>
  <si>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</si>
  <si>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</si>
  <si>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</si>
  <si>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</si>
  <si>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</si>
  <si>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</si>
  <si>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</si>
  <si>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</si>
  <si>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</si>
  <si>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</si>
  <si>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</si>
  <si>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</si>
  <si>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</si>
  <si>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</si>
  <si>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</si>
  <si>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</si>
  <si>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</si>
  <si>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</si>
  <si>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</si>
  <si>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</si>
  <si>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</si>
  <si>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</si>
  <si>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</si>
  <si>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</si>
  <si>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</si>
  <si>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</si>
  <si>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</si>
  <si>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</si>
  <si>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</si>
  <si>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</si>
  <si>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</si>
  <si>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</si>
  <si>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</si>
  <si>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</si>
  <si>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</si>
  <si>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</si>
  <si>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</si>
  <si>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</si>
  <si>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</si>
  <si>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</si>
  <si>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</si>
  <si>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</si>
  <si>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</si>
  <si>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</si>
  <si>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</si>
  <si>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</si>
  <si>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</si>
  <si>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</si>
  <si>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</si>
  <si>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</si>
  <si>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</si>
  <si>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</si>
  <si>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</si>
  <si>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</si>
  <si>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</si>
  <si>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</si>
  <si>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</si>
  <si>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</si>
  <si>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</si>
  <si>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</si>
  <si>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</si>
  <si>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</si>
  <si>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</si>
  <si>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</si>
  <si>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</si>
  <si>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</si>
  <si>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</si>
  <si>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</si>
  <si>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</si>
  <si>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</si>
  <si>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</si>
  <si>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</si>
  <si>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</si>
  <si>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</si>
  <si>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</si>
  <si>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</si>
  <si>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</si>
  <si>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</si>
  <si>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</si>
  <si>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</si>
  <si>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</si>
  <si>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</si>
  <si>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</si>
  <si>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</si>
  <si>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</si>
  <si>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</si>
  <si>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</si>
  <si>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</si>
  <si>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</si>
  <si>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</si>
  <si>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</si>
  <si>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</si>
  <si>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</si>
  <si>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</si>
  <si>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</si>
  <si>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</si>
  <si>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</si>
  <si>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</si>
  <si>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</si>
  <si>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</si>
  <si>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</si>
  <si>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</si>
  <si>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</si>
  <si>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</si>
  <si>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</si>
  <si>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</si>
  <si>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</si>
  <si>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</si>
  <si>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</si>
  <si>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</si>
  <si>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</si>
  <si>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</si>
  <si>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</si>
  <si>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</si>
  <si>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</si>
  <si>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</si>
  <si>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</si>
  <si>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</si>
  <si>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</si>
  <si>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</si>
  <si>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</si>
  <si>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</si>
  <si>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</si>
  <si>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</si>
  <si>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</si>
  <si>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</si>
  <si>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</si>
  <si>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</si>
  <si>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</si>
  <si>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</si>
  <si>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</si>
  <si>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</si>
  <si>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</si>
  <si>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</si>
  <si>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</si>
  <si>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</si>
  <si>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</si>
  <si>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</si>
  <si>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</si>
  <si>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</si>
  <si>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</si>
  <si>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</si>
  <si>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</si>
  <si>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</si>
  <si>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</si>
  <si>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</si>
  <si>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</si>
  <si>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</si>
  <si>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</si>
  <si>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</si>
  <si>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</si>
  <si>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</si>
  <si>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</si>
  <si>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</si>
  <si>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</si>
  <si>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</si>
  <si>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</si>
  <si>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</si>
  <si>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</si>
  <si>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</si>
  <si>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</si>
  <si>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</si>
  <si>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</si>
  <si>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</si>
  <si>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</si>
  <si>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</si>
  <si>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</si>
  <si>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</si>
  <si>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</si>
  <si>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</si>
  <si>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</si>
  <si>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</si>
  <si>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</si>
  <si>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</si>
  <si>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</si>
  <si>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</si>
  <si>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</si>
  <si>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</si>
  <si>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</si>
  <si>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</si>
  <si>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</si>
  <si>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</si>
  <si>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</si>
  <si>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</si>
  <si>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</si>
  <si>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</si>
  <si>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</si>
  <si>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</si>
  <si>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</si>
  <si>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</si>
  <si>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</si>
  <si>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</si>
  <si>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</si>
  <si>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</si>
  <si>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</si>
  <si>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</si>
  <si>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</si>
  <si>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</si>
  <si>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</si>
  <si>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</si>
  <si>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</si>
  <si>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</si>
  <si>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</si>
  <si>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</si>
  <si>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</si>
  <si>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</si>
  <si>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</si>
  <si>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</si>
  <si>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</si>
  <si>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</si>
  <si>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</si>
  <si>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</si>
  <si>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</si>
  <si>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</si>
  <si>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</si>
  <si>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</si>
  <si>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</si>
  <si>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</si>
  <si>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</si>
  <si>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</si>
  <si>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</si>
  <si>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</si>
  <si>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</si>
  <si>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</si>
  <si>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</si>
  <si>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</si>
  <si>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</si>
  <si>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</si>
  <si>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</si>
  <si>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</si>
  <si>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</si>
  <si>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</si>
  <si>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</si>
  <si>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</si>
  <si>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</si>
  <si>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</si>
  <si>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</si>
  <si>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</si>
  <si>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</si>
  <si>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</si>
  <si>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</si>
  <si>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</si>
  <si>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</si>
  <si>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</si>
  <si>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</si>
  <si>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</si>
  <si>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</si>
  <si>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</si>
  <si>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</si>
  <si>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</si>
  <si>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</si>
  <si>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</si>
  <si>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</si>
  <si>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</si>
  <si>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</si>
  <si>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</si>
  <si>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</si>
  <si>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</si>
  <si>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</si>
  <si>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</si>
  <si>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</si>
  <si>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</si>
  <si>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</si>
  <si>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</si>
  <si>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</si>
  <si>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</si>
  <si>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</si>
  <si>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</si>
  <si>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</si>
  <si>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</si>
  <si>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</si>
  <si>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</si>
  <si>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</si>
  <si>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</si>
  <si>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</si>
  <si>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</si>
  <si>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</si>
  <si>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</si>
  <si>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</si>
  <si>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</si>
  <si>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</si>
  <si>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</si>
  <si>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</si>
  <si>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</si>
  <si>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</si>
  <si>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</si>
  <si>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</si>
  <si>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</si>
  <si>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</si>
  <si>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</si>
  <si>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</si>
  <si>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</si>
  <si>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</si>
  <si>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</si>
  <si>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</si>
  <si>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</si>
  <si>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</si>
  <si>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</si>
  <si>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</si>
  <si>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</si>
  <si>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</si>
  <si>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</si>
  <si>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</si>
  <si>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</si>
  <si>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</si>
  <si>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</si>
  <si>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</si>
  <si>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</si>
  <si>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</si>
  <si>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</si>
  <si>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</si>
  <si>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</si>
  <si>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</si>
  <si>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</si>
  <si>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</si>
  <si>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</si>
  <si>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</si>
  <si>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</si>
  <si>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</si>
  <si>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</si>
  <si>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</si>
  <si>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</si>
  <si>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</si>
  <si>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</si>
  <si>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</si>
  <si>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</si>
  <si>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</si>
  <si>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</si>
  <si>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</si>
  <si>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</si>
  <si>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</si>
  <si>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</si>
  <si>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</si>
  <si>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</si>
  <si>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</si>
  <si>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</si>
  <si>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</si>
  <si>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</si>
  <si>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</si>
  <si>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</si>
  <si>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</si>
  <si>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</si>
  <si>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</si>
  <si>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</si>
  <si>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</si>
  <si>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</si>
  <si>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</si>
  <si>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</si>
  <si>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</si>
  <si>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</si>
  <si>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</si>
  <si>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</si>
  <si>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</si>
  <si>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</si>
  <si>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</si>
  <si>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</si>
  <si>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</si>
  <si>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</si>
  <si>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</si>
  <si>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</si>
  <si>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</si>
  <si>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</si>
  <si>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</si>
  <si>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</si>
  <si>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</si>
  <si>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</si>
  <si>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</si>
  <si>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</si>
  <si>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</si>
  <si>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</si>
  <si>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</si>
  <si>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</si>
  <si>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</si>
  <si>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</si>
  <si>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</si>
  <si>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</si>
  <si>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</si>
  <si>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</si>
  <si>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</si>
  <si>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</si>
  <si>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</si>
  <si>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</si>
  <si>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</si>
  <si>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</si>
  <si>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</si>
  <si>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</si>
  <si>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</si>
  <si>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</si>
  <si>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</si>
  <si>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</si>
  <si>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</si>
  <si>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</si>
  <si>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</si>
  <si>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</si>
  <si>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</si>
  <si>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</si>
  <si>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</si>
  <si>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</si>
  <si>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</si>
  <si>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</si>
  <si>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</si>
  <si>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</si>
  <si>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</si>
  <si>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</si>
  <si>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</si>
  <si>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</si>
  <si>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</si>
  <si>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</si>
  <si>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</si>
  <si>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</si>
  <si>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</si>
  <si>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</si>
  <si>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</si>
  <si>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</si>
  <si>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</si>
  <si>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</si>
  <si>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</si>
  <si>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</si>
  <si>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</si>
  <si>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</si>
  <si>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</si>
  <si>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</si>
  <si>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</si>
  <si>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</si>
  <si>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</si>
  <si>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</si>
  <si>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</si>
  <si>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</si>
  <si>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</si>
  <si>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</si>
  <si>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</si>
  <si>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</si>
  <si>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</si>
  <si>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</si>
  <si>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</si>
  <si>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</si>
  <si>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</si>
  <si>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</si>
  <si>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</si>
  <si>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</si>
  <si>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</si>
  <si>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</si>
  <si>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</si>
  <si>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</si>
  <si>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</si>
  <si>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</si>
  <si>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</si>
  <si>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</si>
  <si>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</si>
  <si>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</si>
  <si>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</si>
  <si>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</si>
  <si>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</si>
  <si>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</si>
  <si>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</si>
  <si>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</si>
  <si>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</si>
  <si>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</si>
  <si>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</si>
  <si>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</si>
  <si>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</si>
  <si>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</si>
  <si>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</si>
  <si>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</si>
  <si>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</si>
  <si>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</si>
  <si>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</si>
  <si>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</si>
  <si>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</si>
  <si>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</si>
  <si>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</si>
  <si>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</si>
  <si>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</si>
  <si>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</si>
  <si>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</si>
  <si>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</si>
  <si>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</si>
  <si>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</si>
  <si>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</si>
  <si>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</si>
  <si>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</si>
  <si>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</si>
  <si>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</si>
  <si>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</si>
  <si>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</si>
  <si>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</si>
  <si>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</si>
  <si>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</si>
  <si>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</si>
  <si>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</si>
  <si>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</si>
  <si>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</si>
  <si>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</si>
  <si>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</si>
  <si>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</si>
  <si>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</si>
  <si>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</si>
  <si>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</si>
  <si>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</si>
  <si>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</si>
  <si>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</si>
  <si>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</si>
  <si>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</si>
  <si>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</si>
  <si>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</si>
  <si>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</si>
  <si>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</si>
  <si>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</si>
  <si>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</si>
  <si>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</si>
  <si>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</si>
  <si>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</si>
  <si>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</si>
  <si>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</si>
  <si>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</si>
  <si>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</si>
  <si>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</si>
  <si>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</si>
  <si>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</si>
  <si>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</si>
  <si>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</si>
  <si>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</si>
  <si>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</si>
  <si>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</si>
  <si>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</si>
  <si>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</si>
  <si>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</si>
  <si>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</si>
  <si>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</si>
  <si>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</si>
  <si>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</si>
  <si>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</si>
  <si>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</si>
  <si>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</si>
  <si>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</si>
  <si>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</si>
  <si>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</si>
  <si>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</si>
  <si>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</si>
  <si>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</si>
  <si>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</si>
  <si>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</si>
  <si>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</si>
  <si>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</si>
  <si>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</si>
  <si>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</si>
  <si>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</si>
  <si>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</si>
  <si>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</si>
  <si>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</si>
  <si>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</si>
  <si>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</si>
  <si>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</si>
  <si>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</si>
  <si>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</si>
  <si>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</si>
  <si>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</si>
  <si>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</si>
  <si>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</si>
  <si>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</si>
  <si>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</si>
  <si>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</si>
  <si>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</si>
  <si>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</si>
  <si>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</si>
  <si>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</si>
  <si>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</si>
  <si>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</si>
  <si>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</si>
  <si>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</si>
  <si>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</si>
  <si>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</si>
  <si>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</si>
  <si>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</si>
  <si>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</si>
  <si>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</si>
  <si>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</si>
  <si>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</si>
  <si>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</si>
  <si>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</si>
  <si>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</si>
  <si>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</si>
  <si>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</si>
  <si>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</si>
  <si>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</si>
  <si>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</si>
  <si>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</si>
  <si>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</si>
  <si>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</si>
  <si>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</si>
  <si>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</si>
  <si>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</si>
  <si>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</si>
  <si>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</si>
  <si>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</si>
  <si>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</si>
  <si>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</si>
  <si>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</si>
  <si>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</si>
  <si>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</si>
  <si>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</si>
  <si>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</si>
  <si>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</si>
  <si>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</si>
  <si>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</si>
  <si>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</si>
  <si>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</si>
  <si>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</si>
  <si>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</si>
  <si>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</si>
  <si>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</si>
  <si>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</si>
  <si>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</si>
  <si>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</si>
  <si>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</si>
  <si>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</si>
  <si>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</si>
  <si>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</si>
  <si>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</si>
  <si>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</si>
  <si>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</si>
  <si>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</si>
  <si>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</si>
  <si>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</si>
  <si>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</si>
  <si>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</si>
  <si>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</si>
  <si>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</si>
  <si>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</si>
  <si>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</si>
  <si>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</si>
  <si>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</si>
  <si>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</si>
  <si>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</si>
  <si>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</si>
  <si>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</si>
  <si>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</si>
  <si>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</si>
  <si>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</si>
  <si>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</si>
  <si>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</si>
  <si>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</si>
  <si>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</si>
  <si>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</si>
  <si>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</si>
  <si>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</si>
  <si>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</si>
  <si>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</si>
  <si>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</si>
  <si>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</si>
  <si>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</si>
  <si>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</si>
  <si>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</si>
  <si>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</si>
  <si>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</si>
  <si>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</si>
  <si>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</si>
  <si>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</si>
  <si>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</si>
  <si>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</si>
  <si>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</si>
  <si>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</si>
  <si>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</si>
  <si>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</si>
  <si>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</si>
  <si>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</si>
  <si>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</si>
  <si>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</si>
  <si>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</si>
  <si>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</si>
  <si>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</si>
  <si>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</si>
  <si>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</si>
  <si>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</si>
  <si>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</si>
  <si>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</si>
  <si>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</si>
  <si>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</si>
  <si>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</si>
  <si>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</si>
  <si>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</si>
  <si>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</si>
  <si>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</si>
  <si>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</si>
  <si>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</si>
  <si>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</si>
  <si>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</si>
  <si>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</si>
  <si>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</si>
  <si>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</si>
  <si>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</si>
  <si>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</si>
  <si>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</si>
  <si>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</si>
  <si>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</si>
  <si>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</si>
  <si>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</si>
  <si>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</si>
  <si>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</si>
  <si>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</si>
  <si>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</si>
  <si>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</si>
  <si>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</si>
  <si>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</si>
  <si>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</si>
  <si>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</si>
  <si>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</si>
  <si>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</si>
  <si>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</si>
  <si>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</si>
  <si>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</si>
  <si>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</si>
  <si>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</si>
  <si>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</si>
  <si>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</si>
  <si>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</si>
  <si>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</si>
  <si>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</si>
  <si>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</si>
  <si>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</si>
  <si>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</si>
  <si>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</si>
  <si>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</si>
  <si>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</si>
  <si>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</si>
  <si>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</si>
  <si>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</si>
  <si>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</si>
  <si>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</si>
  <si>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</si>
  <si>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</si>
  <si>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</si>
  <si>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</si>
  <si>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</si>
  <si>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</si>
  <si>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</si>
  <si>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</si>
  <si>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</si>
  <si>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</si>
  <si>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</si>
  <si>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</si>
  <si>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</si>
  <si>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</si>
  <si>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</si>
  <si>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</si>
  <si>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</si>
  <si>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</si>
  <si>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</si>
  <si>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</si>
  <si>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</si>
  <si>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</si>
  <si>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</si>
  <si>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</si>
  <si>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</si>
  <si>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</si>
  <si>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</si>
  <si>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</si>
  <si>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</si>
  <si>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</si>
  <si>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</si>
  <si>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</si>
  <si>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</si>
  <si>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</si>
  <si>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</si>
  <si>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</si>
  <si>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</si>
  <si>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</si>
  <si>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</si>
  <si>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</si>
  <si>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</si>
  <si>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</si>
  <si>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</si>
  <si>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</si>
  <si>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</si>
  <si>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</si>
  <si>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</si>
  <si>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</si>
  <si>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</si>
  <si>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</si>
  <si>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</si>
  <si>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</si>
  <si>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</si>
  <si>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</si>
  <si>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</si>
  <si>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</si>
  <si>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</si>
  <si>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</si>
  <si>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</si>
  <si>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</si>
  <si>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</si>
  <si>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</si>
  <si>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</si>
  <si>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</si>
  <si>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</si>
  <si>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</si>
  <si>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</si>
  <si>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</si>
  <si>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</si>
  <si>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</si>
  <si>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</si>
  <si>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</si>
  <si>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</si>
  <si>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</si>
  <si>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</si>
  <si>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</si>
  <si>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</si>
  <si>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</si>
  <si>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</si>
  <si>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</si>
  <si>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</si>
  <si>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</si>
  <si>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</si>
  <si>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</si>
  <si>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</si>
  <si>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</si>
  <si>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</si>
  <si>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</si>
  <si>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</si>
  <si>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</si>
  <si>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</si>
  <si>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</si>
  <si>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</si>
  <si>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</si>
  <si>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</si>
  <si>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</si>
  <si>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</si>
  <si>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</si>
  <si>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</si>
  <si>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</si>
  <si>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</si>
  <si>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</si>
  <si>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</si>
  <si>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</si>
  <si>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</si>
  <si>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</si>
  <si>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</si>
  <si>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</si>
  <si>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</si>
  <si>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</si>
  <si>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</si>
  <si>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</si>
  <si>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</si>
  <si>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</si>
  <si>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</si>
  <si>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</si>
  <si>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</si>
  <si>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</si>
  <si>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</si>
  <si>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</si>
  <si>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</si>
  <si>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</si>
  <si>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</si>
  <si>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</si>
  <si>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</si>
  <si>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</si>
  <si>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</si>
  <si>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</si>
  <si>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</si>
  <si>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</si>
  <si>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</si>
  <si>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</si>
  <si>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</si>
  <si>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</si>
  <si>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</si>
  <si>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</si>
  <si>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</si>
  <si>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</si>
  <si>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</si>
  <si>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</si>
  <si>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</si>
  <si>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</si>
  <si>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</si>
  <si>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</si>
  <si>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</si>
  <si>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</si>
  <si>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</si>
  <si>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</si>
  <si>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</si>
  <si>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</si>
  <si>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</si>
  <si>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</si>
  <si>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</si>
  <si>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</si>
  <si>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</si>
  <si>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</si>
  <si>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</si>
  <si>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</si>
  <si>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</si>
  <si>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</si>
  <si>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</si>
  <si>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</si>
  <si>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</si>
  <si>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</si>
  <si>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</si>
  <si>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</si>
  <si>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</si>
  <si>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</si>
  <si>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</si>
  <si>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</si>
  <si>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</si>
  <si>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</si>
  <si>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</si>
  <si>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</si>
  <si>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</si>
  <si>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</si>
  <si>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</si>
  <si>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</si>
  <si>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</si>
  <si>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</si>
  <si>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</si>
  <si>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</si>
  <si>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</si>
  <si>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</si>
  <si>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</si>
  <si>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</si>
  <si>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</si>
  <si>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</si>
  <si>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</si>
  <si>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</si>
  <si>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</si>
  <si>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</si>
  <si>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</si>
  <si>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</si>
  <si>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</si>
  <si>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</si>
  <si>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</si>
  <si>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</si>
  <si>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</si>
  <si>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</si>
  <si>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</si>
  <si>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</si>
  <si>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</si>
  <si>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</si>
  <si>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</si>
  <si>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</si>
  <si>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</si>
  <si>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</si>
  <si>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</si>
  <si>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</si>
  <si>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</si>
  <si>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</si>
  <si>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</si>
  <si>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</si>
  <si>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</si>
  <si>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</si>
  <si>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</si>
  <si>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</si>
  <si>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</si>
  <si>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</si>
  <si>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</si>
  <si>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</si>
  <si>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</si>
  <si>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</si>
  <si>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</si>
  <si>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</si>
  <si>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</si>
  <si>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</si>
  <si>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</si>
  <si>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</si>
  <si>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</si>
  <si>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</si>
  <si>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</si>
  <si>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</si>
  <si>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</si>
  <si>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</si>
  <si>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</si>
  <si>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</si>
  <si>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</si>
  <si>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</si>
  <si>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</si>
  <si>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</si>
  <si>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</si>
  <si>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</si>
  <si>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</si>
  <si>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</si>
  <si>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</si>
  <si>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</si>
  <si>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</si>
  <si>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</si>
  <si>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</si>
  <si>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</si>
  <si>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</si>
  <si>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</si>
  <si>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</si>
  <si>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</si>
  <si>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</si>
  <si>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</si>
  <si>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</si>
  <si>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</si>
  <si>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</si>
  <si>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</si>
  <si>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</si>
  <si>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</si>
  <si>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</si>
  <si>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</si>
  <si>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</si>
  <si>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</si>
  <si>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</si>
  <si>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</si>
  <si>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</si>
  <si>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</si>
  <si>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</si>
  <si>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</si>
  <si>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</si>
  <si>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</si>
  <si>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</si>
  <si>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</si>
  <si>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</si>
  <si>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</si>
  <si>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</si>
  <si>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</si>
  <si>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</si>
  <si>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</si>
  <si>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</si>
  <si>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</si>
  <si>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</si>
  <si>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</si>
  <si>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</si>
  <si>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</si>
  <si>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</si>
  <si>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</si>
  <si>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</si>
  <si>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</si>
  <si>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</si>
  <si>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</si>
  <si>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</si>
  <si>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</si>
  <si>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</si>
  <si>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</si>
  <si>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</si>
  <si>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</si>
  <si>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</si>
  <si>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</si>
  <si>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</si>
  <si>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</si>
  <si>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</si>
  <si>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</si>
  <si>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</si>
  <si>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</si>
  <si>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</si>
  <si>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</si>
  <si>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</si>
  <si>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</si>
  <si>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</si>
  <si>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</si>
  <si>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</si>
  <si>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</si>
  <si>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</si>
  <si>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</si>
  <si>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</si>
  <si>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</si>
  <si>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</si>
  <si>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</si>
  <si>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</si>
  <si>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</si>
  <si>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</si>
  <si>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</si>
  <si>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</si>
  <si>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</si>
  <si>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</si>
  <si>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</si>
  <si>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</si>
  <si>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</si>
  <si>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</si>
  <si>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</si>
  <si>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</si>
  <si>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</si>
  <si>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</si>
  <si>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</si>
  <si>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</si>
  <si>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</si>
  <si>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</si>
  <si>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</si>
  <si>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</si>
  <si>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</si>
  <si>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</si>
  <si>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</si>
  <si>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</si>
  <si>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</si>
  <si>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</si>
  <si>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</si>
  <si>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</si>
  <si>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</si>
  <si>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</si>
  <si>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</si>
  <si>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</si>
  <si>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</si>
  <si>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</si>
  <si>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</si>
  <si>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</si>
  <si>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</si>
  <si>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</si>
  <si>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</si>
  <si>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</si>
  <si>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</si>
  <si>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</si>
  <si>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</si>
  <si>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</si>
  <si>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</si>
  <si>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</si>
  <si>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</si>
  <si>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</si>
  <si>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</si>
  <si>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</si>
  <si>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</si>
  <si>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</si>
  <si>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</si>
  <si>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</si>
  <si>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</si>
  <si>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</si>
  <si>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</si>
  <si>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</si>
  <si>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</si>
  <si>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</si>
  <si>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</si>
  <si>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</si>
  <si>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</si>
  <si>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</si>
  <si>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</si>
  <si>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</si>
  <si>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</si>
  <si>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</si>
  <si>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</si>
  <si>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</si>
  <si>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</si>
  <si>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</si>
  <si>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</si>
  <si>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</si>
  <si>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</si>
  <si>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</si>
  <si>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</si>
  <si>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</si>
  <si>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</si>
  <si>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</si>
  <si>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</si>
  <si>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</si>
  <si>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</si>
  <si>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</si>
  <si>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</si>
  <si>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</si>
  <si>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</si>
  <si>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</si>
  <si>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</si>
  <si>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</si>
  <si>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</si>
  <si>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</si>
  <si>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</si>
  <si>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</si>
  <si>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</si>
  <si>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</si>
  <si>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</si>
  <si>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</si>
  <si>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</si>
  <si>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</si>
  <si>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</si>
  <si>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</si>
  <si>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</si>
  <si>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</si>
  <si>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</si>
  <si>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</si>
  <si>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</si>
  <si>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</si>
  <si>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</si>
  <si>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</si>
  <si>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</si>
  <si>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</si>
  <si>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</si>
  <si>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</si>
  <si>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</si>
  <si>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</si>
  <si>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</si>
  <si>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</si>
  <si>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</si>
  <si>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</si>
  <si>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</si>
  <si>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</si>
  <si>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</si>
  <si>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</si>
  <si>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</si>
  <si>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</si>
  <si>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</si>
  <si>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</si>
  <si>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</si>
  <si>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</si>
  <si>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</si>
  <si>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</si>
  <si>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</si>
  <si>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</si>
  <si>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</si>
  <si>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</si>
  <si>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</si>
  <si>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</si>
  <si>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</si>
  <si>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</si>
  <si>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</si>
  <si>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</si>
  <si>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</si>
  <si>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</si>
  <si>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</si>
  <si>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</si>
  <si>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</si>
  <si>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</si>
  <si>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</si>
  <si>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</si>
  <si>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</si>
  <si>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</si>
  <si>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</si>
  <si>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</si>
  <si>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</si>
  <si>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</si>
  <si>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</si>
  <si>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</si>
  <si>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</si>
  <si>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</si>
  <si>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</si>
  <si>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</si>
  <si>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</si>
  <si>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</si>
  <si>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</si>
  <si>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</si>
  <si>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</si>
  <si>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</si>
  <si>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</si>
  <si>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</si>
  <si>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</si>
  <si>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</si>
  <si>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</si>
  <si>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</si>
  <si>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</si>
  <si>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</si>
  <si>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</si>
  <si>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</si>
  <si>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</si>
  <si>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</si>
  <si>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</si>
  <si>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</si>
  <si>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</si>
  <si>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</si>
  <si>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</si>
  <si>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</si>
  <si>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</si>
  <si>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</si>
  <si>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</si>
  <si>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</si>
  <si>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</si>
  <si>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</si>
  <si>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</si>
  <si>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</si>
  <si>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</si>
  <si>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</si>
  <si>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</si>
  <si>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</si>
  <si>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</si>
  <si>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</si>
  <si>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</si>
  <si>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</si>
  <si>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</si>
  <si>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</si>
  <si>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</si>
  <si>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</si>
  <si>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</si>
  <si>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</si>
  <si>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</si>
  <si>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</si>
  <si>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</si>
  <si>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</si>
  <si>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</si>
  <si>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</si>
  <si>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</si>
  <si>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</si>
  <si>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</si>
  <si>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</si>
  <si>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</si>
  <si>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</si>
  <si>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</si>
  <si>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</si>
  <si>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</si>
  <si>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</si>
  <si>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</si>
  <si>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</si>
  <si>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</si>
  <si>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</si>
  <si>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</si>
  <si>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</si>
  <si>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</si>
  <si>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</si>
  <si>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</si>
  <si>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</si>
  <si>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</si>
  <si>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</si>
  <si>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</si>
  <si>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</si>
  <si>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</si>
  <si>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</si>
  <si>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</si>
  <si>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</si>
  <si>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</si>
  <si>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</si>
  <si>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</si>
  <si>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</si>
  <si>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</si>
  <si>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</si>
  <si>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</si>
  <si>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</si>
  <si>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</si>
  <si>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</si>
  <si>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</si>
  <si>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</si>
  <si>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</si>
  <si>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</si>
  <si>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</si>
  <si>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</si>
  <si>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</si>
  <si>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</si>
  <si>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</si>
  <si>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</si>
  <si>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</si>
  <si>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</si>
  <si>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</si>
  <si>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</si>
  <si>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</si>
  <si>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</si>
  <si>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</si>
  <si>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</si>
  <si>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</si>
  <si>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</si>
  <si>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</si>
  <si>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</si>
  <si>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</si>
  <si>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</si>
  <si>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</si>
  <si>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</si>
  <si>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</si>
  <si>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</si>
  <si>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</si>
  <si>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</si>
  <si>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</si>
  <si>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</si>
  <si>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</si>
  <si>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</si>
  <si>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</si>
  <si>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</si>
  <si>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</si>
  <si>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</si>
  <si>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</si>
  <si>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</si>
  <si>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</si>
  <si>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</si>
  <si>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</si>
  <si>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</si>
  <si>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</si>
  <si>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</si>
  <si>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</si>
  <si>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</si>
  <si>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</si>
  <si>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</si>
  <si>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</si>
  <si>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</si>
  <si>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</si>
  <si>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</si>
  <si>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</si>
  <si>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</si>
  <si>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</si>
  <si>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</si>
  <si>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</si>
  <si>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</si>
  <si>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</si>
  <si>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</si>
  <si>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</si>
  <si>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</si>
  <si>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</si>
  <si>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</si>
  <si>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</si>
  <si>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</si>
  <si>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</si>
  <si>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</si>
  <si>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</si>
  <si>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</si>
  <si>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</si>
  <si>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</si>
  <si>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</si>
  <si>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</si>
  <si>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</si>
  <si>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</si>
  <si>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</si>
  <si>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</si>
  <si>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</si>
  <si>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</si>
  <si>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</si>
  <si>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</si>
  <si>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</si>
  <si>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</si>
  <si>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</si>
  <si>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</si>
  <si>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</si>
  <si>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</si>
  <si>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</si>
  <si>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</si>
  <si>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</si>
  <si>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</si>
  <si>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</si>
  <si>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</si>
  <si>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</si>
  <si>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</si>
  <si>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</si>
  <si>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</si>
  <si>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</si>
  <si>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</si>
  <si>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</si>
  <si>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</si>
  <si>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</si>
  <si>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</si>
  <si>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</si>
  <si>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</si>
  <si>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</si>
  <si>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</si>
  <si>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</si>
  <si>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</si>
  <si>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</si>
  <si>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</si>
  <si>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</si>
  <si>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</si>
  <si>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</si>
  <si>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</si>
  <si>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</si>
  <si>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</si>
  <si>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</si>
  <si>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</si>
  <si>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</si>
  <si>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</si>
  <si>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</si>
  <si>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</si>
  <si>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</si>
  <si>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</si>
  <si>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</si>
  <si>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</si>
  <si>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</si>
  <si>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</si>
  <si>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</si>
  <si>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</si>
  <si>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</si>
  <si>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</si>
  <si>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</si>
  <si>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</si>
  <si>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</si>
  <si>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</si>
  <si>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</si>
  <si>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</si>
  <si>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</si>
  <si>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</si>
  <si>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</si>
  <si>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</si>
  <si>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</si>
  <si>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</si>
  <si>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</si>
  <si>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</si>
  <si>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</si>
  <si>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</si>
  <si>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</si>
  <si>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</si>
  <si>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</si>
  <si>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</si>
  <si>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</si>
  <si>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</si>
  <si>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</si>
  <si>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</si>
  <si>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</si>
  <si>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</si>
  <si>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</si>
  <si>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</si>
  <si>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</si>
  <si>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</si>
  <si>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</si>
  <si>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</si>
  <si>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</si>
  <si>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</si>
  <si>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</si>
  <si>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</si>
  <si>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</si>
  <si>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</si>
  <si>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</si>
  <si>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</si>
  <si>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</si>
  <si>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</si>
  <si>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</si>
  <si>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</si>
  <si>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</si>
  <si>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</si>
  <si>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</si>
  <si>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</si>
  <si>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</si>
  <si>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</si>
  <si>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</si>
  <si>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</si>
  <si>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</si>
  <si>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</si>
  <si>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</si>
  <si>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</si>
  <si>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</si>
  <si>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</si>
  <si>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</si>
  <si>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</si>
  <si>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</si>
  <si>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</si>
  <si>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</si>
  <si>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</si>
  <si>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</si>
  <si>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</si>
  <si>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</si>
  <si>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</si>
  <si>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</si>
  <si>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</si>
  <si>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</si>
  <si>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food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</si>
  <si>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</si>
  <si>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</si>
  <si>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</si>
  <si>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</si>
  <si>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</si>
  <si>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</si>
  <si>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</si>
  <si>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</si>
  <si>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</si>
  <si>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</si>
  <si>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</si>
  <si>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</si>
  <si>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</si>
  <si>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</si>
  <si>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</si>
  <si>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</si>
  <si>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</si>
  <si>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</si>
  <si>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</si>
  <si>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</si>
  <si>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</si>
  <si>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</si>
  <si>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</si>
  <si>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</si>
  <si>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</si>
  <si>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</si>
  <si>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</si>
  <si>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</si>
  <si>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</si>
  <si>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</si>
  <si>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</si>
  <si>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</si>
  <si>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</si>
  <si>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</si>
  <si>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</si>
  <si>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</si>
  <si>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</si>
  <si>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</si>
  <si>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</si>
  <si>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</si>
  <si>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</si>
  <si>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</si>
  <si>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</si>
  <si>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</si>
  <si>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</si>
  <si>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</si>
  <si>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</si>
  <si>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</si>
  <si>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</si>
  <si>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</si>
  <si>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</si>
  <si>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</si>
  <si>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</si>
  <si>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</si>
  <si>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</si>
  <si>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</si>
  <si>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Qtr3</t>
  </si>
  <si>
    <t>Aug</t>
  </si>
  <si>
    <t>Sep</t>
  </si>
  <si>
    <t>Qtr4</t>
  </si>
  <si>
    <t>Oct</t>
  </si>
  <si>
    <t>Nov</t>
  </si>
  <si>
    <t>Dec</t>
  </si>
  <si>
    <t>Qtr1</t>
  </si>
  <si>
    <t>Jan</t>
  </si>
  <si>
    <t>Feb</t>
  </si>
  <si>
    <t>Mar</t>
  </si>
  <si>
    <t>Qtr2</t>
  </si>
  <si>
    <t>Apr</t>
  </si>
  <si>
    <t>May</t>
  </si>
  <si>
    <t>Jun</t>
  </si>
  <si>
    <t>Jul</t>
  </si>
  <si>
    <t>Years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</si>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</sst>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applyAlignment="1">
      <alignment horizontal="left"/>
    </xf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2">
    <cellStyle name="Currency" xfId="1" builtinId="4"/>
    <cellStyle name="Normal" xfId="0" builtinId="0"/>
  </cellStyles>
  <dxfs count="9"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6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B-47CC-BA44-52CCE2C426A9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FB-47CC-BA44-52CCE2C426A9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FB-47CC-BA44-52CCE2C426A9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FB-47CC-BA44-52CCE2C42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0109944"/>
        <c:axId val="500107648"/>
      </c:barChart>
      <c:catAx>
        <c:axId val="50010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07648"/>
        <c:crosses val="autoZero"/>
        <c:auto val="1"/>
        <c:lblAlgn val="ctr"/>
        <c:lblOffset val="100"/>
        <c:noMultiLvlLbl val="0"/>
      </c:catAx>
      <c:valAx>
        <c:axId val="50010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0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[StarterBook.xlsx]Sub-category!PivotTable10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B6-4189-8B5B-C65F67782C58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B6-4189-8B5B-C65F67782C58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B6-4189-8B5B-C65F67782C58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B6-4189-8B5B-C65F67782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7250688"/>
        <c:axId val="627252000"/>
      </c:barChart>
      <c:catAx>
        <c:axId val="62725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252000"/>
        <c:crosses val="autoZero"/>
        <c:auto val="1"/>
        <c:lblAlgn val="ctr"/>
        <c:lblOffset val="100"/>
        <c:noMultiLvlLbl val="0"/>
      </c:catAx>
      <c:valAx>
        <c:axId val="62725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25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Sheet5!$A$6:$A$22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Sheet5!$B$6:$B$22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EE-47A9-8C28-B3A7A6078D7E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Sheet5!$A$6:$A$22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Sheet5!$C$6:$C$22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EE-47A9-8C28-B3A7A6078D7E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Sheet5!$A$6:$A$22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Sheet5!$D$6:$D$22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EE-47A9-8C28-B3A7A6078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262168"/>
        <c:axId val="627262496"/>
      </c:lineChart>
      <c:catAx>
        <c:axId val="627262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262496"/>
        <c:crosses val="autoZero"/>
        <c:auto val="1"/>
        <c:lblAlgn val="ctr"/>
        <c:lblOffset val="100"/>
        <c:noMultiLvlLbl val="0"/>
      </c:catAx>
      <c:valAx>
        <c:axId val="62726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26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1</xdr:row>
      <xdr:rowOff>176212</xdr:rowOff>
    </xdr:from>
    <xdr:to>
      <xdr:col>16</xdr:col>
      <xdr:colOff>523874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937DD-C874-43EC-908A-0272F9897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5</xdr:row>
      <xdr:rowOff>147636</xdr:rowOff>
    </xdr:from>
    <xdr:to>
      <xdr:col>20</xdr:col>
      <xdr:colOff>542925</xdr:colOff>
      <xdr:row>36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F3E129-2AD1-4B34-9B70-0791A2A5F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3</xdr:row>
      <xdr:rowOff>128587</xdr:rowOff>
    </xdr:from>
    <xdr:to>
      <xdr:col>17</xdr:col>
      <xdr:colOff>114299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B8D61-5035-4A11-8759-62D41A8CF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er" refreshedDate="44182.959664930553" createdVersion="6" refreshedVersion="6" minRefreshableVersion="3" recordCount="4114" xr:uid="{4B651941-43CF-4205-B792-B40B5591117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er" refreshedDate="44182.988456712963" createdVersion="6" refreshedVersion="6" minRefreshableVersion="3" recordCount="4114" xr:uid="{C2CF4254-FCF3-49A7-9ED5-5F625E2E881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6-22T00:10:11"/>
  </r>
  <r>
    <n v="1"/>
    <s v="FannibalFest Fan Convention"/>
    <x v="1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1-31T14:24:43"/>
  </r>
  <r>
    <n v="2"/>
    <s v="Charlie teaser completion"/>
    <x v="2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x v="3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7-08T12:21:47"/>
  </r>
  <r>
    <n v="4"/>
    <s v="Party Monsters"/>
    <x v="4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1-19T20:01:19"/>
  </r>
  <r>
    <n v="5"/>
    <s v="Terry Matthews to be the NEXT star on the Network Television"/>
    <x v="5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12T22:23:27"/>
  </r>
  <r>
    <n v="6"/>
    <s v="POINT HOPE"/>
    <x v="6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04T01:44:10"/>
  </r>
  <r>
    <n v="7"/>
    <s v="Skin: Film Production By 14 Year Old Aniya Wolfe"/>
    <x v="7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5-26T01:07:47"/>
  </r>
  <r>
    <n v="8"/>
    <s v="Sizzling in the Kitchen Flynn Style"/>
    <x v="8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08T22:40:12"/>
  </r>
  <r>
    <n v="9"/>
    <s v="The Academy: Mockumentary Sitcom TV Pilot"/>
    <x v="9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3-18T02:29:04"/>
  </r>
  <r>
    <n v="10"/>
    <s v="Big in Beijing. A reality tv show about eccentric Beijing."/>
    <x v="10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5-21T01:37:59"/>
  </r>
  <r>
    <n v="11"/>
    <s v="2016 TAPR DCC Video on HamRadioNow"/>
    <x v="11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7-21T18:41:02"/>
  </r>
  <r>
    <n v="12"/>
    <s v="Spinward Traveller (T.V. Pilot)"/>
    <x v="12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6-01T17:07:05"/>
  </r>
  <r>
    <n v="13"/>
    <s v="Can't Go Home"/>
    <x v="13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5-18T16:15:09"/>
  </r>
  <r>
    <n v="14"/>
    <s v="3010 | Sci-fi Series"/>
    <x v="14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6-18T00:38:08"/>
  </r>
  <r>
    <n v="15"/>
    <s v="Cien&amp;Cia"/>
    <x v="15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09T09:24:18"/>
  </r>
  <r>
    <n v="16"/>
    <s v="ArtMoose TV Series"/>
    <x v="16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5-01T19:06:51"/>
  </r>
  <r>
    <n v="17"/>
    <s v="Humble Pie"/>
    <x v="17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0-05T17:33:42"/>
  </r>
  <r>
    <n v="18"/>
    <s v="Indian As Apple Pie TV"/>
    <x v="18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8-18T13:00:56"/>
  </r>
  <r>
    <n v="19"/>
    <s v="Brouhaha (an Original Sitcom)"/>
    <x v="19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6-20T19:35:34"/>
  </r>
  <r>
    <n v="20"/>
    <s v="Finding Kylie Hard Read Fund"/>
    <x v="20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7-15T18:11:52"/>
  </r>
  <r>
    <n v="21"/>
    <s v="Life of an Ingredient: The Pilot Episode"/>
    <x v="21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8-27T15:03:09"/>
  </r>
  <r>
    <n v="22"/>
    <s v="CREATURES OF HABIT!"/>
    <x v="22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16T21:52:20"/>
  </r>
  <r>
    <n v="23"/>
    <s v="Bad Boy of Beauty and Bride Crashers!"/>
    <x v="23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03T18:41:41"/>
  </r>
  <r>
    <n v="24"/>
    <s v="Bring STL Up Late to TV"/>
    <x v="24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8-13T19:41:03"/>
  </r>
  <r>
    <n v="25"/>
    <s v="RAM- An independent writer's breakthrough tv production"/>
    <x v="25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5-11-10T00:36:01"/>
  </r>
  <r>
    <n v="26"/>
    <s v="You, Me &amp; Sicily:  Part I Editing"/>
    <x v="26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7-08T12:22:24"/>
  </r>
  <r>
    <n v="27"/>
    <s v="B-Rabbit TV Comedy Pilot"/>
    <x v="27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0-17T03:57:13"/>
  </r>
  <r>
    <n v="28"/>
    <s v="John Earle Dog Training Concept Development Reel"/>
    <x v="28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1-16T23:08:04"/>
  </r>
  <r>
    <n v="29"/>
    <s v="The JOB Prelude."/>
    <x v="29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6-22T16:09:28"/>
  </r>
  <r>
    <n v="30"/>
    <s v="Introverts Web Series"/>
    <x v="30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7-22T07:01:55"/>
  </r>
  <r>
    <n v="31"/>
    <s v="The Alan Katz Show"/>
    <x v="31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n v="32"/>
    <s v="Over &amp; Out"/>
    <x v="32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4-01T15:03:37"/>
  </r>
  <r>
    <n v="33"/>
    <s v="Imaginary Problems"/>
    <x v="33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0-09T15:51:41"/>
  </r>
  <r>
    <n v="34"/>
    <s v="#Josh: T.V. Show Sizzle Reel"/>
    <x v="34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7-21T07:43:21"/>
  </r>
  <r>
    <n v="35"/>
    <s v="Why Adam? A TV show about the science behind everyday life!"/>
    <x v="35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04T07:00:14"/>
  </r>
  <r>
    <n v="36"/>
    <s v="THE LISTENING BOX"/>
    <x v="36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3-05T07:22:05"/>
  </r>
  <r>
    <n v="37"/>
    <s v="The Journey"/>
    <x v="37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1-28T16:37:59"/>
  </r>
  <r>
    <n v="38"/>
    <s v="Brewz Brothers TV"/>
    <x v="38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4-11T01:22:24"/>
  </r>
  <r>
    <n v="39"/>
    <s v="Deep Cuts - Series"/>
    <x v="39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4-25T01:07:48"/>
  </r>
  <r>
    <n v="40"/>
    <s v="Regal Fare Season One"/>
    <x v="40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5-30T05:08:08"/>
  </r>
  <r>
    <n v="41"/>
    <s v="Up on High Ground TV series"/>
    <x v="41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13:39:14"/>
  </r>
  <r>
    <n v="42"/>
    <s v="BROS TV Pilot (Iraq)"/>
    <x v="42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1-28T15:20:26"/>
  </r>
  <r>
    <n v="43"/>
    <s v="Anglicon 2015: A Doctor Who &amp; British media fan convention"/>
    <x v="43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6-12T18:58:06"/>
  </r>
  <r>
    <n v="44"/>
    <s v="BIG WHISKEY TV Show"/>
    <x v="44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08-23T02:22:17"/>
  </r>
  <r>
    <n v="45"/>
    <s v="The Art of the Lift"/>
    <x v="45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3-28T14:58:27"/>
  </r>
  <r>
    <n v="46"/>
    <s v="New equipment for Joy's World!"/>
    <x v="46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1-15T23:09:34"/>
  </r>
  <r>
    <n v="47"/>
    <s v="Jane Don't Date - TV pilot (sitcom)"/>
    <x v="47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0-20T19:40:07"/>
  </r>
  <r>
    <n v="48"/>
    <s v="'Noir' A New Independant Tech-Noir TV Pilot"/>
    <x v="48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1-29T12:24:20"/>
  </r>
  <r>
    <n v="49"/>
    <s v="Driving Jersey - Season Five"/>
    <x v="49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09-24T04:14:05"/>
  </r>
  <r>
    <n v="50"/>
    <s v="The Love Lounge"/>
    <x v="50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18:04:18"/>
  </r>
  <r>
    <n v="51"/>
    <s v="SKY CITY HAYA"/>
    <x v="51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7-11T22:17:17"/>
  </r>
  <r>
    <n v="52"/>
    <s v="Kode Orange - New TV Series"/>
    <x v="52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6-17T16:50:46"/>
  </r>
  <r>
    <n v="53"/>
    <s v="Rolling out Vegan Mashup's Season 2"/>
    <x v="53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3-21T13:10:45"/>
  </r>
  <r>
    <n v="54"/>
    <s v="&quot;Stand-In&quot; Television Pilot"/>
    <x v="54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1-25T17:07:01"/>
  </r>
  <r>
    <n v="55"/>
    <s v="Di FAMILY"/>
    <x v="55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06T23:15:16"/>
  </r>
  <r>
    <n v="56"/>
    <s v="Voxwomen Cycling Show"/>
    <x v="56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5-25T13:10:24"/>
  </r>
  <r>
    <n v="57"/>
    <s v="Our Gay Group - Quality Online Programming For the Gay Man"/>
    <x v="57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3-26T19:59:22"/>
  </r>
  <r>
    <n v="58"/>
    <s v="Gloaming"/>
    <x v="58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0-20T17:52:52"/>
  </r>
  <r>
    <n v="59"/>
    <s v="&quot;Momentum&quot; - The Series"/>
    <x v="59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8-14T05:39:36"/>
  </r>
  <r>
    <n v="60"/>
    <s v="Ever Since - Short Film"/>
    <x v="60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03T21:38:37"/>
  </r>
  <r>
    <n v="61"/>
    <s v="SPLITTING THE SYNAPSE"/>
    <x v="61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5-15T19:32:37"/>
  </r>
  <r>
    <n v="62"/>
    <s v="SPECIMEN 0625c - Sci-Fi Thriller"/>
    <x v="62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2-06T19:11:18"/>
  </r>
  <r>
    <n v="63"/>
    <s v="The Attic"/>
    <x v="63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04T21:53:33"/>
  </r>
  <r>
    <n v="64"/>
    <s v="Millennial, The Movie"/>
    <x v="64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6-08T00:26:21"/>
  </r>
  <r>
    <n v="65"/>
    <s v="Hello World - Post Production Funds"/>
    <x v="65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7-15T19:42:34"/>
  </r>
  <r>
    <n v="66"/>
    <s v="A Stagnant Fever: Short Film"/>
    <x v="66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6-18T20:23:40"/>
  </r>
  <r>
    <n v="67"/>
    <s v="You are a Priest Forever"/>
    <x v="67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6-15T14:00:04"/>
  </r>
  <r>
    <n v="68"/>
    <s v="King Eider: Short Film"/>
    <x v="68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1-24T13:39:51"/>
  </r>
  <r>
    <n v="69"/>
    <s v="More Than A Drive"/>
    <x v="69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08-31T04:30:25"/>
  </r>
  <r>
    <n v="70"/>
    <s v="Scraps"/>
    <x v="70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7-06T21:30:45"/>
  </r>
  <r>
    <n v="71"/>
    <s v="Diggin Deep to help find &quot;A Man, Buried&quot;"/>
    <x v="71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3-29T06:30:57"/>
  </r>
  <r>
    <n v="72"/>
    <s v="Trickle"/>
    <x v="72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0-26T00:14:41"/>
  </r>
  <r>
    <n v="73"/>
    <s v="Project Z-6463 - a 3D short movie by Chris Eller"/>
    <x v="73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x v="74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5-12-22T11:41:35"/>
  </r>
  <r>
    <n v="75"/>
    <s v="&quot;DAD&quot; - A USC Short Film"/>
    <x v="75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3-24T05:01:12"/>
  </r>
  <r>
    <n v="76"/>
    <s v="Star Wars: Insidious"/>
    <x v="76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0-28T16:35:58"/>
  </r>
  <r>
    <n v="77"/>
    <s v="Jonah and the Crab"/>
    <x v="77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3-29T03:28:37"/>
  </r>
  <r>
    <n v="78"/>
    <s v="Daemon's scale up - Brieuc Le Meur _ Berlin"/>
    <x v="78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x v="79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3-26T18:38:13"/>
  </r>
  <r>
    <n v="80"/>
    <s v="Swingers Anonymous"/>
    <x v="80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1-05T02:00:56"/>
  </r>
  <r>
    <n v="81"/>
    <s v="Carrying Place: A film of Maine hauntings"/>
    <x v="81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0T03:48:47"/>
  </r>
  <r>
    <n v="82"/>
    <s v="&quot;T IS FOR TANTRUM&quot; - HORROR/COMEDY"/>
    <x v="82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09-09T19:41:01"/>
  </r>
  <r>
    <n v="83"/>
    <s v="Sleep Lovers - By Daniel Modeste"/>
    <x v="83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07T14:46:29"/>
  </r>
  <r>
    <n v="84"/>
    <s v="Redemption - Short Film"/>
    <x v="84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4-15T18:11:26"/>
  </r>
  <r>
    <n v="85"/>
    <s v="In Her Voice: short film"/>
    <x v="85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8-24T03:00:37"/>
  </r>
  <r>
    <n v="86"/>
    <s v="SECOND CHANCE - DEUXIÃˆME CHANCE"/>
    <x v="86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0-14T13:20:45"/>
  </r>
  <r>
    <n v="87"/>
    <s v="Village Films Summer Project Fund (TK 2)"/>
    <x v="87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5-24T12:56:43"/>
  </r>
  <r>
    <n v="88"/>
    <s v="The Recursion Theorem (Short Film)"/>
    <x v="88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5-27T15:48:51"/>
  </r>
  <r>
    <n v="89"/>
    <s v="The Southwest Chronicles"/>
    <x v="89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5-08T18:03:12"/>
  </r>
  <r>
    <n v="90"/>
    <s v="Help Get the Short Film Interior Design into Film Festivals!"/>
    <x v="90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6-12T07:08:19"/>
  </r>
  <r>
    <n v="91"/>
    <s v="OVERTIME: A Cerebral Horror Short Inspired by the Classics"/>
    <x v="91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3-17T09:39:24"/>
  </r>
  <r>
    <n v="92"/>
    <s v="Euphoria"/>
    <x v="92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6-12-17T04:46:23"/>
  </r>
  <r>
    <n v="93"/>
    <s v="&quot;Someday Everyday&quot; Short Film"/>
    <x v="93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6-05T20:35:37"/>
  </r>
  <r>
    <n v="94"/>
    <s v="&quot;Paper Chase&quot; Students can make family friendly short films."/>
    <x v="94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3-18T17:13:42"/>
  </r>
  <r>
    <n v="95"/>
    <s v="Gotham Knight Terrors: Comedic Batman Short"/>
    <x v="95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1-27T00:07:21"/>
  </r>
  <r>
    <n v="96"/>
    <s v="Ice Hockey"/>
    <x v="96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5-26T15:54:01"/>
  </r>
  <r>
    <n v="97"/>
    <s v="Innsmouth at 9000 ft. A Short Horror Film Project"/>
    <x v="97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6-12T03:14:42"/>
  </r>
  <r>
    <n v="98"/>
    <s v="CUT OUT"/>
    <x v="98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1-01T19:04:34"/>
  </r>
  <r>
    <n v="99"/>
    <s v="BEAT: An Original Short Film"/>
    <x v="99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3-12-23T21:39:59"/>
  </r>
  <r>
    <n v="100"/>
    <s v="Two Sisters"/>
    <x v="100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0-15T18:04:46"/>
  </r>
  <r>
    <n v="101"/>
    <s v="In Their Turn : A MFA Thesis Film"/>
    <x v="101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n v="102"/>
    <s v="Dear God No!"/>
    <x v="102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1-23T03:08:53"/>
  </r>
  <r>
    <n v="103"/>
    <s v="I'M TWENTY SOMETHING"/>
    <x v="103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2-12T19:20:30"/>
  </r>
  <r>
    <n v="104"/>
    <s v="Good 'Ol Trumpet"/>
    <x v="104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x v="105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4-25T17:23:40"/>
  </r>
  <r>
    <n v="106"/>
    <s v="LOST WEEKEND"/>
    <x v="106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3-19T18:38:21"/>
  </r>
  <r>
    <n v="107"/>
    <s v="PRETTY LITTLE VICTIM - A Short Film by Paul Jones"/>
    <x v="107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02T23:34:47"/>
  </r>
  <r>
    <n v="108"/>
    <s v="GLASS: A Love Story"/>
    <x v="108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4-01T14:42:50"/>
  </r>
  <r>
    <n v="109"/>
    <s v="Dapper Dan - &quot;Fly As I Wanna&quot; Music Video"/>
    <x v="109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1-27T00:37:10"/>
  </r>
  <r>
    <n v="110"/>
    <s v="Earlids"/>
    <x v="110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0-10T22:47:33"/>
  </r>
  <r>
    <n v="111"/>
    <s v="Judi Dench is Cool in Person"/>
    <x v="111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01T07:59:47"/>
  </r>
  <r>
    <n v="112"/>
    <s v="MITOSIS | a short film"/>
    <x v="112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3-20T01:01:58"/>
  </r>
  <r>
    <n v="113"/>
    <s v="&quot;The First Day&quot; by Julia Othmer- Music Video"/>
    <x v="113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7-29T18:12:08"/>
  </r>
  <r>
    <n v="114"/>
    <s v="l'esprit d'escalier-a senior film"/>
    <x v="114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1-11-14T06:34:48"/>
  </r>
  <r>
    <n v="115"/>
    <s v="The World's Greatest Lover"/>
    <x v="115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1-10T17:44:04"/>
  </r>
  <r>
    <n v="116"/>
    <s v="Villanelle"/>
    <x v="116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2-21T11:55:55"/>
  </r>
  <r>
    <n v="117"/>
    <s v="Funding for Production of Short Dramedy 'Six Women'"/>
    <x v="117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3-11T20:02:24"/>
  </r>
  <r>
    <n v="118"/>
    <s v="DENOUNCED - A Short Film"/>
    <x v="118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6-29T01:17:16"/>
  </r>
  <r>
    <n v="119"/>
    <s v="Inspire CANCER survivors to tell their STORIES"/>
    <x v="119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7-15T01:39:46"/>
  </r>
  <r>
    <n v="120"/>
    <s v="Time Live: A short film (Canceled)"/>
    <x v="120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09-03T01:11:47"/>
  </r>
  <r>
    <n v="121"/>
    <s v="MICRO-MISSION"/>
    <x v="121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02T16:55:10"/>
  </r>
  <r>
    <n v="122"/>
    <s v="The Time Jumper (Canceled)"/>
    <x v="122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x v="123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09-22T18:46:04"/>
  </r>
  <r>
    <n v="124"/>
    <s v="Blank Bodies - Post Production (Canceled)"/>
    <x v="124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x v="125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6-12-05T23:51:20"/>
  </r>
  <r>
    <n v="126"/>
    <s v="SPECTRUM &quot;Adventures in Light&quot; (Canceled)"/>
    <x v="126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5-11T14:08:57"/>
  </r>
  <r>
    <n v="127"/>
    <s v="Human Evolution (Canceled)"/>
    <x v="127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3-04T14:59:01"/>
  </r>
  <r>
    <n v="128"/>
    <s v="Ralphi3 (Canceled)"/>
    <x v="128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09-15T05:28:13"/>
  </r>
  <r>
    <n v="129"/>
    <s v="JUSTICE LEAGUE ORIGINS (Canceled)"/>
    <x v="129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x v="130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x v="131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x v="132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09-23T19:30:07"/>
  </r>
  <r>
    <n v="133"/>
    <s v="Demon Women from outer space (Canceled)"/>
    <x v="133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x v="134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x v="135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5-29T09:09:57"/>
  </r>
  <r>
    <n v="136"/>
    <s v="MICRO-MISSION (Canceled)"/>
    <x v="121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x v="136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x v="137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01T06:10:41"/>
  </r>
  <r>
    <n v="139"/>
    <s v="Roman Dead (Canceled)"/>
    <x v="138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x v="139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x v="140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4-16T03:40:23"/>
  </r>
  <r>
    <n v="142"/>
    <s v="SAMANTHA  SHADOW (Canceled)"/>
    <x v="141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0-26T21:26:18"/>
  </r>
  <r>
    <n v="143"/>
    <s v="CATTLE - AN AWESOME SCI-FI SHORT (Canceled)"/>
    <x v="142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x v="143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2-12T18:17:52"/>
  </r>
  <r>
    <n v="145"/>
    <s v="Threshold (Canceled)"/>
    <x v="144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7-15T13:00:52"/>
  </r>
  <r>
    <n v="146"/>
    <s v="#CalExit...War of 2020 (Canceled)"/>
    <x v="145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6-11-19T00:23:18"/>
  </r>
  <r>
    <n v="147"/>
    <s v="Consumed (Static Air) (Canceled)"/>
    <x v="146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x v="147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1-28T06:45:36"/>
  </r>
  <r>
    <n v="149"/>
    <s v="Dichotomy (Canceled)"/>
    <x v="148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1-25T04:07:50"/>
  </r>
  <r>
    <n v="150"/>
    <s v="Star Trek First Frontier (Canceled)"/>
    <x v="149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3-27T03:53:02"/>
  </r>
  <r>
    <n v="151"/>
    <s v="THE ASCENDENCE SHIFT Feature Film (Canceled)"/>
    <x v="150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4-19T13:13:11"/>
  </r>
  <r>
    <n v="152"/>
    <s v="The Great Dark (Canceled)"/>
    <x v="151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8-24T01:51:40"/>
  </r>
  <r>
    <n v="153"/>
    <s v="Awakening (Canceled)"/>
    <x v="152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0-21T14:04:04"/>
  </r>
  <r>
    <n v="154"/>
    <s v="Quantum Alterations: Sci-fi, Stop Motion &amp; Fantasy Fan Film"/>
    <x v="153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4-21T13:08:15"/>
  </r>
  <r>
    <n v="155"/>
    <s v="The Last Armada (Canceled)"/>
    <x v="154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6-13T13:25:35"/>
  </r>
  <r>
    <n v="156"/>
    <s v="Mosaics (Canceled)"/>
    <x v="155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6-04T02:59:56"/>
  </r>
  <r>
    <n v="157"/>
    <s v="Forever Man (short film) (Canceled)"/>
    <x v="156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1-27T21:52:52"/>
  </r>
  <r>
    <n v="158"/>
    <s v="In The Dark POST Production Fund Request (Canceled)"/>
    <x v="157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x v="158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5-24T10:25:45"/>
  </r>
  <r>
    <n v="160"/>
    <s v="Con Todo mi Corazon: With all of my Heart."/>
    <x v="159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x v="160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6-02T16:29:55"/>
  </r>
  <r>
    <n v="162"/>
    <s v="See It My Way"/>
    <x v="161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7-15T03:02:36"/>
  </r>
  <r>
    <n v="163"/>
    <s v="UNDIVIDED (Working Title)"/>
    <x v="162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x v="163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7-21T18:18:21"/>
  </r>
  <r>
    <n v="165"/>
    <s v="NET"/>
    <x v="164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x v="165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7T01:49:22"/>
  </r>
  <r>
    <n v="167"/>
    <s v="Past"/>
    <x v="166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6-05T22:15:35"/>
  </r>
  <r>
    <n v="168"/>
    <s v="Moving On"/>
    <x v="167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2-17T20:02:50"/>
  </r>
  <r>
    <n v="169"/>
    <s v="Family"/>
    <x v="168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09-18T12:07:39"/>
  </r>
  <r>
    <n v="170"/>
    <s v="Letters to Daniel"/>
    <x v="169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7-31T23:28:03"/>
  </r>
  <r>
    <n v="171"/>
    <s v="IRL: Gamers Unite"/>
    <x v="170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6-13T04:20:14"/>
  </r>
  <r>
    <n v="172"/>
    <s v="The Blind Dolphin Story"/>
    <x v="171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x v="172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x v="173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x v="174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04T18:40:11"/>
  </r>
  <r>
    <n v="176"/>
    <s v="Silent Monster"/>
    <x v="175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x v="176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07T01:08:46"/>
  </r>
  <r>
    <n v="178"/>
    <s v="El viaje de LucÃ­a"/>
    <x v="177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x v="178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3T01:55:55"/>
  </r>
  <r>
    <n v="180"/>
    <s v="The Rest of Us Mini-Series"/>
    <x v="179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3-04T23:47:23"/>
  </r>
  <r>
    <n v="181"/>
    <s v="Immemorial"/>
    <x v="180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5-23T17:48:15"/>
  </r>
  <r>
    <n v="182"/>
    <s v="ABU Pakistani Independent Feature Film"/>
    <x v="181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x v="182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0-27T19:26:50"/>
  </r>
  <r>
    <n v="184"/>
    <s v="Lana - Short film"/>
    <x v="183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7-05T18:59:22"/>
  </r>
  <r>
    <n v="185"/>
    <s v="BLANK Short Movie"/>
    <x v="184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7-19T21:52:19"/>
  </r>
  <r>
    <n v="186"/>
    <s v="Feature Film: The Wolfes"/>
    <x v="185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x v="186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5:37:37"/>
  </r>
  <r>
    <n v="188"/>
    <s v="Mariano (A Screenplay)"/>
    <x v="187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x v="188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7-05T16:34:37"/>
  </r>
  <r>
    <n v="190"/>
    <s v="REGIONRAT, the movie"/>
    <x v="189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06T15:37:26"/>
  </r>
  <r>
    <n v="191"/>
    <s v="Trillion: Feature Film"/>
    <x v="190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08-23T10:35:38"/>
  </r>
  <r>
    <n v="192"/>
    <s v="&quot;SHADY BIZZNESS' The Eminem Movie Beyond 8 Mile&quot;"/>
    <x v="191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09-17T19:00:32"/>
  </r>
  <r>
    <n v="193"/>
    <s v="Help Towards a New PC for Editing Media College Productions!"/>
    <x v="192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x v="193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1-06T23:55:31"/>
  </r>
  <r>
    <n v="195"/>
    <s v="37 U.S. Navy Sailors Murdered, an American story"/>
    <x v="194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x v="195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09-12T13:01:38"/>
  </r>
  <r>
    <n v="197"/>
    <s v="Cole - A Short Film."/>
    <x v="196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1-06T20:21:40"/>
  </r>
  <r>
    <n v="198"/>
    <s v="Nine Lives"/>
    <x v="197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09-05T09:12:02"/>
  </r>
  <r>
    <n v="199"/>
    <s v="Independent Feature Film for Film Festivals &quot;BLUE&quot;"/>
    <x v="198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x v="199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8-16T02:00:03"/>
  </r>
  <r>
    <n v="201"/>
    <s v="Life of Change"/>
    <x v="200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1-19T19:38:49"/>
  </r>
  <r>
    <n v="202"/>
    <s v="Modern Gangsters"/>
    <x v="201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x v="202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4-11-30T20:21:04"/>
  </r>
  <r>
    <n v="204"/>
    <s v="WHERE IS DANIEL? The feature film"/>
    <x v="203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7-05T14:00:03"/>
  </r>
  <r>
    <n v="205"/>
    <s v="KISS ME GOODBYE - A REFRESHING VOICE IN INDIE FILMMAKING"/>
    <x v="204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09-01T15:10:22"/>
  </r>
  <r>
    <n v="206"/>
    <s v="Blood Bond Movie Development"/>
    <x v="205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x v="206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4-12-05T04:43:58"/>
  </r>
  <r>
    <n v="208"/>
    <s v="OLIVIA"/>
    <x v="207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x v="208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x v="209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02T01:33:12"/>
  </r>
  <r>
    <n v="211"/>
    <s v="Pre-production - The Heart of A Woman &amp; The Heart of A Man"/>
    <x v="210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8-20T03:50:17"/>
  </r>
  <r>
    <n v="212"/>
    <s v="The Ecstasy of Vengeance - Feature Length Film"/>
    <x v="211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2-16T21:08:40"/>
  </r>
  <r>
    <n v="213"/>
    <s v="Hart Blvd. A feature film by Andrew Greve"/>
    <x v="212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7-17T14:15:47"/>
  </r>
  <r>
    <n v="214"/>
    <s v="The Man Who Loved Dinosaurs. Based on a true story."/>
    <x v="213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1-05T15:22:29"/>
  </r>
  <r>
    <n v="215"/>
    <s v="Invisible Scars"/>
    <x v="214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1-06T05:31:22"/>
  </r>
  <r>
    <n v="216"/>
    <s v="Another Brick In The Wall - Feature Film"/>
    <x v="215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3-03T23:00:37"/>
  </r>
  <r>
    <n v="217"/>
    <s v="Bitch"/>
    <x v="216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1-27T15:22:29"/>
  </r>
  <r>
    <n v="218"/>
    <s v="Charmaine (Daughter of Charlotte)"/>
    <x v="217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5:04:49"/>
  </r>
  <r>
    <n v="219"/>
    <s v="True Colors"/>
    <x v="218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2-29T07:50:25"/>
  </r>
  <r>
    <n v="220"/>
    <s v="LA VIE"/>
    <x v="219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7-10T15:27:10"/>
  </r>
  <r>
    <n v="221"/>
    <s v="Archetypes"/>
    <x v="220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x v="221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8:28:38"/>
  </r>
  <r>
    <n v="223"/>
    <s v="The Pass"/>
    <x v="222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x v="223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x v="224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x v="225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4-12T15:59:04"/>
  </r>
  <r>
    <n v="227"/>
    <s v="The Chance of Freedom Short Film"/>
    <x v="226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x v="227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x v="228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x v="229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5-05T18:39:11"/>
  </r>
  <r>
    <n v="231"/>
    <s v="FAREWELL TO FREEDOM a modern day western by Anita Waggoner"/>
    <x v="230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x v="231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1-28T19:49:06"/>
  </r>
  <r>
    <n v="233"/>
    <s v="Area 4 - The Film"/>
    <x v="232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x v="233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5-12T00:50:59"/>
  </r>
  <r>
    <n v="235"/>
    <s v="Film about help homeless child to live a better life."/>
    <x v="234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x v="235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x v="236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1-08T13:51:09"/>
  </r>
  <r>
    <n v="238"/>
    <s v="Within The Threshold"/>
    <x v="237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x v="238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x v="239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3-21T17:00:11"/>
  </r>
  <r>
    <n v="241"/>
    <s v="&quot;LESLIE&quot;"/>
    <x v="240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1-06T16:45:04"/>
  </r>
  <r>
    <n v="242"/>
    <s v="Hardwater"/>
    <x v="241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1-15T11:49:50"/>
  </r>
  <r>
    <n v="243"/>
    <s v="Following Boruch"/>
    <x v="242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1-23T01:08:24"/>
  </r>
  <r>
    <n v="244"/>
    <d v="2008-11-04T00:00:00"/>
    <x v="243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2-04T07:45:59"/>
  </r>
  <r>
    <n v="245"/>
    <s v="We Lived Alone: The Connie Converse Documentary"/>
    <x v="24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7-17T01:16:25"/>
  </r>
  <r>
    <n v="246"/>
    <s v="LEAVING ATLANTA THE FILM"/>
    <x v="245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0-29T08:43:25"/>
  </r>
  <r>
    <n v="247"/>
    <s v="Deja-Vu: Dissecting Memory on Camera"/>
    <x v="246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09-09T14:30:14"/>
  </r>
  <r>
    <n v="248"/>
    <s v="Far Out Isn't Far Enough: The Tomi Ungerer Story"/>
    <x v="247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1-11-23T18:35:09"/>
  </r>
  <r>
    <n v="249"/>
    <s v="Bee the Change National Campaign - Vanishing of the Bees documentary"/>
    <x v="248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6-03T22:10:20"/>
  </r>
  <r>
    <n v="250"/>
    <s v="BOONE- THE DOCUMENTARY"/>
    <x v="249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5-07T13:34:51"/>
  </r>
  <r>
    <n v="251"/>
    <s v="The Way Back to Yarasquin: A Coffee Pilgrimage"/>
    <x v="250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4-14T18:54:06"/>
  </r>
  <r>
    <n v="252"/>
    <s v="Good Grief: Making CARTOON COLLEGE - a documentary about comics"/>
    <x v="251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3-29T15:54:18"/>
  </r>
  <r>
    <n v="253"/>
    <s v="Leon Claxton's HARLEM IN HAVANA"/>
    <x v="252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1-16T15:37:15"/>
  </r>
  <r>
    <n v="254"/>
    <s v="&quot;I Clown You&quot; Documentary"/>
    <x v="253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09-16T22:51:50"/>
  </r>
  <r>
    <n v="255"/>
    <s v="xoxosms: a documentary about love in the 21st century"/>
    <x v="254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2-14T12:38:02"/>
  </r>
  <r>
    <n v="256"/>
    <s v="POW WOW: Share the arts community of Hawaii"/>
    <x v="255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2-14T18:27:47"/>
  </r>
  <r>
    <n v="257"/>
    <s v="Mother to Earth - A Documentary about Earthbound Beginnings"/>
    <x v="256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4-19T15:02:42"/>
  </r>
  <r>
    <n v="258"/>
    <s v="HOW TO START A REVOLUTION a new documentary film"/>
    <x v="257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5-19T01:14:26"/>
  </r>
  <r>
    <n v="259"/>
    <s v="The Colossus Of Destiny - A Melvins Tale"/>
    <x v="258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3-09T17:42:49"/>
  </r>
  <r>
    <n v="260"/>
    <s v="Escaramuza: Riding from the Heart (a feature documentary)"/>
    <x v="259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6-01T18:07:59"/>
  </r>
  <r>
    <n v="261"/>
    <s v="Empires: The Film"/>
    <x v="260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4-18T21:15:04"/>
  </r>
  <r>
    <n v="262"/>
    <s v="The Last Cosmonaut"/>
    <x v="261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1-12T05:57:08"/>
  </r>
  <r>
    <n v="263"/>
    <s v="AMERICAN WINTER: A Documentary Film"/>
    <x v="262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8-28T22:54:54"/>
  </r>
  <r>
    <n v="264"/>
    <s v="A Moment in Her Story,  1970s Boston Women's Movement"/>
    <x v="263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4-11T14:53:15"/>
  </r>
  <r>
    <n v="265"/>
    <s v="The Garden Summer"/>
    <x v="264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3-30T05:53:50"/>
  </r>
  <r>
    <n v="266"/>
    <s v="The Eventful Life of Al Hawkes"/>
    <x v="265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1-27T04:11:47"/>
  </r>
  <r>
    <n v="267"/>
    <s v="Uncharted Amazon"/>
    <x v="266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5-26T10:51:39"/>
  </r>
  <r>
    <n v="268"/>
    <s v="La Tierra de los Adioses"/>
    <x v="267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09-23T03:39:38"/>
  </r>
  <r>
    <n v="269"/>
    <s v="Islam and the Future of Tolerance: The Movie"/>
    <x v="268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1-23T04:43:42"/>
  </r>
  <r>
    <n v="270"/>
    <s v="rock on: inside the archive of an unlikely rock photographer"/>
    <x v="269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4-04T20:47:50"/>
  </r>
  <r>
    <n v="271"/>
    <s v="The Mathare Project"/>
    <x v="270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3-12-04T02:24:21"/>
  </r>
  <r>
    <n v="272"/>
    <s v="Do It Again... Promoting the Film About My Irrational Quest to Reunite the Kinks"/>
    <x v="271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2-26T21:36:31"/>
  </r>
  <r>
    <n v="273"/>
    <s v="The Man Who Ate New Orleans (and rebuilt it too!)"/>
    <x v="272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6-03T11:57:46"/>
  </r>
  <r>
    <n v="274"/>
    <s v="In Search of Nabad (Documentary Film)"/>
    <x v="273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3-01T21:53:49"/>
  </r>
  <r>
    <n v="275"/>
    <s v="Finding the Funk"/>
    <x v="274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0-11T00:46:06"/>
  </r>
  <r>
    <n v="276"/>
    <s v="Abalimi"/>
    <x v="275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2-28T01:57:54"/>
  </r>
  <r>
    <n v="277"/>
    <s v="Pressing On: The Letterpress Film"/>
    <x v="276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4-23T21:23:39"/>
  </r>
  <r>
    <n v="278"/>
    <s v="The Babushkas of Chernobyl"/>
    <x v="277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09-12T00:58:59"/>
  </r>
  <r>
    <n v="279"/>
    <s v="Instructions on Parting"/>
    <x v="278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1-24T05:51:36"/>
  </r>
  <r>
    <n v="280"/>
    <s v="Korengal Theatrical Release"/>
    <x v="279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4-15T14:10:35"/>
  </r>
  <r>
    <n v="281"/>
    <s v="Do It Again: One Man's Quest to Reunite the Kinks"/>
    <x v="280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5-17T03:55:13"/>
  </r>
  <r>
    <n v="282"/>
    <s v="Greenlight the PATROL BASE JAKER Movie"/>
    <x v="281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1-16T22:04:52"/>
  </r>
  <r>
    <n v="283"/>
    <s v="SOLE SURVIVOR"/>
    <x v="282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12T17:02:24"/>
  </r>
  <r>
    <n v="284"/>
    <s v="Wisconsin Rising"/>
    <x v="283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1-12-27T17:43:00"/>
  </r>
  <r>
    <n v="285"/>
    <s v="The Phantom Tollbooth: Beyond Expectations - Final Push"/>
    <x v="284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8-20T18:08:48"/>
  </r>
  <r>
    <n v="286"/>
    <s v="George Tice: Seeing Beyond the Moment"/>
    <x v="285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2-08T19:35:24"/>
  </r>
  <r>
    <n v="287"/>
    <s v="In Country: A Documentary Film (POSTPRODUCTION)"/>
    <x v="286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0-02T06:40:18"/>
  </r>
  <r>
    <n v="288"/>
    <s v="Oxyana - A Feature Documentary Directed by Sean Dunne"/>
    <x v="287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5-22T04:03:13"/>
  </r>
  <r>
    <n v="289"/>
    <s v="Audience Unlock: &quot;The UK Gold&quot;"/>
    <x v="288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0-03T10:57:14"/>
  </r>
  <r>
    <n v="290"/>
    <s v="INTOTHEWOODS.TV â€“ Music Media from the Pacific Northwest"/>
    <x v="289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0-12-14T08:51:37"/>
  </r>
  <r>
    <n v="291"/>
    <s v="Zoe Goes Running - The Film: Running The Tour De France"/>
    <x v="290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12T18:27:26"/>
  </r>
  <r>
    <n v="292"/>
    <s v="The Undocumented"/>
    <x v="291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09-26T19:16:39"/>
  </r>
  <r>
    <n v="293"/>
    <s v="NELL SHIPMAN:GIRL FROM GOD'S COUNTRY FILM"/>
    <x v="292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3-21T16:01:54"/>
  </r>
  <r>
    <n v="294"/>
    <s v="Spectacular Movements documentary film"/>
    <x v="293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x v="294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09-02T00:06:49"/>
  </r>
  <r>
    <n v="296"/>
    <s v="Bel Borba Is Here!"/>
    <x v="295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8-13T11:24:43"/>
  </r>
  <r>
    <n v="297"/>
    <s v="Who Owns Yoga?"/>
    <x v="296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3-26T17:28:21"/>
  </r>
  <r>
    <n v="298"/>
    <s v="DisHonesty - A Documentary Feature Film"/>
    <x v="297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3-11T11:07:28"/>
  </r>
  <r>
    <n v="299"/>
    <s v="ReMade: The Rebirth of the Maker Movement"/>
    <x v="298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0-18T05:24:20"/>
  </r>
  <r>
    <n v="300"/>
    <s v="The Bus "/>
    <x v="299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3-24T23:02:18"/>
  </r>
  <r>
    <n v="301"/>
    <s v="WORLD FAIR"/>
    <x v="300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2-07T17:42:15"/>
  </r>
  <r>
    <n v="302"/>
    <s v="(UN)CUT"/>
    <x v="301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1-25T20:33:58"/>
  </r>
  <r>
    <n v="303"/>
    <s v="The Forest for the Trees"/>
    <x v="302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5-03T01:42:26"/>
  </r>
  <r>
    <n v="304"/>
    <s v="Beyond Iconic: Distribution for film on Dennis Stock"/>
    <x v="303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7-24T02:16:37"/>
  </r>
  <r>
    <n v="305"/>
    <s v="My Friend Mott-ly"/>
    <x v="304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2-09T15:07:29"/>
  </r>
  <r>
    <n v="306"/>
    <s v="Escape/Artist: The Jason Escape Documentary"/>
    <x v="305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2-28T20:05:33"/>
  </r>
  <r>
    <n v="307"/>
    <s v="Grammar Revolution"/>
    <x v="306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1-08T22:40:01"/>
  </r>
  <r>
    <n v="308"/>
    <s v="Before Us - a Feature Length Documentary about Adoption"/>
    <x v="307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1-24T16:40:10"/>
  </r>
  <r>
    <n v="309"/>
    <s v="SOLE SURVIVOR FILM - Finishing Funds"/>
    <x v="308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8-13T18:02:14"/>
  </r>
  <r>
    <n v="310"/>
    <s v="Feels Like Coming Home Tour"/>
    <x v="309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05T04:23:43"/>
  </r>
  <r>
    <n v="311"/>
    <s v="The Sticking Place Interactive Documentary"/>
    <x v="310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1-21T05:16:32"/>
  </r>
  <r>
    <n v="312"/>
    <s v="SparkTruck: stories from a cross-country maker journey"/>
    <x v="311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3-15T21:03:52"/>
  </r>
  <r>
    <n v="313"/>
    <s v="DEVIL MAY CARE"/>
    <x v="312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6-28T05:28:14"/>
  </r>
  <r>
    <n v="314"/>
    <s v="Making Mail: A Documentary"/>
    <x v="313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1-30T19:59:48"/>
  </r>
  <r>
    <n v="315"/>
    <s v="Arias With A Twist: The Docufantasy"/>
    <x v="314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7-23T18:32:14"/>
  </r>
  <r>
    <n v="316"/>
    <s v="THE SECRET TRIAL 5 - GRASSROOTS CROSS-CANADA TOUR"/>
    <x v="315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1-07T22:09:57"/>
  </r>
  <r>
    <n v="317"/>
    <s v="Good Men, Bad Men, and a Few Rowdy Ladies"/>
    <x v="316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1-11T16:14:43"/>
  </r>
  <r>
    <n v="318"/>
    <s v="Friend Request: Accepted"/>
    <x v="317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2-25T00:55:51"/>
  </r>
  <r>
    <n v="319"/>
    <s v="EDIBLE CITY - a movie in the making"/>
    <x v="318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09-11-06T20:07:09"/>
  </r>
  <r>
    <n v="320"/>
    <s v="FOREVER PURE: A team spiralling out of control. DOCUMENTARY"/>
    <x v="319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1-23T13:13:53"/>
  </r>
  <r>
    <n v="321"/>
    <s v="An Impossible Project"/>
    <x v="320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0-04T10:43:06"/>
  </r>
  <r>
    <n v="322"/>
    <s v="Last of the Big Tuskers"/>
    <x v="321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4-13T13:40:48"/>
  </r>
  <r>
    <n v="323"/>
    <s v="White Ravens: A feature-length documentary film"/>
    <x v="322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1-23T07:42:46"/>
  </r>
  <r>
    <n v="324"/>
    <s v="KEEP MOVING FORWARD - Documentary Film"/>
    <x v="323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6-29T15:01:48"/>
  </r>
  <r>
    <n v="325"/>
    <s v="NETIZENS - a documentary about women and online harassment"/>
    <x v="324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1-15T04:30:33"/>
  </r>
  <r>
    <n v="326"/>
    <s v="Love Letters for My Children - The Maggie Doyne Documentary."/>
    <x v="325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2-09T07:33:26"/>
  </r>
  <r>
    <n v="327"/>
    <s v="Finding Beauty In the Rubble"/>
    <x v="326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2-23T05:38:49"/>
  </r>
  <r>
    <n v="328"/>
    <s v="Edgar Allan Poe: Buried Alive"/>
    <x v="327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01T22:43:08"/>
  </r>
  <r>
    <n v="329"/>
    <s v="Struggle &amp; Hope - Documentary Film Music Soundtrack"/>
    <x v="328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0-14T11:12:07"/>
  </r>
  <r>
    <n v="330"/>
    <s v="The Power of Place"/>
    <x v="329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4-15T12:22:43"/>
  </r>
  <r>
    <n v="331"/>
    <s v="Living On Soul: The Family Daptone"/>
    <x v="330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5-17T13:57:14"/>
  </r>
  <r>
    <n v="332"/>
    <s v="Changing of the Gods"/>
    <x v="331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09-16T16:19:37"/>
  </r>
  <r>
    <n v="333"/>
    <s v="CUBAN FOOD STORIES - A Feature Documentary"/>
    <x v="332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3-08T15:16:31"/>
  </r>
  <r>
    <n v="334"/>
    <s v="The Little Girl with the Big Voice"/>
    <x v="333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4-07T16:22:37"/>
  </r>
  <r>
    <n v="335"/>
    <s v="New Mo' Cut: David Peoples' lost film of Moe's Books"/>
    <x v="334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4-07T17:41:55"/>
  </r>
  <r>
    <n v="336"/>
    <s v="Celluloid Wizards in the Video Wasteland"/>
    <x v="335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0-14T14:18:38"/>
  </r>
  <r>
    <n v="337"/>
    <s v="Slingers - A Documentary about Small Town Beekeepers."/>
    <x v="336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2-12T03:05:08"/>
  </r>
  <r>
    <n v="338"/>
    <s v="Queer Genius"/>
    <x v="337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7-08T18:08:10"/>
  </r>
  <r>
    <n v="339"/>
    <s v="A Man, A Plan, A Palindrome (Feature)"/>
    <x v="338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3-30T18:14:28"/>
  </r>
  <r>
    <n v="340"/>
    <s v="Somaliland: The Abaarso Story"/>
    <x v="339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2-06T16:03:27"/>
  </r>
  <r>
    <n v="341"/>
    <s v="Video of Connections: A Mural"/>
    <x v="340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12T21:06:38"/>
  </r>
  <r>
    <n v="342"/>
    <s v="BREAKING A MONSTER a film about the band Unlocking The Truth"/>
    <x v="341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3-30T18:44:25"/>
  </r>
  <r>
    <n v="343"/>
    <s v="Royalty Free: The Music of Kevin MacLeod"/>
    <x v="342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0-14T17:42:25"/>
  </r>
  <r>
    <n v="344"/>
    <s v="AMONG WOLVES â€¢ Doc film about wild horses &amp; bikers"/>
    <x v="343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4-17T23:18:14"/>
  </r>
  <r>
    <n v="345"/>
    <s v="Red Wolf Revival: An Uncertain Tomorrow"/>
    <x v="344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4-20T22:39:50"/>
  </r>
  <r>
    <n v="346"/>
    <s v="THE ABILITY EXCHANGE - a documentary"/>
    <x v="345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09-14T12:00:21"/>
  </r>
  <r>
    <n v="347"/>
    <s v="&quot;Getting Naked: A Burlesque Story&quot;"/>
    <x v="346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0-15T11:53:29"/>
  </r>
  <r>
    <n v="348"/>
    <s v="Priced Out: Gentrification beyond black and white"/>
    <x v="347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7-22T14:05:16"/>
  </r>
  <r>
    <n v="349"/>
    <s v="Strangers To Peace: A Documentary"/>
    <x v="348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1-25T11:58:28"/>
  </r>
  <r>
    <n v="350"/>
    <s v="Mr. Chibbs (Documentary about NBA great Kenny Anderson)"/>
    <x v="349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8-04T01:35:09"/>
  </r>
  <r>
    <n v="351"/>
    <s v="YO GALGO â€œA documentary film about the Spanish sighthoundâ€"/>
    <x v="350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2-27T23:09:14"/>
  </r>
  <r>
    <n v="352"/>
    <s v="Art Therapy: The Movie - The Final Push"/>
    <x v="351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09-08T04:01:08"/>
  </r>
  <r>
    <n v="353"/>
    <s v="The S Word - a film that changes how we talk about suicide"/>
    <x v="352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0-20T19:00:19"/>
  </r>
  <r>
    <n v="354"/>
    <s v="The Carousel - 2016 Tribeca Film Festival Official Selection"/>
    <x v="353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3-09T19:52:01"/>
  </r>
  <r>
    <n v="355"/>
    <s v="REZA ABDOH -Theatre Visionary"/>
    <x v="354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0-31T07:03:14"/>
  </r>
  <r>
    <n v="356"/>
    <s v="43 and 80"/>
    <x v="355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2-15T19:16:33"/>
  </r>
  <r>
    <n v="357"/>
    <s v="JOURNEY OM: Into the Heart of India â€¢ A Cinematic Pilgrimage"/>
    <x v="356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3-15T05:19:57"/>
  </r>
  <r>
    <n v="358"/>
    <s v="Nobody Knows Anything (except William Goldman)"/>
    <x v="357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5-17T20:38:41"/>
  </r>
  <r>
    <n v="359"/>
    <s v="Us, Naked: Trixie &amp; Monkey â€” World Premiere"/>
    <x v="358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0-23T01:41:30"/>
  </r>
  <r>
    <n v="360"/>
    <s v="Faith: A Documentary"/>
    <x v="359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6-08T21:33:00"/>
  </r>
  <r>
    <n v="361"/>
    <s v="Bleeding Audio: A Doc About The Matches &amp; The Music Industry"/>
    <x v="360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0-24T00:01:46"/>
  </r>
  <r>
    <n v="362"/>
    <s v="THE RIDGE: TEN FOR THIRTY"/>
    <x v="361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7-17T05:03:11"/>
  </r>
  <r>
    <n v="363"/>
    <s v="&quot;Sherpa Stew&quot; - A documentary about  Sherpas from Nepal living in New York City"/>
    <x v="362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3-18T17:52:16"/>
  </r>
  <r>
    <n v="364"/>
    <s v="Wild Familyâ€”Connecting to Your Calling in Your Family Life."/>
    <x v="363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5-21T20:37:52"/>
  </r>
  <r>
    <n v="365"/>
    <s v="A QUEER COUNTRY"/>
    <x v="364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1-29T14:33:19"/>
  </r>
  <r>
    <n v="366"/>
    <s v="A BUSHMAN ODYSSEY"/>
    <x v="365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4-20T19:01:58"/>
  </r>
  <r>
    <n v="367"/>
    <s v="Game Changer: Lithuania's Nonviolent Revolution"/>
    <x v="366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3-22T13:51:18"/>
  </r>
  <r>
    <n v="368"/>
    <s v="Swimming with Byron: A Documentary Film"/>
    <x v="367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2-08T14:32:02"/>
  </r>
  <r>
    <n v="369"/>
    <s v="Alpine Zone"/>
    <x v="368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1-12-16T13:14:29"/>
  </r>
  <r>
    <n v="370"/>
    <s v="Hola Mohalla: Festival of Soldier Saints"/>
    <x v="369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6-12-07T19:05:00"/>
  </r>
  <r>
    <n v="371"/>
    <s v="Unbranded"/>
    <x v="370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2-12-18T18:25:39"/>
  </r>
  <r>
    <n v="372"/>
    <s v="Wild Equus"/>
    <x v="371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2-25T13:50:44"/>
  </r>
  <r>
    <n v="373"/>
    <s v="The Boing Heard 'Round the World"/>
    <x v="372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6-18T21:53:18"/>
  </r>
  <r>
    <n v="374"/>
    <s v="Bird Language with Jon Young; an instructional video"/>
    <x v="373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8-02T21:20:31"/>
  </r>
  <r>
    <n v="375"/>
    <s v="Project Reconnect: WHERE WE ARE NOW"/>
    <x v="374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1-18T23:38:31"/>
  </r>
  <r>
    <n v="376"/>
    <s v="Quintessential: The Journey"/>
    <x v="375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7-25T10:51:56"/>
  </r>
  <r>
    <n v="377"/>
    <s v="PIN UP! THE MOVIE The documentary with vintage style"/>
    <x v="376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0-15T06:01:08"/>
  </r>
  <r>
    <n v="378"/>
    <s v="Where is Home?"/>
    <x v="377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01T13:43:28"/>
  </r>
  <r>
    <n v="379"/>
    <s v="The Unknowns"/>
    <x v="378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3-19T16:31:12"/>
  </r>
  <r>
    <n v="380"/>
    <s v="Steamboat Springs Van Clan"/>
    <x v="379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5-12-29T17:16:32"/>
  </r>
  <r>
    <n v="381"/>
    <s v="Clearwater"/>
    <x v="380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6-25T16:45:17"/>
  </r>
  <r>
    <n v="382"/>
    <s v="99% Declaration Mini-Doc"/>
    <x v="381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8-23T17:01:40"/>
  </r>
  <r>
    <n v="383"/>
    <s v="Tornado Pursuit: 2014 Storm Chasing Web Series"/>
    <x v="382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4-26T02:49:19"/>
  </r>
  <r>
    <n v="384"/>
    <s v="Nurse Mare Foals: Born to Die"/>
    <x v="383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4-12-07T18:45:47"/>
  </r>
  <r>
    <n v="385"/>
    <s v="Luke and Jedi"/>
    <x v="384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0-22T14:01:41"/>
  </r>
  <r>
    <n v="386"/>
    <s v="Submarine: Diving Away From Adulthood"/>
    <x v="385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7-26T22:49:51"/>
  </r>
  <r>
    <n v="387"/>
    <s v="On the Back of a Tiger"/>
    <x v="386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7-15T16:14:18"/>
  </r>
  <r>
    <n v="388"/>
    <s v="Another Man's Treasure documentary"/>
    <x v="387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6-28T01:49:40"/>
  </r>
  <r>
    <n v="389"/>
    <s v="The Food Cure"/>
    <x v="388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2-04T01:30:50"/>
  </r>
  <r>
    <n v="390"/>
    <s v="Built by UCF: St. Vincent and the Grenadines Chapter"/>
    <x v="389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4-18T00:52:52"/>
  </r>
  <r>
    <n v="391"/>
    <s v="Science, Sex and the Ladies"/>
    <x v="390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1-18T01:00:51"/>
  </r>
  <r>
    <n v="392"/>
    <s v="More than Gold: The Rhino Rescue Project"/>
    <x v="391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8-08T17:12:51"/>
  </r>
  <r>
    <n v="393"/>
    <s v="THE PENGUIN COUNTERS Documentary Film"/>
    <x v="392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09-09T17:00:52"/>
  </r>
  <r>
    <n v="394"/>
    <s v="Light in Taranto (Luce di Taranto) feature-length film"/>
    <x v="393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2-17T19:38:02"/>
  </r>
  <r>
    <n v="395"/>
    <s v="The Peace Agency Documentary Kickstarter Campaign!"/>
    <x v="394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3-22T21:49:20"/>
  </r>
  <r>
    <n v="396"/>
    <s v="No Act of Ours Film"/>
    <x v="395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6-22T13:33:26"/>
  </r>
  <r>
    <n v="397"/>
    <s v="Nam Holtz's maiden voyage back to S. Korea: a documentary film exploring adoption"/>
    <x v="396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7-20T18:38:04"/>
  </r>
  <r>
    <n v="398"/>
    <s v="Picking Up the Pieces: Child Holocaust Survivors Rebuild"/>
    <x v="397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3-15T19:02:06"/>
  </r>
  <r>
    <n v="399"/>
    <s v="Green School Stories: a film to inspire change in education"/>
    <x v="398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1-13T21:01:07"/>
  </r>
  <r>
    <n v="400"/>
    <s v="From Two Sticks - the fight against hunger and malnutrition"/>
    <x v="399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4-16T15:15:47"/>
  </r>
  <r>
    <n v="401"/>
    <s v="Present and Unaccounted For: Black Women in Medicine"/>
    <x v="400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7-08T20:12:50"/>
  </r>
  <r>
    <n v="402"/>
    <s v="DVD Jesus Alive Again: From the Last Supper to the Ascension"/>
    <x v="401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0-15T12:56:57"/>
  </r>
  <r>
    <n v="403"/>
    <s v="MONDO BANANA"/>
    <x v="402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6-24T07:27:21"/>
  </r>
  <r>
    <n v="404"/>
    <s v="The Last One: Unfolding the AIDS MEMORIAL QUILT"/>
    <x v="403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1-07T15:04:22"/>
  </r>
  <r>
    <n v="405"/>
    <s v="The Healing Effect Movie"/>
    <x v="404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2-04T02:02:19"/>
  </r>
  <r>
    <n v="406"/>
    <s v="The Desert River Bends"/>
    <x v="405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4-05T03:53:57"/>
  </r>
  <r>
    <n v="407"/>
    <s v="Haymarket Documentary"/>
    <x v="406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09-20T20:54:10"/>
  </r>
  <r>
    <n v="408"/>
    <s v="Reverence: A Documentary Short on Branded Yarmulkes"/>
    <x v="407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09-26T17:39:50"/>
  </r>
  <r>
    <n v="409"/>
    <s v="The Lost Generation"/>
    <x v="408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6-22T20:42:24"/>
  </r>
  <r>
    <n v="410"/>
    <s v="January's Story - A One Of A Kind Transgender Woman"/>
    <x v="409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4-19T23:33:17"/>
  </r>
  <r>
    <n v="411"/>
    <s v="GO FAR: The Christopher Rush Story (4)"/>
    <x v="410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1-20T04:13:24"/>
  </r>
  <r>
    <n v="412"/>
    <s v="Southern Oregon VS. LNG"/>
    <x v="411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09T17:49:38"/>
  </r>
  <r>
    <n v="413"/>
    <s v="Through the Fire: Rebuilding Somalia"/>
    <x v="412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6-19T21:03:31"/>
  </r>
  <r>
    <n v="414"/>
    <s v="thisisstuttering: A Documentary"/>
    <x v="413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09-12T01:31:05"/>
  </r>
  <r>
    <n v="415"/>
    <s v="Ben &amp; Bill Down Under: 2 Canadians Tour America"/>
    <x v="414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09-22T20:26:42"/>
  </r>
  <r>
    <n v="416"/>
    <s v="Fire in the Heart of the City"/>
    <x v="415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1-09T09:30:31"/>
  </r>
  <r>
    <n v="417"/>
    <s v="Cycle of Life"/>
    <x v="416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3-27T23:17:40"/>
  </r>
  <r>
    <n v="418"/>
    <s v="Swim for the Reef"/>
    <x v="417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6-23T06:46:37"/>
  </r>
  <r>
    <n v="419"/>
    <s v="BEYOND LOCAL"/>
    <x v="418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4-30T20:13:07"/>
  </r>
  <r>
    <n v="420"/>
    <s v="PROJECT OLIVE OYL:  10 VOICE-OVER &quot;POPEYE&quot; Demo Series"/>
    <x v="419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2-12T05:40:31"/>
  </r>
  <r>
    <n v="421"/>
    <s v="The monster Inside"/>
    <x v="420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6-22T11:47:36"/>
  </r>
  <r>
    <n v="422"/>
    <s v="Catsville High the Movie (Anti-Bullying) Teaser Trailer"/>
    <x v="421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8-12T06:14:57"/>
  </r>
  <r>
    <n v="423"/>
    <s v="The Dark Brotherhood  (from the makers of COPS: Skyrim)"/>
    <x v="422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5-06T22:13:50"/>
  </r>
  <r>
    <n v="424"/>
    <s v="Drowning -Short animated Film"/>
    <x v="423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1-26T09:01:39"/>
  </r>
  <r>
    <n v="425"/>
    <s v="Patch Bo - Organic toons"/>
    <x v="424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09-28T20:40:04"/>
  </r>
  <r>
    <n v="426"/>
    <s v="Dewey Does 110 Animation"/>
    <x v="425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1-31T17:05:14"/>
  </r>
  <r>
    <n v="427"/>
    <s v="Hard Times Charles Video Book"/>
    <x v="426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x v="427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5-19T18:24:05"/>
  </r>
  <r>
    <n v="429"/>
    <s v="THE FUTURE"/>
    <x v="428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x v="429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8-27T02:34:27"/>
  </r>
  <r>
    <n v="431"/>
    <s v="Bump in the road short stop motion animation"/>
    <x v="430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6-05T20:54:43"/>
  </r>
  <r>
    <n v="432"/>
    <s v="The Zombie Next Door"/>
    <x v="431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08-22T17:26:21"/>
  </r>
  <r>
    <n v="433"/>
    <s v="Le Legend of le Dragon Slayers"/>
    <x v="432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x v="433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0-29T20:01:42"/>
  </r>
  <r>
    <n v="435"/>
    <s v="Planet Earth Superheroes"/>
    <x v="434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8-14T17:56:20"/>
  </r>
  <r>
    <n v="436"/>
    <s v="Blinky"/>
    <x v="435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x v="436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x v="437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0-19T06:15:58"/>
  </r>
  <r>
    <n v="439"/>
    <s v="Starting a cartoon series"/>
    <x v="438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x v="439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2-23T23:39:13"/>
  </r>
  <r>
    <n v="441"/>
    <s v="Wolf Squad Lego Stop Motion"/>
    <x v="440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x v="441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1-20T21:19:43"/>
  </r>
  <r>
    <n v="443"/>
    <s v="Bad Teddy Studios"/>
    <x v="442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1-11T00:21:41"/>
  </r>
  <r>
    <n v="444"/>
    <s v="Discovering the Other Woman"/>
    <x v="443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1-12-17T21:46:01"/>
  </r>
  <r>
    <n v="445"/>
    <s v="Shutupsystems.com Innapropriate Cartoon and Comics Dvd set"/>
    <x v="444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06T08:02:55"/>
  </r>
  <r>
    <n v="446"/>
    <s v="DisChord"/>
    <x v="445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2-02T02:00:20"/>
  </r>
  <r>
    <n v="447"/>
    <s v="Fat Rich Bastards Animated videos"/>
    <x v="446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2-26T13:19:23"/>
  </r>
  <r>
    <n v="448"/>
    <s v="The Last Mice"/>
    <x v="447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4-24T18:11:35"/>
  </r>
  <r>
    <n v="449"/>
    <s v="Shell &amp; Paddy"/>
    <x v="448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09-17T13:38:05"/>
  </r>
  <r>
    <n v="450"/>
    <s v="DreamAfrica"/>
    <x v="449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1-15T22:43:20"/>
  </r>
  <r>
    <n v="451"/>
    <s v="The Gangbangers"/>
    <x v="450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x v="451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4-13T16:53:35"/>
  </r>
  <r>
    <n v="453"/>
    <s v="Jamboni Brothers Pizza Pilot"/>
    <x v="452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03T19:47:59"/>
  </r>
  <r>
    <n v="454"/>
    <s v="Super Hi-Speed Road Strikers"/>
    <x v="453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0-26T17:12:51"/>
  </r>
  <r>
    <n v="455"/>
    <s v="The FunBunch Cartoon!!!"/>
    <x v="454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3-03T00:03:42"/>
  </r>
  <r>
    <n v="456"/>
    <s v="Sideways Mohawk vs This Guy ( Comic eBook &amp; Cartoon Movie )"/>
    <x v="455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09-30T16:40:01"/>
  </r>
  <r>
    <n v="457"/>
    <s v="phenix heart 3D animation"/>
    <x v="456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x v="457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4-14T16:47:40"/>
  </r>
  <r>
    <n v="459"/>
    <s v="Little Lamb Kidz - multi-faith characters in their 1st DVD"/>
    <x v="458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09-14T15:22:07"/>
  </r>
  <r>
    <n v="460"/>
    <s v="Darwin's Kiss"/>
    <x v="459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4-30T13:01:15"/>
  </r>
  <r>
    <n v="461"/>
    <s v="Machinima film project : Open 24/7"/>
    <x v="460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x v="461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x v="462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7-26T17:02:33"/>
  </r>
  <r>
    <n v="464"/>
    <s v="PokÃ©Movie - A PokÃ©monâ„¢ school project"/>
    <x v="463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4-28T20:22:15"/>
  </r>
  <r>
    <n v="465"/>
    <s v="&quot;Amp&quot; A Story About a Robot"/>
    <x v="464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11T02:52:54"/>
  </r>
  <r>
    <n v="466"/>
    <s v="The Legend Of The Crimson Knight"/>
    <x v="465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8-08T22:37:44"/>
  </r>
  <r>
    <n v="467"/>
    <s v="&quot;The Kris and Berman Show&quot; Adult Animated Series Pilot"/>
    <x v="466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8-14T16:18:54"/>
  </r>
  <r>
    <n v="468"/>
    <s v="Storyville: Return of the Vodou Queen"/>
    <x v="467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x v="468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x v="469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3-11-27T04:01:29"/>
  </r>
  <r>
    <n v="471"/>
    <s v="Red Origins"/>
    <x v="470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3-05T17:19:39"/>
  </r>
  <r>
    <n v="472"/>
    <s v="3D Animation Story of an Ancient Hero: Fly Forward"/>
    <x v="471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7-24T22:08:38"/>
  </r>
  <r>
    <n v="473"/>
    <s v="QUANTUM KIDZ - 3D animated pilot - THE ULTIMATE GOAL"/>
    <x v="472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8-18T16:45:19"/>
  </r>
  <r>
    <n v="474"/>
    <s v="TAO Mr. Fantastic!!"/>
    <x v="473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1-18T07:53:49"/>
  </r>
  <r>
    <n v="475"/>
    <s v="Tropiki-Meet the Tikis animated/cartoon series-Monkey Tiki"/>
    <x v="474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x v="475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4-28T23:24:01"/>
  </r>
  <r>
    <n v="477"/>
    <s v="Hymn of Unity"/>
    <x v="476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x v="477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x v="478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09-22T09:47:15"/>
  </r>
  <r>
    <n v="480"/>
    <s v="The CafÃ©"/>
    <x v="479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7-10T12:00:15"/>
  </r>
  <r>
    <n v="481"/>
    <s v="ERA"/>
    <x v="480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09-10T16:08:09"/>
  </r>
  <r>
    <n v="482"/>
    <s v="Animated Stand-up Routines Shenanigans"/>
    <x v="481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3-18T21:31:30"/>
  </r>
  <r>
    <n v="483"/>
    <s v="Misri Bunch: Names of Allah series 2"/>
    <x v="482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2-11-30T04:44:32"/>
  </r>
  <r>
    <n v="484"/>
    <s v="The Diddlys &quot;Steam powered Superheroes&quot;"/>
    <x v="483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09-25T22:32:52"/>
  </r>
  <r>
    <n v="485"/>
    <s v="The Lighthouse and the Lock cartoon - funny stuff for kids."/>
    <x v="484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4-17T12:08:19"/>
  </r>
  <r>
    <n v="486"/>
    <s v="'WORLD FRIENDS' - Changing the way children learn and play !"/>
    <x v="485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5-02T22:37:19"/>
  </r>
  <r>
    <n v="487"/>
    <s v="The Adventures of Daryl and Straight Man"/>
    <x v="486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x v="487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x v="488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1-12-05T11:33:36"/>
  </r>
  <r>
    <n v="490"/>
    <s v="PROJECT IS CANCELLED"/>
    <x v="489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x v="490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x v="491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x v="492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x v="493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6-09T19:56:05"/>
  </r>
  <r>
    <n v="495"/>
    <s v="Average Heroes pilot"/>
    <x v="494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x v="495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3-12-12T22:21:14"/>
  </r>
  <r>
    <n v="497"/>
    <s v="Galaxy Probe Kids"/>
    <x v="496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1-02T00:54:25"/>
  </r>
  <r>
    <n v="498"/>
    <s v="ANGAL TENTARA and The Root of All Evil"/>
    <x v="497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1-11T18:17:29"/>
  </r>
  <r>
    <n v="499"/>
    <s v="Broadway Melodies: A Rock &amp; Roll Mystery Musical - Animated Feature Film"/>
    <x v="498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08-18T21:29:28"/>
  </r>
  <r>
    <n v="500"/>
    <s v="Stephen Colbert animated video"/>
    <x v="499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3-10T21:15:51"/>
  </r>
  <r>
    <n v="501"/>
    <s v="World War 4"/>
    <x v="500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x v="501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2-17T13:17:05"/>
  </r>
  <r>
    <n v="503"/>
    <s v="Jimmy There and Back - Documentary Animation"/>
    <x v="502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4-12-18T12:38:23"/>
  </r>
  <r>
    <n v="504"/>
    <s v="Woodsy Owl Animation: Cartoons That Give A Hoot!"/>
    <x v="503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2-10T23:36:27"/>
  </r>
  <r>
    <n v="505"/>
    <s v="MY4FACES THE ANIMATED MOVIE"/>
    <x v="504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1-10T02:21:26"/>
  </r>
  <r>
    <n v="506"/>
    <s v="Age of Spirit: The Battle in Heaven"/>
    <x v="505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7-11T13:15:20"/>
  </r>
  <r>
    <n v="507"/>
    <s v="Code Monkeys"/>
    <x v="506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09-04T23:00:57"/>
  </r>
  <r>
    <n v="508"/>
    <s v="Heroes Faith II (Superior Soldier)"/>
    <x v="507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3-27T00:35:01"/>
  </r>
  <r>
    <n v="509"/>
    <s v="Indian in Chelsea - Web Animated series"/>
    <x v="508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5-29T15:09:30"/>
  </r>
  <r>
    <n v="510"/>
    <s v="TPI Episode 2: Doomsday Dean"/>
    <x v="509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x v="510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3-07T07:16:22"/>
  </r>
  <r>
    <n v="512"/>
    <s v="Otherkin The Animated Series"/>
    <x v="511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0-06T17:48:47"/>
  </r>
  <r>
    <n v="513"/>
    <s v="Paradigm Spiral - The Animated Series"/>
    <x v="512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7-01T15:41:45"/>
  </r>
  <r>
    <n v="514"/>
    <s v="I'm Sticking With You."/>
    <x v="513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7-10T14:44:07"/>
  </r>
  <r>
    <n v="515"/>
    <s v="A Tale of Faith - An Animated Short Film"/>
    <x v="514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1-19T11:46:41"/>
  </r>
  <r>
    <n v="516"/>
    <s v="Shipmates"/>
    <x v="515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x v="516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1-03T14:46:01"/>
  </r>
  <r>
    <n v="518"/>
    <s v="Somorrah"/>
    <x v="517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x v="518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1-05T09:23:41"/>
  </r>
  <r>
    <n v="520"/>
    <s v="Darktales The Play"/>
    <x v="519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1-10T16:51:01"/>
  </r>
  <r>
    <n v="521"/>
    <s v="U.S. Premiere of &quot;dirty butterfly&quot; by debbie tucker green"/>
    <x v="520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03T02:13:39"/>
  </r>
  <r>
    <n v="522"/>
    <s v="COMPASS PLAYERS"/>
    <x v="521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01T00:58:45"/>
  </r>
  <r>
    <n v="523"/>
    <s v="&quot;The Star on My Heart&quot; Original Play Project on Holocaust"/>
    <x v="522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8-22T03:11:16"/>
  </r>
  <r>
    <n v="524"/>
    <s v="Zero Down"/>
    <x v="523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5-02T17:12:49"/>
  </r>
  <r>
    <n v="525"/>
    <s v="EUPHORIA! A New Play by John Corigliano"/>
    <x v="524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9:37:21"/>
  </r>
  <r>
    <n v="526"/>
    <s v="Victory by Madicken Malm"/>
    <x v="525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7-07T14:12:24"/>
  </r>
  <r>
    <n v="527"/>
    <s v="Omega Kids - a new play"/>
    <x v="526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1-18T04:56:06"/>
  </r>
  <r>
    <n v="528"/>
    <s v="Devastated No Matter What"/>
    <x v="527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5-31T22:05:07"/>
  </r>
  <r>
    <n v="529"/>
    <s v="Snowglobe Theatre presents: &quot;Much Ado about Nothing&quot;"/>
    <x v="528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6-12-21T00:44:54"/>
  </r>
  <r>
    <n v="530"/>
    <s v="Corners Grove"/>
    <x v="529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02T14:11:08"/>
  </r>
  <r>
    <n v="531"/>
    <s v="COMPASS PLAYERS presents SYLVIA by A. R. Gurney"/>
    <x v="530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1-02T01:33:49"/>
  </r>
  <r>
    <n v="532"/>
    <s v="Walken On Sunshine"/>
    <x v="531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4-13T00:10:08"/>
  </r>
  <r>
    <n v="533"/>
    <s v="Foresight"/>
    <x v="532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4-22T10:26:05"/>
  </r>
  <r>
    <n v="534"/>
    <s v="Theatre for restorative justice - help us get to Belgium!"/>
    <x v="533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09-23T19:27:50"/>
  </r>
  <r>
    <n v="535"/>
    <s v="Astronauts of Hartlepool: a Brexit sci-fi for VAULT 2017"/>
    <x v="534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6-12-07T13:05:05"/>
  </r>
  <r>
    <n v="536"/>
    <s v="Much Further Out Than You Thought @ Edinburgh Fringe 2015"/>
    <x v="535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6-24T08:16:47"/>
  </r>
  <r>
    <n v="537"/>
    <s v="Be A Buddy Not A Bully (Anti-Bullying Stage Play TOUR)"/>
    <x v="536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0-05T18:26:31"/>
  </r>
  <r>
    <n v="538"/>
    <s v="Shakespeare Orange County's HAMLET: Match This!"/>
    <x v="537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4-13T19:04:23"/>
  </r>
  <r>
    <n v="539"/>
    <s v="&quot;The Tale of The Cockatrice&quot; by Peafrog Puppetry"/>
    <x v="538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6-14T01:11:47"/>
  </r>
  <r>
    <n v="540"/>
    <s v="hap's- Whats the program?"/>
    <x v="539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1-05T19:36:46"/>
  </r>
  <r>
    <n v="541"/>
    <s v="Deviations"/>
    <x v="540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09-29T01:07:14"/>
  </r>
  <r>
    <n v="542"/>
    <s v="Chronicles - History by us, as we tell it, as we share it"/>
    <x v="541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3-04T17:41:56"/>
  </r>
  <r>
    <n v="543"/>
    <s v="Allergy Friendly Restaurant Finder and Review Site"/>
    <x v="542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02T02:12:42"/>
  </r>
  <r>
    <n v="544"/>
    <s v="Favowear - Shopping for your favorite clothes made simple"/>
    <x v="543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6-04T15:46:00"/>
  </r>
  <r>
    <n v="545"/>
    <s v="Speedwapp - The best webdesign tool for Wordpress, Bootstrap"/>
    <x v="544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0-06T14:13:09"/>
  </r>
  <r>
    <n v="546"/>
    <s v="Lift Up Missions a Global Christian Online Platform"/>
    <x v="545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09-02T16:01:55"/>
  </r>
  <r>
    <n v="547"/>
    <s v="Secure Email and Document sharing"/>
    <x v="546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x v="547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09-29T21:40:48"/>
  </r>
  <r>
    <n v="549"/>
    <s v="Keyup.in - The gaming community that gives back."/>
    <x v="548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6-08T15:17:02"/>
  </r>
  <r>
    <n v="550"/>
    <s v="Business &amp; Event Directory in Kingston, Ontario"/>
    <x v="549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18T16:17:25"/>
  </r>
  <r>
    <n v="551"/>
    <s v="ALIBI X Nation - The Digital Black Wall Street"/>
    <x v="550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6-18T06:37:04"/>
  </r>
  <r>
    <n v="552"/>
    <s v="Spinnable Social Media"/>
    <x v="551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x v="552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0-15T17:16:31"/>
  </r>
  <r>
    <n v="554"/>
    <s v="grplife, private social network for non-profit organizations"/>
    <x v="553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09-19T16:26:12"/>
  </r>
  <r>
    <n v="555"/>
    <s v="Marketing campaign for Show-Skill.net website"/>
    <x v="554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x v="555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5-12-07T20:38:37"/>
  </r>
  <r>
    <n v="557"/>
    <s v="Interactive Global Domestic Violence Platform"/>
    <x v="556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1-02T22:36:43"/>
  </r>
  <r>
    <n v="558"/>
    <s v="Southwest Louisville Online A Local Social Network"/>
    <x v="557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x v="558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1-13T06:47:40"/>
  </r>
  <r>
    <n v="560"/>
    <s v="DOWNLOAD THE INTERNET,...."/>
    <x v="559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1-17T18:30:45"/>
  </r>
  <r>
    <n v="561"/>
    <s v="CheckMate Careers"/>
    <x v="560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09-21T15:48:33"/>
  </r>
  <r>
    <n v="562"/>
    <s v="International/Domestic Student room platform"/>
    <x v="561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x v="562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1-18T01:40:47"/>
  </r>
  <r>
    <n v="564"/>
    <s v="TOC TOC TROC"/>
    <x v="563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2-11T22:37:55"/>
  </r>
  <r>
    <n v="565"/>
    <s v="EasyLearnings"/>
    <x v="564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x v="565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6-14T16:25:33"/>
  </r>
  <r>
    <n v="567"/>
    <s v="UnimeTV - Revolutionizing Anime"/>
    <x v="566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x v="567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12-10T22:07:03"/>
  </r>
  <r>
    <n v="569"/>
    <s v="Mioti"/>
    <x v="568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5-12-02T20:20:12"/>
  </r>
  <r>
    <n v="570"/>
    <s v="Relaunching in May"/>
    <x v="569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1-19T19:09:29"/>
  </r>
  <r>
    <n v="571"/>
    <s v="Snag-A-Slip"/>
    <x v="570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07T19:35:23"/>
  </r>
  <r>
    <n v="572"/>
    <s v="FairwayJockey.com Custom Golf Equipment"/>
    <x v="571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x v="572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4-11-20T01:12:11"/>
  </r>
  <r>
    <n v="574"/>
    <s v="Unity, A Content Creators Toolkit"/>
    <x v="573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09-19T10:38:27"/>
  </r>
  <r>
    <n v="575"/>
    <s v="Uscore - Am PC spielerisch forschen und dafÃ¼r belohnt werden"/>
    <x v="574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5-14T16:37:23"/>
  </r>
  <r>
    <n v="576"/>
    <s v="Uthtopia"/>
    <x v="575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1-27T11:19:12"/>
  </r>
  <r>
    <n v="577"/>
    <s v="everydayrelay"/>
    <x v="576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3-21T14:08:22"/>
  </r>
  <r>
    <n v="578"/>
    <s v="weBuy Crowdsourced Shopping"/>
    <x v="577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8-14T13:53:13"/>
  </r>
  <r>
    <n v="579"/>
    <s v="Course: Learn Cryptography"/>
    <x v="578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1-25T20:27:03"/>
  </r>
  <r>
    <n v="580"/>
    <s v="Talented Minds â­ï¸"/>
    <x v="579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8-23T21:47:47"/>
  </r>
  <r>
    <n v="581"/>
    <s v="A Poets Domain"/>
    <x v="580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x v="581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x v="582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2-17T22:31:27"/>
  </r>
  <r>
    <n v="584"/>
    <s v="scriptCall - The Personal Presentation Platform"/>
    <x v="583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2-14T17:11:56"/>
  </r>
  <r>
    <n v="585"/>
    <s v="Link Card"/>
    <x v="584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x v="585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1-16T20:30:07"/>
  </r>
  <r>
    <n v="587"/>
    <s v="Waitresses.com"/>
    <x v="586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3-17T18:10:33"/>
  </r>
  <r>
    <n v="588"/>
    <s v="TiTraGO! your personal driver"/>
    <x v="587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09-18T18:28:06"/>
  </r>
  <r>
    <n v="589"/>
    <s v="Get Neighborly"/>
    <x v="588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6-23T14:44:59"/>
  </r>
  <r>
    <n v="590"/>
    <s v="Build a Search Engine and more - Web Engineering Course"/>
    <x v="589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1-08T13:18:51"/>
  </r>
  <r>
    <n v="591"/>
    <s v="Kid's Connect (Connecting kids with sickness' together)"/>
    <x v="590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6-22T13:02:10"/>
  </r>
  <r>
    <n v="592"/>
    <s v="Go Start A Biz"/>
    <x v="591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1-03T05:34:20"/>
  </r>
  <r>
    <n v="593"/>
    <s v="Step-By-Step Guide On How To Stay Secure &amp; Anonymous Online"/>
    <x v="592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3-07T16:15:45"/>
  </r>
  <r>
    <n v="594"/>
    <s v="Unleashed Fitness"/>
    <x v="593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3-17T18:43:26"/>
  </r>
  <r>
    <n v="595"/>
    <s v="MyBestInterest.org"/>
    <x v="594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3-20T01:40:38"/>
  </r>
  <r>
    <n v="596"/>
    <s v="DigitaliBook free library"/>
    <x v="595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0-03T21:31:32"/>
  </r>
  <r>
    <n v="597"/>
    <s v="Rolodex: One Contact List to Rule Them All"/>
    <x v="596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6-24T16:55:35"/>
  </r>
  <r>
    <n v="598"/>
    <s v="Goals not creeds"/>
    <x v="597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1-05T00:03:01"/>
  </r>
  <r>
    <n v="599"/>
    <s v="Mail 4 Jail"/>
    <x v="598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2-12T19:30:02"/>
  </r>
  <r>
    <n v="600"/>
    <s v="Anaheim California here we come but we need your help."/>
    <x v="599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3-10T19:09:22"/>
  </r>
  <r>
    <n v="601"/>
    <s v="Privster.net - Privacy anywhere, whenever for free."/>
    <x v="600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1-26T20:35:39"/>
  </r>
  <r>
    <n v="602"/>
    <s v="EZDoctor Reports a &quot;CarFax&quot; type report on Doctors."/>
    <x v="601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x v="602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7-15T15:20:23"/>
  </r>
  <r>
    <n v="604"/>
    <s v="Don't Shoot the Messenger Chick (Canceled)"/>
    <x v="603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x v="604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7-09T08:35:08"/>
  </r>
  <r>
    <n v="606"/>
    <s v="All in One Cloud Business Management - Extendix Panel"/>
    <x v="605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4-08T15:36:49"/>
  </r>
  <r>
    <n v="607"/>
    <s v="An Online Music Venue Awaits (Canceled)"/>
    <x v="606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x v="607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5-16T22:06:20"/>
  </r>
  <r>
    <n v="609"/>
    <s v="Swap Anything (Canceled)"/>
    <x v="608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0-30T00:49:04"/>
  </r>
  <r>
    <n v="610"/>
    <s v="UniteChrist (Canceled)"/>
    <x v="609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x v="610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x v="611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x v="612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8-31T11:55:20"/>
  </r>
  <r>
    <n v="614"/>
    <s v="Lets Reinvent Our Election Process (Canceled)"/>
    <x v="613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x v="614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x v="615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x v="616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3-24T08:14:03"/>
  </r>
  <r>
    <n v="618"/>
    <s v="Y2Y Tutors (Canceled)"/>
    <x v="617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x v="618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09-26T15:36:30"/>
  </r>
  <r>
    <n v="620"/>
    <s v="iShopGreen.ca - the green product marketplace (Canceled)"/>
    <x v="619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7-11T17:12:18"/>
  </r>
  <r>
    <n v="621"/>
    <s v="We CAN End Police Violence Against Our Dog's (Canceled)"/>
    <x v="620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6-07T23:42:17"/>
  </r>
  <r>
    <n v="622"/>
    <s v="The Animal Shelter Network website (Canceled)"/>
    <x v="621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6-11T18:35:38"/>
  </r>
  <r>
    <n v="623"/>
    <s v="WheelWolf - Swap and borrow cars with fellow car lovers."/>
    <x v="622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x v="623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x v="624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x v="625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7-13T13:25:39"/>
  </r>
  <r>
    <n v="627"/>
    <s v="Privileged Zone - Premium Social Network (Canceled)"/>
    <x v="626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1-15T07:21:51"/>
  </r>
  <r>
    <n v="628"/>
    <s v="Website for Firearms Education &amp; Sale of Accessories"/>
    <x v="627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x v="628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4-14T15:18:28"/>
  </r>
  <r>
    <n v="630"/>
    <s v="Ecosteader (Canceled)"/>
    <x v="629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8-07T14:52:01"/>
  </r>
  <r>
    <n v="631"/>
    <s v="Brevity: A Powerful Online Publishing Software! (Canceled)"/>
    <x v="630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4-29T18:32:09"/>
  </r>
  <r>
    <n v="632"/>
    <s v="UniWherse.com - Bring students future (Canceled)"/>
    <x v="631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x v="632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5-17T07:11:02"/>
  </r>
  <r>
    <n v="634"/>
    <s v="pitchtograndma (Canceled)"/>
    <x v="633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1-27T22:17:09"/>
  </r>
  <r>
    <n v="635"/>
    <s v="Pleero, A Technology Team Building Website (Canceled)"/>
    <x v="634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3-13T02:12:42"/>
  </r>
  <r>
    <n v="636"/>
    <s v="Keto Advice (Canceled)"/>
    <x v="635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5-07T10:55:50"/>
  </r>
  <r>
    <n v="637"/>
    <s v="Unique online start up, Art and Technology together (Canceled)"/>
    <x v="636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x v="637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1-24T14:14:22"/>
  </r>
  <r>
    <n v="639"/>
    <s v="Kids Educational Social Media Site (Canceled)"/>
    <x v="638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08-14T13:59:55"/>
  </r>
  <r>
    <n v="640"/>
    <s v="Carbon mini bikes / race / MTB / FAT ~ Carbon tow placement"/>
    <x v="639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09T10:05:15"/>
  </r>
  <r>
    <n v="641"/>
    <s v="Help fund research of dual action compression breast pump"/>
    <x v="640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7-14T13:40:48"/>
  </r>
  <r>
    <n v="642"/>
    <s v="Gauss - Redefining Eye Protection for the Digital Age"/>
    <x v="641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7-14T15:37:54"/>
  </r>
  <r>
    <n v="643"/>
    <s v="Phone Silks - The best way to carry your smart phone!"/>
    <x v="642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4-06T15:24:35"/>
  </r>
  <r>
    <n v="644"/>
    <s v="Sofft: Blocks Stains &amp; Softens Clothes!"/>
    <x v="643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09-16T15:58:59"/>
  </r>
  <r>
    <n v="645"/>
    <s v="Carbon Fiber Collar Stays"/>
    <x v="644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7-13T00:37:54"/>
  </r>
  <r>
    <n v="646"/>
    <s v="Body Armor - The Super Female Police Officer of the Future!!"/>
    <x v="645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7-12T20:27:47"/>
  </r>
  <r>
    <n v="647"/>
    <s v="Silver anti-radiation underwear. Keep body cool in summer"/>
    <x v="646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2-16T18:25:49"/>
  </r>
  <r>
    <n v="648"/>
    <s v="Audio Jacket"/>
    <x v="647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09-09T16:38:28"/>
  </r>
  <r>
    <n v="649"/>
    <s v="VIVO Solar Bag"/>
    <x v="648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8-26T21:53:33"/>
  </r>
  <r>
    <n v="650"/>
    <s v="Jake Lazarow's Eagle Project"/>
    <x v="649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0-20T00:53:04"/>
  </r>
  <r>
    <n v="651"/>
    <s v="Pacha's Pajamas: Award-Winning Healthy Kids Entertainment!"/>
    <x v="650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1-13T00:25:11"/>
  </r>
  <r>
    <n v="652"/>
    <s v="The Zossom Phone Case"/>
    <x v="651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1-01T16:34:10"/>
  </r>
  <r>
    <n v="653"/>
    <s v="Wearsafe: Wearable technology on a mission to save lives"/>
    <x v="652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7-14T14:50:40"/>
  </r>
  <r>
    <n v="654"/>
    <s v="TRASENSE MOVEMENT: The Smartest Daily Tracker for Under $30"/>
    <x v="653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6-08T22:58:33"/>
  </r>
  <r>
    <n v="655"/>
    <s v="Spark: The Watch That Keeps You Awake"/>
    <x v="654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2-10T22:58:32"/>
  </r>
  <r>
    <n v="656"/>
    <s v="Motion Control Camera Camcorder HD Bluetooth Smart Glasses"/>
    <x v="655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2-17T19:18:39"/>
  </r>
  <r>
    <n v="657"/>
    <s v="Shine: first App control Laser Light Bluetooth Headphones"/>
    <x v="656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1-23T20:17:52"/>
  </r>
  <r>
    <n v="658"/>
    <s v="Neorings secures, mounts, stands, your smartphone and tablet"/>
    <x v="657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6-24T03:51:29"/>
  </r>
  <r>
    <n v="659"/>
    <s v="Lulu Watch Designs - Apple Watch"/>
    <x v="658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7-24T14:14:55"/>
  </r>
  <r>
    <n v="660"/>
    <s v="ProfileMyRun:  Run the Right Way, Run the Natural Way"/>
    <x v="659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0-10T17:47:59"/>
  </r>
  <r>
    <n v="661"/>
    <s v="AirString"/>
    <x v="660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09-23T15:29:19"/>
  </r>
  <r>
    <n v="662"/>
    <s v="LW - the cool luminescent band with a watch"/>
    <x v="661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4-12-17T10:30:47"/>
  </r>
  <r>
    <n v="663"/>
    <s v="MouseFighter invisible AIR mouse"/>
    <x v="662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6-18T20:14:16"/>
  </r>
  <r>
    <n v="664"/>
    <s v="Oregon Babyâ„¢ Diapers"/>
    <x v="663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3-14T15:59:35"/>
  </r>
  <r>
    <n v="665"/>
    <s v="CulBox , Open Source Wearable Smart Watch for Arduino"/>
    <x v="664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6-11-14T17:04:21"/>
  </r>
  <r>
    <n v="666"/>
    <s v="Ducky Diapers"/>
    <x v="665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7-18T19:58:18"/>
  </r>
  <r>
    <n v="667"/>
    <s v="Ubivade - Vibrating navigation belt"/>
    <x v="666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09-19T08:57:43"/>
  </r>
  <r>
    <n v="668"/>
    <s v="Iplace itâ„¢ : The Phone Holding RFID Blocking Card Holder"/>
    <x v="667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3-27T19:57:02"/>
  </r>
  <r>
    <n v="669"/>
    <s v="Christian DiLusso Watches"/>
    <x v="668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6-06T15:00:58"/>
  </r>
  <r>
    <n v="670"/>
    <s v="FINCLIP, the easiest way to don/doff your scuba diving fins"/>
    <x v="669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5-16T17:02:00"/>
  </r>
  <r>
    <n v="671"/>
    <s v="SmoothEye - Accurately Test Your Alertness and Focus Level"/>
    <x v="670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4-12-11T16:37:32"/>
  </r>
  <r>
    <n v="672"/>
    <s v="youWare  |  A digital ID for the real world"/>
    <x v="671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01T05:16:04"/>
  </r>
  <r>
    <n v="673"/>
    <s v="HORIZON: LIFE ENHANCED GLASSWARE"/>
    <x v="672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7-18T20:10:17"/>
  </r>
  <r>
    <n v="674"/>
    <s v="Something To Wear For Hearing Sounds By Feeling Vibrations"/>
    <x v="673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6-13T02:47:07"/>
  </r>
  <r>
    <n v="675"/>
    <s v="How to Make Innovative Apple Watch Apps with WatchKit"/>
    <x v="674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02T22:20:04"/>
  </r>
  <r>
    <n v="676"/>
    <s v="NapTime: the first baby monitor that takes care of parents"/>
    <x v="675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1-08T18:26:21"/>
  </r>
  <r>
    <n v="677"/>
    <s v="World's first Heated Jacket managed by Smartphone"/>
    <x v="676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5-14T09:41:35"/>
  </r>
  <r>
    <n v="678"/>
    <s v="World's Smallest Mp3 Player Earpiece Bible - Ohura Project"/>
    <x v="677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4-21T09:02:18"/>
  </r>
  <r>
    <n v="679"/>
    <s v="Monolith Posture Coach"/>
    <x v="678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7-05T16:41:49"/>
  </r>
  <r>
    <n v="680"/>
    <s v="PosturePulse: The posture sensor worn on your waist or chair"/>
    <x v="679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8-13T12:02:11"/>
  </r>
  <r>
    <n v="681"/>
    <s v="D-Pro Athletic Headband with Carbon Fiber"/>
    <x v="680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09-26T19:20:04"/>
  </r>
  <r>
    <n v="682"/>
    <s v="Deception Belt"/>
    <x v="681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2-12T18:22:02"/>
  </r>
  <r>
    <n v="683"/>
    <s v="Mist Buddy Hydration/Misting Backpack"/>
    <x v="682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09-21T21:36:04"/>
  </r>
  <r>
    <n v="684"/>
    <s v="Arcus Motion Analyzer | The Versatile Smart Ring"/>
    <x v="683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6-19T11:21:31"/>
  </r>
  <r>
    <n v="685"/>
    <s v="Nomadica All purpose backpack with battery"/>
    <x v="684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4-11-28T20:47:52"/>
  </r>
  <r>
    <n v="686"/>
    <s v="Vivi di Cuore - Heart Rate Watch"/>
    <x v="685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x v="686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6-12-07T18:00:53"/>
  </r>
  <r>
    <n v="688"/>
    <s v="The Most Advanced Dress Shirt- EVER!!"/>
    <x v="687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09-15T02:30:53"/>
  </r>
  <r>
    <n v="689"/>
    <s v="Lifeclock One: The Escape from New York Inspired Smartwatch"/>
    <x v="688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1-01T16:01:37"/>
  </r>
  <r>
    <n v="690"/>
    <s v="BLOXSHIELD"/>
    <x v="689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7-28T15:14:01"/>
  </r>
  <r>
    <n v="691"/>
    <s v="ShapeCase - Colorful Apple Watch Bumpers"/>
    <x v="690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03T00:40:46"/>
  </r>
  <r>
    <n v="692"/>
    <s v="Signum Indicators by Brighter Indication"/>
    <x v="691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1-22T09:01:03"/>
  </r>
  <r>
    <n v="693"/>
    <s v="Prana: Wearable for Breathing and Posture"/>
    <x v="692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3-31T19:23:47"/>
  </r>
  <r>
    <n v="694"/>
    <s v="Airlock bike helmet"/>
    <x v="693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1-02T15:55:59"/>
  </r>
  <r>
    <n v="695"/>
    <s v="mini air- personal air conditioner"/>
    <x v="694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01T12:30:20"/>
  </r>
  <r>
    <n v="696"/>
    <s v="trustee"/>
    <x v="695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6-25T22:15:02"/>
  </r>
  <r>
    <n v="697"/>
    <s v="VR Lens Lab - Prescription Lenses for Virtual Reality HMDs"/>
    <x v="696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1-19T12:33:09"/>
  </r>
  <r>
    <n v="698"/>
    <s v="3D Xray Vision. State of the Art. Free for Everyone*."/>
    <x v="697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8-15T22:20:45"/>
  </r>
  <r>
    <n v="699"/>
    <s v="TapTap, a touch communication wristband"/>
    <x v="698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0-16T11:39:08"/>
  </r>
  <r>
    <n v="700"/>
    <s v="A-iEasyâ„¢ Smartphone Stand Holder | The End of Busy Hands."/>
    <x v="699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6-12-11T16:31:21"/>
  </r>
  <r>
    <n v="701"/>
    <s v="HotBlack: The premium smartwatch that shows your custom data"/>
    <x v="700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6-23T15:54:40"/>
  </r>
  <r>
    <n v="702"/>
    <s v="Pace...Me | Visual Pace &amp; Interval Trainer | Sports Wearable"/>
    <x v="701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0-25T17:26:27"/>
  </r>
  <r>
    <n v="703"/>
    <s v="EL TORO SPEEDWRAPS - THE EVOLUTION OF SPORTS TRAINING"/>
    <x v="702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6-12-07T22:49:09"/>
  </r>
  <r>
    <n v="704"/>
    <s v="ZNITCH- The Evolution in Helmet Safety"/>
    <x v="703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6-12-22T04:37:48"/>
  </r>
  <r>
    <n v="705"/>
    <s v="SomnoScope"/>
    <x v="704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6-12-22T11:47:58"/>
  </r>
  <r>
    <n v="706"/>
    <s v="Driver Alert System"/>
    <x v="705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x v="706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6-11-22T15:55:27"/>
  </r>
  <r>
    <n v="708"/>
    <s v="Glowbelt, The World's First Retractable LED Safety Belt"/>
    <x v="707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7-15T13:56:40"/>
  </r>
  <r>
    <n v="709"/>
    <s v="lumiglove"/>
    <x v="708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1-05T00:59:19"/>
  </r>
  <r>
    <n v="710"/>
    <s v="Hate York Shirt 2.0"/>
    <x v="709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x v="710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1-04T11:01:08"/>
  </r>
  <r>
    <n v="712"/>
    <s v="Riders Registry &quot;Medical data of active people on a Dog Tag&quot;"/>
    <x v="711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1-15T16:20:32"/>
  </r>
  <r>
    <n v="713"/>
    <s v="Secure Pet GPS Tracker - Every Moment Matters"/>
    <x v="712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5-06T12:42:12"/>
  </r>
  <r>
    <n v="714"/>
    <s v="Prep Packs Survival Belt"/>
    <x v="713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6-12-30T18:54:42"/>
  </r>
  <r>
    <n v="715"/>
    <s v="Mouse^3"/>
    <x v="714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09-26T02:10:40"/>
  </r>
  <r>
    <n v="716"/>
    <s v="Pathfinder - Wearable Navigation for the Blind"/>
    <x v="715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0-28T15:48:27"/>
  </r>
  <r>
    <n v="717"/>
    <s v="cool air belt"/>
    <x v="716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8-06T20:30:02"/>
  </r>
  <r>
    <n v="718"/>
    <s v="BioToo - Emergency Temporary Tattoos"/>
    <x v="717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1-17T20:17:27"/>
  </r>
  <r>
    <n v="719"/>
    <s v="Hand Armor Liquid Chalk-Ultimate Sports Chalk Help Patent"/>
    <x v="718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09T00:57:56"/>
  </r>
  <r>
    <n v="720"/>
    <s v="Without Utterance: Tales from the Other Side of Language"/>
    <x v="719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01T15:34:51"/>
  </r>
  <r>
    <n v="721"/>
    <s v="Celebrating Brit Shalom â€” Now at CelebratingBritShalom.Com"/>
    <x v="720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6-17T13:43:27"/>
  </r>
  <r>
    <n v="722"/>
    <s v="The BANGGAI Rescue Project"/>
    <x v="721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3-09T19:19:38"/>
  </r>
  <r>
    <n v="723"/>
    <s v="The 2015 Pro Football Beast Book"/>
    <x v="722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6-29T19:35:49"/>
  </r>
  <r>
    <n v="724"/>
    <s v="The Adventure Access Guide: How to Walk Across America"/>
    <x v="723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5-31T15:19:23"/>
  </r>
  <r>
    <n v="725"/>
    <s v="The Year It All Made Sense"/>
    <x v="724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1-13T15:01:52"/>
  </r>
  <r>
    <n v="726"/>
    <s v="60 Days to a Radiating Faith"/>
    <x v="725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3-13T01:01:27"/>
  </r>
  <r>
    <n v="727"/>
    <s v="CHRISTIAN MERCY: Compassion, Proclamation, and Power"/>
    <x v="726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2-12-04T00:29:09"/>
  </r>
  <r>
    <n v="728"/>
    <s v="The Age of the Platform: My Fourth Book"/>
    <x v="727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7-07T20:05:57"/>
  </r>
  <r>
    <n v="729"/>
    <s v="The Malformation of Health Care"/>
    <x v="728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7-21T04:27:41"/>
  </r>
  <r>
    <n v="730"/>
    <s v="Encyclopedia of Surfing"/>
    <x v="729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1-07T17:53:11"/>
  </r>
  <r>
    <n v="731"/>
    <s v="Portland Boat Tours:  From Dream to Business"/>
    <x v="730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1-12-02T19:05:47"/>
  </r>
  <r>
    <n v="732"/>
    <s v="Chess puzzles in your pocket: a new eBook"/>
    <x v="731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7-31T10:11:01"/>
  </r>
  <r>
    <n v="733"/>
    <s v="Sinatra Cookbook - Recipes for the Ruby framework"/>
    <x v="732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1-20T10:04:52"/>
  </r>
  <r>
    <n v="734"/>
    <s v="Sideswiped"/>
    <x v="733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4-08T03:57:00"/>
  </r>
  <r>
    <n v="735"/>
    <s v="TOP FUEL FOR LIFE - Life Lessons from a Crew Chief"/>
    <x v="734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1-03T00:42:26"/>
  </r>
  <r>
    <n v="736"/>
    <s v="What Happens in Vegas Stays on YouTube"/>
    <x v="735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01T17:37:20"/>
  </r>
  <r>
    <n v="737"/>
    <s v="Eat Mendocino: Writing the Book"/>
    <x v="736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1-28T06:36:27"/>
  </r>
  <r>
    <n v="738"/>
    <s v="Under the Sour Sun: Hunger through the Eyes of a Child"/>
    <x v="737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0-31T14:29:54"/>
  </r>
  <r>
    <n v="739"/>
    <s v="Brother's Keeper: Lessons Learned in Gaining Access"/>
    <x v="738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7-09T12:03:49"/>
  </r>
  <r>
    <n v="740"/>
    <s v="Gloriously Doomed - Search for Armada Shipwreck in Ireland"/>
    <x v="739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07T03:31:22"/>
  </r>
  <r>
    <n v="741"/>
    <s v="reVILNA: the vilna ghetto project"/>
    <x v="740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5-07T15:33:26"/>
  </r>
  <r>
    <n v="742"/>
    <s v="&quot;My Life As Julia Roberts, Snapshots Of A LIfe"/>
    <x v="741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2-19T22:01:52"/>
  </r>
  <r>
    <n v="743"/>
    <s v="A Tale as Rich as Soil: Preserving Valmont's History"/>
    <x v="742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3-22T17:01:25"/>
  </r>
  <r>
    <n v="744"/>
    <s v="A Revolutionary Leadership Resource Book"/>
    <x v="743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1-13T22:58:23"/>
  </r>
  <r>
    <n v="745"/>
    <s v="Help Launch the Most Amazing Online Organizing Guide Ever."/>
    <x v="744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4-03T13:44:05"/>
  </r>
  <r>
    <n v="746"/>
    <s v="Attention: People With Body Parts"/>
    <x v="745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05T01:01:49"/>
  </r>
  <r>
    <n v="747"/>
    <s v="Trash is Treasure"/>
    <x v="746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4-12-15T13:10:19"/>
  </r>
  <r>
    <n v="748"/>
    <s v="Meditations for the Childbearing Year - a Book"/>
    <x v="747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7-11T20:19:26"/>
  </r>
  <r>
    <n v="749"/>
    <s v="chartwellwest.com"/>
    <x v="748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6-12-29T22:35:30"/>
  </r>
  <r>
    <n v="750"/>
    <s v="A book no one should have to write-but everyone should read."/>
    <x v="749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1-25T21:04:32"/>
  </r>
  <r>
    <n v="751"/>
    <s v="Surviving the Journey: Letters from the Railroad"/>
    <x v="750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6-19T15:07:55"/>
  </r>
  <r>
    <n v="752"/>
    <s v="ELECTRO GIRL raises awareness to remove the fear of Epilepsy"/>
    <x v="751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09-26T10:06:57"/>
  </r>
  <r>
    <n v="753"/>
    <s v="Dirshuni: Israeli Women Writing Midrash, volume 2"/>
    <x v="752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1-15T14:09:51"/>
  </r>
  <r>
    <n v="754"/>
    <s v="In Sickness and in Health- a couples journey through cancer"/>
    <x v="753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2-12-06T17:58:41"/>
  </r>
  <r>
    <n v="755"/>
    <s v="Rumble Yell: Discovering America's Biggest Bike Ride"/>
    <x v="754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4-19T14:31:17"/>
  </r>
  <r>
    <n v="756"/>
    <s v="Shemdegi Sadguri: photopoetic commentary on Eastern Europe"/>
    <x v="755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2-16T18:24:19"/>
  </r>
  <r>
    <n v="757"/>
    <s v="Celebrating Orlando's Historic Haunts Release"/>
    <x v="756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1-22T01:18:34"/>
  </r>
  <r>
    <n v="758"/>
    <s v="Publish Waiting On Humanity"/>
    <x v="757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09-08T20:04:28"/>
  </r>
  <r>
    <n v="759"/>
    <s v="Wild Ruins"/>
    <x v="758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5-30T07:55:39"/>
  </r>
  <r>
    <n v="760"/>
    <s v="Random Thoughts from a Random Mind"/>
    <x v="759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x v="760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1-03T18:02:06"/>
  </r>
  <r>
    <n v="762"/>
    <s v="Where we used to live - eBook (PROJECT 80%)"/>
    <x v="761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x v="762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7-16T10:43:28"/>
  </r>
  <r>
    <n v="764"/>
    <s v="[JOE]KES"/>
    <x v="763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x v="764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09-19T13:01:24"/>
  </r>
  <r>
    <n v="766"/>
    <s v="Memories of Italy &amp; Olive Oil"/>
    <x v="765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x v="766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4-21T03:26:50"/>
  </r>
  <r>
    <n v="768"/>
    <s v="A dream of becoming an upcoming Author"/>
    <x v="767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x v="768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1-26T23:54:54"/>
  </r>
  <r>
    <n v="770"/>
    <s v="Open Door: The Call -- Young Reader's Fiction Book"/>
    <x v="769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x v="770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5-12-11T19:46:42"/>
  </r>
  <r>
    <n v="772"/>
    <s v="This is NOT the Bible I was taught in Sunday School"/>
    <x v="771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09-12T01:21:59"/>
  </r>
  <r>
    <n v="773"/>
    <s v="Expansion of The Mortis Chronicles"/>
    <x v="772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4-06T17:39:45"/>
  </r>
  <r>
    <n v="774"/>
    <s v="Arabella makes her novel Pants On FIre! an audio book!"/>
    <x v="773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1-24T18:43:38"/>
  </r>
  <r>
    <n v="775"/>
    <s v="Scorned: A LeKrista Scott, Vampire Hunted Novel"/>
    <x v="774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1-16T01:26:35"/>
  </r>
  <r>
    <n v="776"/>
    <s v="Run Ragged"/>
    <x v="775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09-03T16:27:25"/>
  </r>
  <r>
    <n v="777"/>
    <s v="One Minute Gone: Manhattan Noir: a novel and backstory book"/>
    <x v="776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01T23:32:57"/>
  </r>
  <r>
    <n v="778"/>
    <s v="Summers' Love, A Cute and Funny Cinderella Love Story"/>
    <x v="777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3-31T16:51:20"/>
  </r>
  <r>
    <n v="779"/>
    <s v="Silenus March: A Novel"/>
    <x v="778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09-15T16:25:05"/>
  </r>
  <r>
    <n v="780"/>
    <s v="Wess Meets West - Press Our New Album on CD!"/>
    <x v="779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4-03T16:10:25"/>
  </r>
  <r>
    <n v="781"/>
    <s v="Touring the United States This July"/>
    <x v="780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5-09T00:01:14"/>
  </r>
  <r>
    <n v="782"/>
    <s v="Richie Ray finally records a new record!"/>
    <x v="781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x v="782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3-19T18:34:09"/>
  </r>
  <r>
    <n v="784"/>
    <s v="STEELcyclopedia - The Titans of Hard Rock"/>
    <x v="783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2-05T03:35:19"/>
  </r>
  <r>
    <n v="785"/>
    <s v="Treedom's NEW album fund!"/>
    <x v="784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1-29T14:15:15"/>
  </r>
  <r>
    <n v="786"/>
    <s v="New Album: BRICK AND MORTAR. New Book: HITLESS WONDER."/>
    <x v="785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3-15T01:20:34"/>
  </r>
  <r>
    <n v="787"/>
    <s v="Mahayla CD Pressing"/>
    <x v="786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0-02T15:03:46"/>
  </r>
  <r>
    <n v="788"/>
    <s v="HELP UNRB GO ON TOUR!"/>
    <x v="787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5-30T00:09:48"/>
  </r>
  <r>
    <n v="789"/>
    <s v="Reluctant Hero's &quot;All As One&quot; EP"/>
    <x v="788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03T04:28:00"/>
  </r>
  <r>
    <n v="790"/>
    <s v="3 Years Hollow is Going On Their First Ever Tour!"/>
    <x v="789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02T01:08:59"/>
  </r>
  <r>
    <n v="791"/>
    <s v="Brad Hoshaw &amp; the Seven Deadlies - New Studio Album"/>
    <x v="790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0-10T18:44:06"/>
  </r>
  <r>
    <n v="792"/>
    <s v="&quot;Believable Lies&quot; - The Album"/>
    <x v="791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0-08T20:58:03"/>
  </r>
  <r>
    <n v="793"/>
    <s v="Dead Tree Duo's first full length album! Let's make it!"/>
    <x v="792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6-17T17:47:24"/>
  </r>
  <r>
    <n v="794"/>
    <s v="Begins Again"/>
    <x v="793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7-12T02:45:37"/>
  </r>
  <r>
    <n v="795"/>
    <s v="Jimbo Mathus &amp; The Tri-State Coalition | WHITE BUFFALO"/>
    <x v="794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2-24T14:42:46"/>
  </r>
  <r>
    <n v="796"/>
    <s v="Madrone: New Album for 2013"/>
    <x v="795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8-16T21:11:25"/>
  </r>
  <r>
    <n v="797"/>
    <s v="Lust Control NEW CD!!!"/>
    <x v="796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3-28T23:51:28"/>
  </r>
  <r>
    <n v="798"/>
    <s v="Eric Stuart Band 4 Song EP &quot;Character&quot;"/>
    <x v="797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8-31T14:09:47"/>
  </r>
  <r>
    <n v="799"/>
    <s v="Ryan Caskey's BREAKOUT ALBUM, ready to CHARGE"/>
    <x v="798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3-28T16:00:46"/>
  </r>
  <r>
    <n v="800"/>
    <s v="LF4 WildFire"/>
    <x v="799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8-12T10:24:14"/>
  </r>
  <r>
    <n v="801"/>
    <s v="SLUTEVER DO AMERICA TOUR"/>
    <x v="800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6-01T19:05:20"/>
  </r>
  <r>
    <n v="802"/>
    <s v="Vaz Tour/Musical Documentation of Australia and SE Asia"/>
    <x v="801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8-02T00:32:04"/>
  </r>
  <r>
    <n v="803"/>
    <s v="The Beautiful Refrain's &quot;Page One&quot; Project"/>
    <x v="802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02T22:47:58"/>
  </r>
  <r>
    <n v="804"/>
    <s v="City of Sound - A city full of stories untold"/>
    <x v="803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06T02:32:06"/>
  </r>
  <r>
    <n v="805"/>
    <s v="Virtual CH - The One-Man-Mixed-Media-Rock-Band Debut"/>
    <x v="804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5-27T19:45:12"/>
  </r>
  <r>
    <n v="806"/>
    <s v="Golden Animals NEW Album!"/>
    <x v="805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8-08T16:35:39"/>
  </r>
  <r>
    <n v="807"/>
    <s v="Sic Vita - New EP Release - 2017"/>
    <x v="806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1-24T15:05:11"/>
  </r>
  <r>
    <n v="808"/>
    <s v="The Micronite Filters | Wizard Blood Vinyl"/>
    <x v="807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1-19T02:24:46"/>
  </r>
  <r>
    <n v="809"/>
    <s v="Peter's New Album!!"/>
    <x v="808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3-12-20T20:00:30"/>
  </r>
  <r>
    <n v="810"/>
    <s v="Help us get our music into the hands of our fans!"/>
    <x v="809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02T01:21:02"/>
  </r>
  <r>
    <n v="811"/>
    <s v="Love Water Tour"/>
    <x v="810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6-18T15:26:42"/>
  </r>
  <r>
    <n v="812"/>
    <s v="Don Walrus wants to press a record!!"/>
    <x v="811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1-08T00:25:52"/>
  </r>
  <r>
    <n v="813"/>
    <s v="Rules of Civility and Decent Behavior"/>
    <x v="812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6-20T23:02:45"/>
  </r>
  <r>
    <n v="814"/>
    <s v="Help Pat The Human Get A Tour Van!"/>
    <x v="813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16T17:50:01"/>
  </r>
  <r>
    <n v="815"/>
    <s v="Some Late Help for The Early Reset"/>
    <x v="814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0-02T22:01:43"/>
  </r>
  <r>
    <n v="816"/>
    <s v="Help Friends and Family Release Their Debut Album"/>
    <x v="815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3-08T20:54:03"/>
  </r>
  <r>
    <n v="817"/>
    <s v="Dead Fish Handshake - follow up record to Across State Lines"/>
    <x v="816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1-17T14:23:31"/>
  </r>
  <r>
    <n v="818"/>
    <s v="Repair Orwell's tour van for a West Coast Tour!"/>
    <x v="817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7-30T21:11:21"/>
  </r>
  <r>
    <n v="819"/>
    <s v="Winter Tour"/>
    <x v="818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11T23:57:34"/>
  </r>
  <r>
    <n v="820"/>
    <s v="Wyatt Lowe &amp; the Ottomatics Summer 2014 Tour!"/>
    <x v="819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5-09T20:12:22"/>
  </r>
  <r>
    <n v="821"/>
    <s v="&quot;Grey Sky Blues&quot; - Help make Bizness Suit's new album!"/>
    <x v="820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3-30T22:07:45"/>
  </r>
  <r>
    <n v="822"/>
    <s v="Soul Easy - Making music for our friends."/>
    <x v="821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09-05T22:44:10"/>
  </r>
  <r>
    <n v="823"/>
    <s v="Debut Album"/>
    <x v="822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2-20T23:20:52"/>
  </r>
  <r>
    <n v="824"/>
    <s v="Hi Ho Silver Oh - The West Coast Tour"/>
    <x v="823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3-13T05:48:38"/>
  </r>
  <r>
    <n v="825"/>
    <s v="KILL FREEMAN"/>
    <x v="824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04T07:21:24"/>
  </r>
  <r>
    <n v="826"/>
    <s v="Protect The Dream Debut Album"/>
    <x v="825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05T00:55:30"/>
  </r>
  <r>
    <n v="827"/>
    <s v="Losing Wings EP Release &amp; Our First Tour"/>
    <x v="826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1-19T11:21:47"/>
  </r>
  <r>
    <n v="828"/>
    <s v="It's Now or Never for the Icarus Witch Project!"/>
    <x v="827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13T01:13:02"/>
  </r>
  <r>
    <n v="829"/>
    <s v="Monk"/>
    <x v="828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9:14:00"/>
  </r>
  <r>
    <n v="830"/>
    <s v="Dark Disco Club's new album"/>
    <x v="829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2-20T12:37:05"/>
  </r>
  <r>
    <n v="831"/>
    <s v="Let The 7Horse Run!"/>
    <x v="830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3-28T15:31:34"/>
  </r>
  <r>
    <n v="832"/>
    <s v="OMG! You Can Help Hello Kelly Make Their New Record!"/>
    <x v="831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1-11-22T16:12:15"/>
  </r>
  <r>
    <n v="833"/>
    <s v="Ragman Rolls"/>
    <x v="832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3-20T21:04:35"/>
  </r>
  <r>
    <n v="834"/>
    <s v="VANS Warped Tour or BUST!"/>
    <x v="833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5-28T19:44:52"/>
  </r>
  <r>
    <n v="835"/>
    <s v="Samuel B. Lupowitz &amp; The Ego Band - first album release"/>
    <x v="834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4-06T10:59:18"/>
  </r>
  <r>
    <n v="836"/>
    <s v="DESMADRE Full Album + Press Kit"/>
    <x v="835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09-07T01:21:58"/>
  </r>
  <r>
    <n v="837"/>
    <s v="Take 147 - Nothin' to Lose CD Project"/>
    <x v="836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4-01T23:57:42"/>
  </r>
  <r>
    <n v="838"/>
    <s v="Be a part of The Paper Melody's next chapter: EP and Videos"/>
    <x v="837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1-12-18T21:33:05"/>
  </r>
  <r>
    <n v="839"/>
    <s v="The Waffle Stompers - We'll Never Die"/>
    <x v="838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8-23T18:19:16"/>
  </r>
  <r>
    <n v="840"/>
    <s v="Carl King's New Album: Grand Architects Of The Universe"/>
    <x v="839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8-25T05:26:27"/>
  </r>
  <r>
    <n v="841"/>
    <s v="Peering Through The Lens Of Time - Dan Mumm - Studio Album"/>
    <x v="840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0-11T20:07:43"/>
  </r>
  <r>
    <n v="842"/>
    <s v="&quot;Frontiers&quot; A new full-length LP by Ontario's Unsacred Seed"/>
    <x v="841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09-09T14:13:03"/>
  </r>
  <r>
    <n v="843"/>
    <s v="The New Album: Dig Deeper"/>
    <x v="842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1-21T06:11:20"/>
  </r>
  <r>
    <n v="844"/>
    <s v="FROSTBURN - Lords of the Trident's new album!"/>
    <x v="843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09-23T16:25:52"/>
  </r>
  <r>
    <n v="845"/>
    <s v="Shadow and Steel: The new album from Master Sword"/>
    <x v="844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7-27T04:56:36"/>
  </r>
  <r>
    <n v="846"/>
    <s v="CURVE: The debut album from Miroist needs awesome merch"/>
    <x v="845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2-24T09:24:15"/>
  </r>
  <r>
    <n v="847"/>
    <s v="CENTROPYMUSIC"/>
    <x v="846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9:09:36"/>
  </r>
  <r>
    <n v="848"/>
    <s v="God Am"/>
    <x v="847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9:00:33"/>
  </r>
  <r>
    <n v="849"/>
    <s v="The Nightingale: A Gothic Fairytale"/>
    <x v="848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2-16T03:34:24"/>
  </r>
  <r>
    <n v="850"/>
    <s v="Yet Further: Sioum's Second Full-Length Album"/>
    <x v="849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3-23T19:51:57"/>
  </r>
  <r>
    <n v="851"/>
    <s v="M.F.Crew, 1er Album &quot;First Ride&quot;"/>
    <x v="850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6-01T21:07:33"/>
  </r>
  <r>
    <n v="852"/>
    <s v="Covers Album - Limited Vinyl Pressing"/>
    <x v="851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13T19:19:55"/>
  </r>
  <r>
    <n v="853"/>
    <s v="sloggoth"/>
    <x v="852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x v="853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1-28T05:05:46"/>
  </r>
  <r>
    <n v="855"/>
    <s v="AtteroTerra's Sophomore Album - Pray for Apocalypse"/>
    <x v="854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6-24T03:00:17"/>
  </r>
  <r>
    <n v="856"/>
    <s v="POWERHEAD - Wir wollen ins Studio!!!"/>
    <x v="855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08-27T07:29:16"/>
  </r>
  <r>
    <n v="857"/>
    <s v="A Reason To Breathe - DEBUT ALBUM"/>
    <x v="856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x v="857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3-16T17:53:38"/>
  </r>
  <r>
    <n v="859"/>
    <s v="Rise With Us Campaign"/>
    <x v="858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5-04T19:41:08"/>
  </r>
  <r>
    <n v="860"/>
    <s v="Jazz arrangements of Mozart Horn Concertos #3 &amp; #4"/>
    <x v="859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0-23T11:35:13"/>
  </r>
  <r>
    <n v="861"/>
    <s v="&quot;In My Own EYE &quot; a cabaret not to be missed"/>
    <x v="860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8-17T23:10:04"/>
  </r>
  <r>
    <n v="862"/>
    <s v="The London Jazz Machine  - Jazz greats musical project"/>
    <x v="861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0-12T13:19:08"/>
  </r>
  <r>
    <n v="863"/>
    <s v="Help Fund Jason's Debut Jazz CD &quot;Exodus&quot;"/>
    <x v="862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1-13T02:49:26"/>
  </r>
  <r>
    <n v="864"/>
    <s v="Help fund an album of LDS songs arranged for jazz piano trio"/>
    <x v="863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09-24T02:33:58"/>
  </r>
  <r>
    <n v="865"/>
    <s v="&quot;Cigarettes and Sunflowers&quot; first album by &quot;Memphis Lady&quot;"/>
    <x v="864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2-11-17T18:33:17"/>
  </r>
  <r>
    <n v="866"/>
    <s v="California Dreamin' Tour 2015"/>
    <x v="865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1-21T15:18:38"/>
  </r>
  <r>
    <n v="867"/>
    <s v="Miche Fambro - &quot;Forever Friday&quot; Jazz CD"/>
    <x v="866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0-02T02:31:46"/>
  </r>
  <r>
    <n v="868"/>
    <s v="TERESA ANN LAMIRAND'S DEBUT ALBUM &quot;MY LIFE UNFOLDING&quot;&quot;"/>
    <x v="867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3-12-08T00:39:58"/>
  </r>
  <r>
    <n v="869"/>
    <s v="Live DVD Concert by Twice As Good"/>
    <x v="868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3-09T20:17:37"/>
  </r>
  <r>
    <n v="870"/>
    <s v="The NELSON RIDDLE SONGBOOK - Nelson Riddle Tribute Orchestra"/>
    <x v="869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02T00:32:03"/>
  </r>
  <r>
    <n v="871"/>
    <s v="fo/mo/deep heads back into the studio to record their 3rd CD"/>
    <x v="870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0-30T13:28:15"/>
  </r>
  <r>
    <n v="872"/>
    <s v="Songs of Africa Ensemble Goodwill Africa Tour"/>
    <x v="871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1-24T19:48:47"/>
  </r>
  <r>
    <n v="873"/>
    <s v="The Dreamer-An Original Jazz CD"/>
    <x v="872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0-02T04:00:40"/>
  </r>
  <r>
    <n v="874"/>
    <s v="New Jerry Tachoir Group Recording"/>
    <x v="873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4-04T14:00:34"/>
  </r>
  <r>
    <n v="875"/>
    <s v="Italian Jazz Days 2015, an annual NYS jazzseries since 2009."/>
    <x v="874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x v="875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1-02T11:55:27"/>
  </r>
  <r>
    <n v="877"/>
    <s v="A Saxidentals Music Video!!!"/>
    <x v="876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1-19T18:56:00"/>
  </r>
  <r>
    <n v="878"/>
    <s v="Justin Cron's Sax Debut Album"/>
    <x v="877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1-23T05:35:24"/>
  </r>
  <r>
    <n v="879"/>
    <s v="Bring jazz legend Peter BrÃ¶tzmann to Minneapolis"/>
    <x v="878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08T19:55:05"/>
  </r>
  <r>
    <n v="880"/>
    <s v="Lifelike Figures Vinyl Pressing!"/>
    <x v="879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09-27T07:42:18"/>
  </r>
  <r>
    <n v="881"/>
    <s v="Funding the new album by Chris Reed and the Anime Raiders"/>
    <x v="880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1-11-30T06:01:26"/>
  </r>
  <r>
    <n v="882"/>
    <s v="The Scotty Karate Vinyl Round-Up (Scotch Bonnet)"/>
    <x v="881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8-04T20:39:10"/>
  </r>
  <r>
    <n v="883"/>
    <s v="Dana Lawrence Music NEW EP"/>
    <x v="882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1-02T22:27:15"/>
  </r>
  <r>
    <n v="884"/>
    <s v="Angwish &quot;I Wanna Be Your Monkey&quot; Music Video"/>
    <x v="883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x v="884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09T22:35:11"/>
  </r>
  <r>
    <n v="886"/>
    <s v="Sap Laughter : Merch Fundraiser!"/>
    <x v="885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8-21T20:53:33"/>
  </r>
  <r>
    <n v="887"/>
    <s v="Mortimer Nova new album title Terrible The Fish Has Drowned!"/>
    <x v="886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x v="887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7-27T18:04:45"/>
  </r>
  <r>
    <n v="889"/>
    <s v="Ryan Harner's Full Length Album - The Wonder of the Sea"/>
    <x v="888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09-05T18:49:03"/>
  </r>
  <r>
    <n v="890"/>
    <s v="Help fund Richard Sosa's &quot;FolkameriqueÃ±o&quot; CD"/>
    <x v="889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0-22T16:46:19"/>
  </r>
  <r>
    <n v="891"/>
    <s v="Den-Mate: New EP and Tour"/>
    <x v="890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7-22T00:45:30"/>
  </r>
  <r>
    <n v="892"/>
    <s v="ADCA's debut CD will bring the joys of great chamber music to you!  "/>
    <x v="891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5-06T04:48:03"/>
  </r>
  <r>
    <n v="893"/>
    <s v="The Big Band Theory Music Festival"/>
    <x v="892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x v="893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5-06T23:33:30"/>
  </r>
  <r>
    <n v="895"/>
    <s v="ruKus - the Net-a-thon: Fueling independence in music and art!"/>
    <x v="894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09-10T03:03:49"/>
  </r>
  <r>
    <n v="896"/>
    <s v="Hardsoul Poets New Album!"/>
    <x v="895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02T20:57:06"/>
  </r>
  <r>
    <n v="897"/>
    <s v="Park XXVII Album Release"/>
    <x v="896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x v="897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1-12-01T18:11:50"/>
  </r>
  <r>
    <n v="899"/>
    <s v="Lets get 48/14 pressed!!!"/>
    <x v="898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4-13T02:22:42"/>
  </r>
  <r>
    <n v="900"/>
    <s v="Project Revive: Protecting the Creative Impulse"/>
    <x v="899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2-29T20:23:22"/>
  </r>
  <r>
    <n v="901"/>
    <s v="Modern Jazz / Soul &quot;All Star&quot; CD Recording Project"/>
    <x v="900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x v="901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7-09T23:10:22"/>
  </r>
  <r>
    <n v="903"/>
    <s v="U City Jazz Festival, St. Louis, MO"/>
    <x v="902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8-28T19:06:20"/>
  </r>
  <r>
    <n v="904"/>
    <s v="The Woodlands Jazz Fest"/>
    <x v="903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5-12-04T01:55:37"/>
  </r>
  <r>
    <n v="905"/>
    <s v="Jazz For Everyone!"/>
    <x v="904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0-11-25T05:45:26"/>
  </r>
  <r>
    <n v="906"/>
    <s v="24th Music Presents Channeling Motown (Live)"/>
    <x v="905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x v="906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x v="907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x v="908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6-21T16:34:00"/>
  </r>
  <r>
    <n v="910"/>
    <s v="Hattie Bee's Second Album"/>
    <x v="909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1-02T13:05:19"/>
  </r>
  <r>
    <n v="911"/>
    <s v="Hot Jazz and Latin Luxury in Lima"/>
    <x v="910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x v="911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0-12T02:37:27"/>
  </r>
  <r>
    <n v="913"/>
    <s v="100% Faith Jazz Gospel CD Recording Project 2012"/>
    <x v="912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4-05T03:20:19"/>
  </r>
  <r>
    <n v="914"/>
    <s v="Soul Of Man Video Project"/>
    <x v="913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x v="914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1-29T16:18:34"/>
  </r>
  <r>
    <n v="916"/>
    <s v="JMood Records &quot;New&quot; Roberto Magris Sextet New Recording Project 2010 "/>
    <x v="915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x v="916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6-12T22:38:50"/>
  </r>
  <r>
    <n v="918"/>
    <s v="A fine blend of jazz, electronica, rock and spoken word"/>
    <x v="917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1-01T21:59:21"/>
  </r>
  <r>
    <n v="919"/>
    <s v="Jazz CD:  Out of The Blue"/>
    <x v="918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1-14T15:24:05"/>
  </r>
  <r>
    <n v="920"/>
    <s v="MIAMI JAZZ PROJECT: TEST OF TIME RECORDING"/>
    <x v="919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x v="920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0-31T04:06:16"/>
  </r>
  <r>
    <n v="922"/>
    <s v="THE JOEY MORANT PROJECT:   JAZZIFIED R'nB"/>
    <x v="921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08-27T12:43:13"/>
  </r>
  <r>
    <n v="923"/>
    <s v="First Solo Album - Siempre Filiberto"/>
    <x v="922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0-22T23:02:03"/>
  </r>
  <r>
    <n v="924"/>
    <s v="Africa Brass Master Class for youth"/>
    <x v="923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1-14T22:37:49"/>
  </r>
  <r>
    <n v="925"/>
    <s v="&quot;Never Let Me Go&quot; CD Recording Project"/>
    <x v="924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0-28T21:08:31"/>
  </r>
  <r>
    <n v="926"/>
    <s v="Cosmolingo is a multimedia band inspiring to create a cinematic musical theater!!!!! "/>
    <x v="925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x v="926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x v="927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09-28T20:41:53"/>
  </r>
  <r>
    <n v="929"/>
    <s v="EXPERIMENTAL JAZZ STUDIO RECORDING"/>
    <x v="928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x v="929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5-14T21:58:26"/>
  </r>
  <r>
    <n v="931"/>
    <s v="First jazz album for Multidirectional, Now printing time!"/>
    <x v="930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2-10T08:38:22"/>
  </r>
  <r>
    <n v="932"/>
    <s v="Mandy Harvey Christmas Album"/>
    <x v="931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2-05T23:15:45"/>
  </r>
  <r>
    <n v="933"/>
    <s v="An album of 10 &quot;jazz art songs&quot; by Matthew John Mortimer"/>
    <x v="932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3-13T04:03:29"/>
  </r>
  <r>
    <n v="934"/>
    <s v="Kyle Krysa debut EP Ground Effect"/>
    <x v="933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4-04T17:41:24"/>
  </r>
  <r>
    <n v="935"/>
    <s v="The Art of You Too"/>
    <x v="934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5-12-30T08:00:29"/>
  </r>
  <r>
    <n v="936"/>
    <s v="Jazz Singer, Marti Mendenhall Live Concert Recording"/>
    <x v="935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x v="936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0-04T19:09:17"/>
  </r>
  <r>
    <n v="938"/>
    <s v="Celebrating American Jazz &amp; Soul Music"/>
    <x v="937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8-03T11:30:48"/>
  </r>
  <r>
    <n v="939"/>
    <s v="Takeshi Asai French Trio - a lingua franca to break barriers"/>
    <x v="938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5-22T18:18:58"/>
  </r>
  <r>
    <n v="940"/>
    <s v="The LUMIC Band by Cope4Golf creates a scientific golf swing."/>
    <x v="939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6-27T00:12:06"/>
  </r>
  <r>
    <n v="941"/>
    <s v="Snoremedy - The answer to a more restful night's sleep"/>
    <x v="940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1-11T02:19:05"/>
  </r>
  <r>
    <n v="942"/>
    <s v="Head Mounted Display Adapter for the dscvr VR Viewer"/>
    <x v="941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1-13T20:14:20"/>
  </r>
  <r>
    <n v="943"/>
    <s v="SleepMode"/>
    <x v="942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0-30T16:01:45"/>
  </r>
  <r>
    <n v="944"/>
    <s v="RoamingTails, The Connected Pet Tag"/>
    <x v="943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3-15T14:00:50"/>
  </r>
  <r>
    <n v="945"/>
    <s v="CT BAND"/>
    <x v="944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6-12-28T20:57:06"/>
  </r>
  <r>
    <n v="946"/>
    <s v="OmniTrade Apron"/>
    <x v="945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8-10T18:00:48"/>
  </r>
  <r>
    <n v="947"/>
    <s v="PAKPOWER, The CCP Pack"/>
    <x v="946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x v="947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9:52:44"/>
  </r>
  <r>
    <n v="949"/>
    <s v="INBED"/>
    <x v="948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5-12-23T01:02:56"/>
  </r>
  <r>
    <n v="950"/>
    <s v="EZC Smartlight"/>
    <x v="949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5-12-18T18:01:01"/>
  </r>
  <r>
    <n v="951"/>
    <s v="Smart Harness"/>
    <x v="950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4-20T15:41:12"/>
  </r>
  <r>
    <n v="952"/>
    <s v="Audionoggin - Join the Earvolution"/>
    <x v="951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0-19T14:43:32"/>
  </r>
  <r>
    <n v="953"/>
    <s v="IRring - The Remote Control That fits on Your Finger"/>
    <x v="952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4-12-26T03:56:39"/>
  </r>
  <r>
    <n v="954"/>
    <s v="A Wearable Twisting iPhone Case w/ Built in Selfie Extender"/>
    <x v="953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7-09T20:00:39"/>
  </r>
  <r>
    <n v="955"/>
    <s v="PAXIEâ„¢: The most advanced GPS enabled child safety wearable"/>
    <x v="954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8-04T07:05:00"/>
  </r>
  <r>
    <n v="956"/>
    <s v="SemiYours"/>
    <x v="955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2-25T21:55:59"/>
  </r>
  <r>
    <n v="957"/>
    <s v="DUALBAND, the Leather NFC Smart Watch Band"/>
    <x v="956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0-17T13:15:33"/>
  </r>
  <r>
    <n v="958"/>
    <s v="BigBands XL for Apple Watch: Big Long Bands for Large Wrists"/>
    <x v="957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3-19T19:16:03"/>
  </r>
  <r>
    <n v="959"/>
    <s v="The Pi Watch - A Programmable, Open Source Smartwatch!"/>
    <x v="958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4-12-20T04:11:05"/>
  </r>
  <r>
    <n v="960"/>
    <s v="Kai - Turn any pair of Glasses into Smart Glasses!"/>
    <x v="959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1-31T15:02:35"/>
  </r>
  <r>
    <n v="961"/>
    <s v="The first personal trainer and diet coach for your dog!"/>
    <x v="960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1-05T16:38:55"/>
  </r>
  <r>
    <n v="962"/>
    <s v="i-Davit: Hands Free System for iPad/Tablets/Devices"/>
    <x v="961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1-04T17:05:53"/>
  </r>
  <r>
    <n v="963"/>
    <s v="The Ultimate Learning Center"/>
    <x v="962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09-12T15:15:19"/>
  </r>
  <r>
    <n v="964"/>
    <s v="GoMote: a remote control for your smartphone"/>
    <x v="963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7-23T15:05:19"/>
  </r>
  <r>
    <n v="965"/>
    <s v="Palms Free Cell Phone Harness Holds Iphone Galaxy S Go Pro"/>
    <x v="964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09-24T00:24:06"/>
  </r>
  <r>
    <n v="966"/>
    <s v="ICE SHIRT; Running, Multi-Sport, Cycling, Athletic Wear"/>
    <x v="965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09-06T15:15:32"/>
  </r>
  <r>
    <n v="967"/>
    <s v="Better Beanie"/>
    <x v="966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2-22T06:06:14"/>
  </r>
  <r>
    <n v="968"/>
    <s v="Master Le Cosplay's: Avengers 2 Hulk Buster V2.0 Build"/>
    <x v="967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7-16T20:20:34"/>
  </r>
  <r>
    <n v="969"/>
    <s v="Make 100 | Geek &amp; Chic: Smart Safety Jewelry."/>
    <x v="968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1-07T07:16:47"/>
  </r>
  <r>
    <n v="970"/>
    <s v="The World's Smartest Modular WiFi + Bluetooth Wearable Ring"/>
    <x v="969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6-12-17T05:17:33"/>
  </r>
  <r>
    <n v="971"/>
    <s v="The Worlds First Smart Laser Collar for Cats. Lazer Kitty"/>
    <x v="970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4-17T17:01:00"/>
  </r>
  <r>
    <n v="972"/>
    <s v="Android &amp; iPhone Magnetic Headphone and Earbud Cables!"/>
    <x v="971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8-05T20:46:38"/>
  </r>
  <r>
    <n v="973"/>
    <s v="The Worlds First Fitness Shirt with Resistance the RS-1."/>
    <x v="972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09-10T00:21:33"/>
  </r>
  <r>
    <n v="974"/>
    <s v="KneeJack"/>
    <x v="973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2-24T17:59:16"/>
  </r>
  <r>
    <n v="975"/>
    <s v="Garstin Luxury Stainless Steel Case for the Apple Watch"/>
    <x v="974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4-29T16:43:05"/>
  </r>
  <r>
    <n v="976"/>
    <s v="Cinnamon II The Ultimate Retro Smartwatch"/>
    <x v="975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6-30T01:24:57"/>
  </r>
  <r>
    <n v="977"/>
    <s v="S2SA - Sport to Strap Adapter for Samsung Gear S2 Sport (3G)"/>
    <x v="976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1-22T22:36:37"/>
  </r>
  <r>
    <n v="978"/>
    <s v="hidn tempo - a wearable stress coach"/>
    <x v="977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1-26T07:25:01"/>
  </r>
  <r>
    <n v="979"/>
    <s v="Trequant - First Wearable for Tremors"/>
    <x v="978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5-16T10:00:28"/>
  </r>
  <r>
    <n v="980"/>
    <s v="Jayster Wallet - Find your stuff using Bluetooth Technology."/>
    <x v="979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0-16T21:42:02"/>
  </r>
  <r>
    <n v="981"/>
    <s v="Tabla AEIOU One Handed Two Handed Keyboard Development Kit"/>
    <x v="980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7-10T22:43:42"/>
  </r>
  <r>
    <n v="982"/>
    <s v="Smart 2-in-1 I-PHONE HANDLE/WALLETtm"/>
    <x v="981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09-02T18:04:46"/>
  </r>
  <r>
    <n v="983"/>
    <s v="Wendu: Control your Climate, Wear the Future"/>
    <x v="982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7-23T16:01:25"/>
  </r>
  <r>
    <n v="984"/>
    <s v="Buy beauty &amp; hair products 24/7 from a vending machine."/>
    <x v="983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2-26T02:46:48"/>
  </r>
  <r>
    <n v="985"/>
    <s v="Cardiglow : Fitness Tracker and Biofeedback Device"/>
    <x v="984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01T23:13:30"/>
  </r>
  <r>
    <n v="986"/>
    <s v="EMBER wear Ski and Snow Sport Heated Gloves and Mittens"/>
    <x v="985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5-11-16T18:25:00"/>
  </r>
  <r>
    <n v="987"/>
    <s v="Kidswatcher"/>
    <x v="986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5-14T07:04:10"/>
  </r>
  <r>
    <n v="988"/>
    <s v="The first Earphones Cover in eco-leather and Made in Italy"/>
    <x v="987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x v="988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8-29T22:24:55"/>
  </r>
  <r>
    <n v="990"/>
    <s v="The HotSeat child safety carseat with temperature alarm"/>
    <x v="989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8-04T18:49:24"/>
  </r>
  <r>
    <n v="991"/>
    <s v="Russell &amp; Sons Watches"/>
    <x v="990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6-17T18:09:48"/>
  </r>
  <r>
    <n v="992"/>
    <s v="WairConditioning"/>
    <x v="991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3-08T22:11:59"/>
  </r>
  <r>
    <n v="993"/>
    <s v="iLumaware Shield TL - Radar technology for bicycle"/>
    <x v="992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0-09T23:09:28"/>
  </r>
  <r>
    <n v="994"/>
    <s v="Intelligent Leather Jacket. Heat. Communicate. Recharge."/>
    <x v="993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0-09T06:18:50"/>
  </r>
  <r>
    <n v="995"/>
    <s v="DAZLN: NFC Nails that Light Up Holiday Parties!"/>
    <x v="994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04T22:34:40"/>
  </r>
  <r>
    <n v="996"/>
    <s v="Social behavior in technical communities"/>
    <x v="995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6-27T20:47:40"/>
  </r>
  <r>
    <n v="997"/>
    <s v="iPhanny"/>
    <x v="996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0-29T02:28:17"/>
  </r>
  <r>
    <n v="998"/>
    <s v="Ollinfit: The Wearable Personal Trainer"/>
    <x v="997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0-05T04:03:21"/>
  </r>
  <r>
    <n v="999"/>
    <s v="Avid Watch: Multi-Sport Smart Watch with Activity Tracking"/>
    <x v="998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0-14T07:11:30"/>
  </r>
  <r>
    <n v="1000"/>
    <s v="Ristola Plongeur/UTC 300 Meter COSC/ISO Diver (Canceled)"/>
    <x v="999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1-14T01:26:00"/>
  </r>
  <r>
    <n v="1001"/>
    <s v="LED sports clothing for running cycling and walking, we make (Canceled)"/>
    <x v="1000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x v="1001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1-17T16:25:14"/>
  </r>
  <r>
    <n v="1003"/>
    <s v="Fashion loves Technology: Lamour, the connected heating shoe (Canceled)"/>
    <x v="1002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2-14T17:01:01"/>
  </r>
  <r>
    <n v="1004"/>
    <s v="AllerGuarder: Bluetooth wristband helps food-allergy kids"/>
    <x v="1003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1-19T17:00:27"/>
  </r>
  <r>
    <n v="1005"/>
    <s v="Forcite Alpine - World's First smart helmet for snow sports"/>
    <x v="1004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09-29T14:59:43"/>
  </r>
  <r>
    <n v="1006"/>
    <s v="SnuG Watchbands for Moto360 smartwatch (Canceled)"/>
    <x v="1005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04T00:57:52"/>
  </r>
  <r>
    <n v="1007"/>
    <s v="SMART Knee Sleeve that Recommends Rest (Canceled)"/>
    <x v="1006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1-02T14:00:23"/>
  </r>
  <r>
    <n v="1008"/>
    <s v="Miclop - Tu cabina profesional portÃ¡til (Canceled)"/>
    <x v="1007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1-28T19:25:15"/>
  </r>
  <r>
    <n v="1009"/>
    <s v="R-CON: Run Faster, Run Longer (Canceled)"/>
    <x v="1008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5-20T14:30:46"/>
  </r>
  <r>
    <n v="1010"/>
    <s v="RISTMATEÂ®, smartphone wrist dock and much more. (Canceled)"/>
    <x v="1009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7-10T19:54:22"/>
  </r>
  <r>
    <n v="1011"/>
    <s v="StreetskatePRO's  Knee, Shin, &amp; Ankle pad compression sleeve"/>
    <x v="1010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1-03T21:33:15"/>
  </r>
  <r>
    <n v="1012"/>
    <s v="HALLAM new york SMART JACKET 2.0 for TRAVEL with 29 FUNCTION (Canceled)"/>
    <x v="1011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6-12-10T10:34:12"/>
  </r>
  <r>
    <n v="1013"/>
    <s v="Versa Prima: The First Portable And Wearable LED Strip"/>
    <x v="1012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01T20:00:56"/>
  </r>
  <r>
    <n v="1014"/>
    <s v="CHEMION: The World's First Smart Glasses (Canceled)"/>
    <x v="1013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1-12T00:03:35"/>
  </r>
  <r>
    <n v="1015"/>
    <s v="SKIN - Wearable music remote control for your mobile phone"/>
    <x v="1014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0-26T21:04:55"/>
  </r>
  <r>
    <n v="1016"/>
    <s v="YEPZONâ„¢ FREEDOM: A Personal Safety Alarm w/Global Locator"/>
    <x v="1015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2-22T02:34:16"/>
  </r>
  <r>
    <n v="1017"/>
    <s v="Elbee: Wireless in-ear headphones with smart features"/>
    <x v="1016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0-12T16:12:15"/>
  </r>
  <r>
    <n v="1018"/>
    <s v="Owl (Canceled)"/>
    <x v="1017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6-14T11:48:53"/>
  </r>
  <r>
    <n v="1019"/>
    <s v="Tempi - The Smart Way to Monitor Temperature and Humidity"/>
    <x v="1018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1-05T23:22:29"/>
  </r>
  <r>
    <n v="1020"/>
    <s v="Sleepwreck - Disasterpiece EP (Jump Drives!)"/>
    <x v="1019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5-03T01:40:09"/>
  </r>
  <r>
    <n v="1021"/>
    <s v="Rick and Morty Album &amp; Music Video"/>
    <x v="1020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09-24T06:02:51"/>
  </r>
  <r>
    <n v="1022"/>
    <s v="Sammy Bananas - Bootlegs Vol. 2!!"/>
    <x v="1021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4-17T15:31:17"/>
  </r>
  <r>
    <n v="1023"/>
    <s v="'Pathfinder' - a High Five Spaceship album"/>
    <x v="1022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5-21T22:04:21"/>
  </r>
  <r>
    <n v="1024"/>
    <s v="The Last Art Fact Album Ever"/>
    <x v="1023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01T13:56:03"/>
  </r>
  <r>
    <n v="1025"/>
    <s v="[NUREN] The New Renaissance"/>
    <x v="1024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2-14T20:00:37"/>
  </r>
  <r>
    <n v="1026"/>
    <s v="Changing Stations; London Underground Album Project"/>
    <x v="1025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2-26T09:46:56"/>
  </r>
  <r>
    <n v="1027"/>
    <s v="The Seshen - Let's Take This Show on the Road!"/>
    <x v="1026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09-23T00:49:07"/>
  </r>
  <r>
    <n v="1028"/>
    <s v="BRAND NEW GUYVER ALBUM &quot;Alien on Earth&quot; + Extras"/>
    <x v="1027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1-20T15:03:25"/>
  </r>
  <r>
    <n v="1029"/>
    <s v="StrobeHouse presents Valborg 2015"/>
    <x v="1028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2-09T17:05:07"/>
  </r>
  <r>
    <n v="1030"/>
    <s v="The Gothsicles - I FEEL SICLE"/>
    <x v="1029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8-29T11:35:49"/>
  </r>
  <r>
    <n v="1031"/>
    <s v="Liquid Diet's Double Life"/>
    <x v="1030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1-16T18:20:10"/>
  </r>
  <r>
    <n v="1032"/>
    <s v="Phantom Ship / Coastal (Album Preorder)"/>
    <x v="1031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5-24T16:00:25"/>
  </r>
  <r>
    <n v="1033"/>
    <s v="Daughter Vision remix album on limited vinyl, cassette &amp; CD"/>
    <x v="1032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1-14T17:34:40"/>
  </r>
  <r>
    <n v="1034"/>
    <s v="American Pixels - a Game Music Tribute Album by Mazedude"/>
    <x v="1033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7-04T04:00:04"/>
  </r>
  <r>
    <n v="1035"/>
    <s v="Sharaz &quot;Project Nintendo&quot; Collector Edition 2x12&quot; Vinyl"/>
    <x v="1034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1-12T15:23:40"/>
  </r>
  <r>
    <n v="1036"/>
    <s v="Bring Kyrstyn's Album to Life!"/>
    <x v="1035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2-12-06T10:46:30"/>
  </r>
  <r>
    <n v="1037"/>
    <s v="Lemonymous 10th Anniversary Album Re-Release"/>
    <x v="1036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4-25T19:44:22"/>
  </r>
  <r>
    <n v="1038"/>
    <s v="Last of the Lost Boys: New Music from Matthew Blake"/>
    <x v="1037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2-18T05:33:43"/>
  </r>
  <r>
    <n v="1039"/>
    <s v="Becoming Rainbow: A Music, Art &amp; Virtual Reality Experience"/>
    <x v="1038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1-18T02:37:26"/>
  </r>
  <r>
    <n v="1040"/>
    <s v="Broadcasts to Promote Human Freedom in South Florida"/>
    <x v="1039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7-28T17:00:09"/>
  </r>
  <r>
    <n v="1041"/>
    <s v="Industry Success Project (Canceled)"/>
    <x v="1040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x v="1041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7-31T16:42:28"/>
  </r>
  <r>
    <n v="1043"/>
    <s v="Printing TONE Audio 10th Anniversary Edition! (Canceled)"/>
    <x v="1042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4-20T06:04:15"/>
  </r>
  <r>
    <n v="1044"/>
    <s v="Podcast for fun! (Canceled)"/>
    <x v="1043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1-07T22:13:21"/>
  </r>
  <r>
    <n v="1045"/>
    <s v="In Case Of Emergency (Canceled)"/>
    <x v="1044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7-24T20:59:10"/>
  </r>
  <r>
    <n v="1046"/>
    <s v="All Things Horses Podcast (Canceled)"/>
    <x v="1045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x v="1046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0-06T19:38:35"/>
  </r>
  <r>
    <n v="1048"/>
    <s v="#MYLifeMatters Radio Show &amp; Podcast (Canceled)"/>
    <x v="1047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8-16T01:16:29"/>
  </r>
  <r>
    <n v="1049"/>
    <s v="J1 (Canceled)"/>
    <x v="1048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x v="1049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x v="1050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x v="1051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x v="1052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x v="1053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x v="1054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x v="1055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x v="1056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x v="1057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x v="1058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x v="1059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21:54:53"/>
  </r>
  <r>
    <n v="1061"/>
    <s v="Chat Box 23 (Canceled)"/>
    <x v="1060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x v="1061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05T19:22:21"/>
  </r>
  <r>
    <n v="1063"/>
    <s v="Final Benghazi Report on audio â€“ New results may shock you!"/>
    <x v="1062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x v="1063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5-23T05:28:23"/>
  </r>
  <r>
    <n v="1065"/>
    <s v="Diggers Fall tactical multiplayer pc shooter"/>
    <x v="1064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1-22T09:08:42"/>
  </r>
  <r>
    <n v="1066"/>
    <s v="So I'm A Dark Lord"/>
    <x v="1065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6-20T23:06:22"/>
  </r>
  <r>
    <n v="1067"/>
    <s v="Fate Fighters - The Ultimate Decision Maker"/>
    <x v="1066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20:32:11"/>
  </r>
  <r>
    <n v="1068"/>
    <s v="The Quest To Save Hip Hop"/>
    <x v="1067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3-11T08:54:24"/>
  </r>
  <r>
    <n v="1069"/>
    <s v="Until The End (PC, Mac, and Linux)"/>
    <x v="1068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0-25T05:30:59"/>
  </r>
  <r>
    <n v="1070"/>
    <s v="Prez Games: Do You Have What it Takes to Win the Presidency?"/>
    <x v="1069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11T00:17:02"/>
  </r>
  <r>
    <n v="1071"/>
    <s v="DJ's Bane"/>
    <x v="1070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x v="1071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1-06T19:58:17"/>
  </r>
  <r>
    <n v="1073"/>
    <s v="Rainbow Ball to the Iphone"/>
    <x v="1072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09-16T23:09:01"/>
  </r>
  <r>
    <n v="1074"/>
    <s v="Kingdom Espionage"/>
    <x v="1073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3-12-05T04:09:05"/>
  </r>
  <r>
    <n v="1075"/>
    <s v="Towers Of The Apocalypse"/>
    <x v="1074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4-06T21:41:56"/>
  </r>
  <r>
    <n v="1076"/>
    <s v="Kaptain Brawe 2: A Space Travesty"/>
    <x v="1075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7-18T09:04:10"/>
  </r>
  <r>
    <n v="1077"/>
    <s v="Legends of Callasia [Demo Available NOW!]"/>
    <x v="1076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5-12-15T04:00:11"/>
  </r>
  <r>
    <n v="1078"/>
    <s v="New iPad/iPhone game development software needed"/>
    <x v="1077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6-07T04:42:01"/>
  </r>
  <r>
    <n v="1079"/>
    <s v="Sirius Online, an indie Space MMO"/>
    <x v="1078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4-19T13:35:36"/>
  </r>
  <r>
    <n v="1080"/>
    <s v="Skullforge: The Hunt"/>
    <x v="1079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4-11T03:18:53"/>
  </r>
  <r>
    <n v="1081"/>
    <s v="The Creature"/>
    <x v="1080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4-12-29T22:14:52"/>
  </r>
  <r>
    <n v="1082"/>
    <s v="T-Fighter: Code Name M - Mobile Edition"/>
    <x v="1081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7-11T21:44:48"/>
  </r>
  <r>
    <n v="1083"/>
    <s v="Video Game Store That Can Beat Out Any Other"/>
    <x v="1082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6-03T15:49:43"/>
  </r>
  <r>
    <n v="1084"/>
    <s v="My own channel"/>
    <x v="1083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x v="1084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2-13T16:06:15"/>
  </r>
  <r>
    <n v="1086"/>
    <s v="Cyber Universe Online"/>
    <x v="1085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7-25T20:48:11"/>
  </r>
  <r>
    <n v="1087"/>
    <s v="Idle Gamers"/>
    <x v="1086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x v="1087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3-25T19:11:07"/>
  </r>
  <r>
    <n v="1089"/>
    <s v="Farabel"/>
    <x v="1088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5-27T04:32:55"/>
  </r>
  <r>
    <n v="1090"/>
    <s v="Help Jumpy Punch Prosper!!"/>
    <x v="1089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4-29T04:27:33"/>
  </r>
  <r>
    <n v="1091"/>
    <s v="London Revolution - Open World RPG Minecraft Server"/>
    <x v="1090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3-11T19:41:12"/>
  </r>
  <r>
    <n v="1092"/>
    <s v="toggleme. - the next phenom in mobile gaming"/>
    <x v="1091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2-12-07T00:37:18"/>
  </r>
  <r>
    <n v="1093"/>
    <s v="Help get &quot;Don't Look&quot; on Steam Greenlight!"/>
    <x v="1092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1-27T23:22:17"/>
  </r>
  <r>
    <n v="1094"/>
    <s v="Sprocket Junkie"/>
    <x v="1093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09-09T17:07:13"/>
  </r>
  <r>
    <n v="1095"/>
    <s v="Project Snowstorm"/>
    <x v="1094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7-31T12:53:40"/>
  </r>
  <r>
    <n v="1096"/>
    <s v="Bugspeed Collider: Fast-Paced Platform Brawler (1â€“4 Players)"/>
    <x v="1095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09-03T12:25:54"/>
  </r>
  <r>
    <n v="1097"/>
    <s v="Rabbly"/>
    <x v="1096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1-21T19:01:17"/>
  </r>
  <r>
    <n v="1098"/>
    <s v="Kick, Punch... Fireball"/>
    <x v="1097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3-14T18:18:15"/>
  </r>
  <r>
    <n v="1099"/>
    <s v="Xeno - A Sci-Fi FPS"/>
    <x v="1098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4-13T20:04:28"/>
  </r>
  <r>
    <n v="1100"/>
    <s v="Aeldengald Saga Book I"/>
    <x v="1099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1-15T02:39:31"/>
  </r>
  <r>
    <n v="1101"/>
    <s v="Strain Wars"/>
    <x v="1100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6-17T18:32:18"/>
  </r>
  <r>
    <n v="1102"/>
    <s v="Runers"/>
    <x v="1101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0-30T01:05:25"/>
  </r>
  <r>
    <n v="1103"/>
    <s v="The Morgue"/>
    <x v="1102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4-19T05:19:50"/>
  </r>
  <r>
    <n v="1104"/>
    <s v="Street Heroes - A Facebook Beat 'em Up"/>
    <x v="1103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5-12T09:50:21"/>
  </r>
  <r>
    <n v="1105"/>
    <s v="Nightmare Zombies"/>
    <x v="1104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2-22T03:15:27"/>
  </r>
  <r>
    <n v="1106"/>
    <s v="Backyard Zombies"/>
    <x v="1105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3-05T17:46:15"/>
  </r>
  <r>
    <n v="1107"/>
    <s v="The kidcade is the next big thing in the home entertainment"/>
    <x v="1106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x v="1107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2-13T15:17:15"/>
  </r>
  <r>
    <n v="1109"/>
    <s v="1985 Video Game Museum/Arcade/Game Lounge/Event Center"/>
    <x v="1108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0-19T18:03:10"/>
  </r>
  <r>
    <n v="1110"/>
    <s v="PSI - Role Playing Game"/>
    <x v="1109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1-07T22:23:42"/>
  </r>
  <r>
    <n v="1111"/>
    <s v="Funding HyperLight Studios"/>
    <x v="1110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5-12-09T04:53:10"/>
  </r>
  <r>
    <n v="1112"/>
    <s v="Johnny Rocketfingers: Violent Point &amp; Click Adventure!"/>
    <x v="1111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4-11-20T18:13:31"/>
  </r>
  <r>
    <n v="1113"/>
    <s v="A YouTube Gaming Channel"/>
    <x v="1112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7-15T23:27:00"/>
  </r>
  <r>
    <n v="1114"/>
    <s v="TeleRide"/>
    <x v="1113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09-09T08:18:07"/>
  </r>
  <r>
    <n v="1115"/>
    <s v="Before You Sleep - A Survival Social Video Game"/>
    <x v="1114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2-29T16:41:35"/>
  </r>
  <r>
    <n v="1116"/>
    <s v="Quest Remnants of Chaos"/>
    <x v="1115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4-10T20:20:08"/>
  </r>
  <r>
    <n v="1117"/>
    <s v="Medieval Village"/>
    <x v="1116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1-25T14:21:53"/>
  </r>
  <r>
    <n v="1118"/>
    <s v="Battle-Buddy â€“ Bringing gamers together"/>
    <x v="1117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3-06T03:59:39"/>
  </r>
  <r>
    <n v="1119"/>
    <s v="Island of Paws - A Dog and Cat RPG Game    0==]=====&gt;"/>
    <x v="1118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3-24T19:01:04"/>
  </r>
  <r>
    <n v="1120"/>
    <s v="PlanEt Ninjahwah"/>
    <x v="1119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x v="1120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2-12T22:25:16"/>
  </r>
  <r>
    <n v="1122"/>
    <s v="Funny Monsters (Mobile Game)"/>
    <x v="1121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x v="1122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3-20T12:34:08"/>
  </r>
  <r>
    <n v="1124"/>
    <s v="Disaster Defender:Save lives in a game and in the Real World"/>
    <x v="1123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3-31T16:00:51"/>
  </r>
  <r>
    <n v="1125"/>
    <s v="Ultimate Supremacy"/>
    <x v="1124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x v="1125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6-14T07:51:34"/>
  </r>
  <r>
    <n v="1127"/>
    <s v="ABRAcaPOCUS!!"/>
    <x v="1126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0-14T20:30:00"/>
  </r>
  <r>
    <n v="1128"/>
    <s v="Flying Turds"/>
    <x v="1127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7-08T15:35:17"/>
  </r>
  <r>
    <n v="1129"/>
    <s v="Angry words with Friends"/>
    <x v="1128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5-06T06:21:33"/>
  </r>
  <r>
    <n v="1130"/>
    <s v="Terror Interceptor Mobile Video Game"/>
    <x v="1129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09-26T23:55:00"/>
  </r>
  <r>
    <n v="1131"/>
    <s v="Hot Potato - The App"/>
    <x v="1130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x v="1131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02T02:46:11"/>
  </r>
  <r>
    <n v="1133"/>
    <s v="Ping"/>
    <x v="1132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01T09:46:21"/>
  </r>
  <r>
    <n v="1134"/>
    <s v="New Mario Bro's style game!"/>
    <x v="1133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15T06:50:28"/>
  </r>
  <r>
    <n v="1135"/>
    <s v="Trumperama"/>
    <x v="1134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x v="1135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1-19T16:07:09"/>
  </r>
  <r>
    <n v="1137"/>
    <s v="Nodiatis RPG: Steam, Android, &amp; iOS Clients"/>
    <x v="1136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3-24T19:40:21"/>
  </r>
  <r>
    <n v="1138"/>
    <s v="Slayers of The Dead AR- build your ultimate Zombie Fort"/>
    <x v="1137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01T21:45:31"/>
  </r>
  <r>
    <n v="1139"/>
    <s v="Soulwalker"/>
    <x v="1138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4-12-02T08:20:26"/>
  </r>
  <r>
    <n v="1140"/>
    <s v="Medieval Empire by Bear Games"/>
    <x v="1139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x v="1140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x v="1141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x v="1142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1-17T04:38:46"/>
  </r>
  <r>
    <n v="1144"/>
    <s v="We Need Your Help to Finish Our BBQ Food Truck"/>
    <x v="1143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x v="1144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08-03T17:56:32"/>
  </r>
  <r>
    <n v="1146"/>
    <s v="Sleepy PIg Barbecue: Auburn's First BBQ Food Truck"/>
    <x v="1145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3-25T22:52:53"/>
  </r>
  <r>
    <n v="1147"/>
    <s v="baked pugtato"/>
    <x v="1146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x v="1147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01T04:06:21"/>
  </r>
  <r>
    <n v="1149"/>
    <s v="The Floridian Food Truck"/>
    <x v="1148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5-17T17:02:46"/>
  </r>
  <r>
    <n v="1150"/>
    <s v="Chef Po's Food Truck"/>
    <x v="1149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5-11-09T22:54:35"/>
  </r>
  <r>
    <n v="1151"/>
    <s v="Blaze'n Pontiac Grill"/>
    <x v="1150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x v="1151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4-15T17:01:52"/>
  </r>
  <r>
    <n v="1153"/>
    <s v="The Cold Spot Mobile Trailer"/>
    <x v="1152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5-19T17:08:25"/>
  </r>
  <r>
    <n v="1154"/>
    <s v="Food Truck Funding"/>
    <x v="1153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8-07T02:36:46"/>
  </r>
  <r>
    <n v="1155"/>
    <s v="Mobile Coffee Cart with a Purpose"/>
    <x v="1154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7-15T18:20:08"/>
  </r>
  <r>
    <n v="1156"/>
    <s v="Harley Hawg Dogs, Inc"/>
    <x v="1155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x v="1156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0-06T15:04:40"/>
  </r>
  <r>
    <n v="1158"/>
    <s v="Help me build my Tiny House Cupcake Bakery - Phase 1"/>
    <x v="1157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1-09T02:12:08"/>
  </r>
  <r>
    <n v="1159"/>
    <s v="Skewed Up Food Truck"/>
    <x v="1158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x v="1159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2-26T03:43:06"/>
  </r>
  <r>
    <n v="1161"/>
    <s v="Pyros Brick Oven Pizza in a Food Truck."/>
    <x v="1160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x v="1161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8-25T16:24:24"/>
  </r>
  <r>
    <n v="1163"/>
    <s v="When I become awesome, I will cater an event for you!!"/>
    <x v="1162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x v="1163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x v="1164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6-02T05:08:50"/>
  </r>
  <r>
    <n v="1166"/>
    <s v="Fire On High: Organic Food Truck on a Mission"/>
    <x v="1165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5-26T11:39:02"/>
  </r>
  <r>
    <n v="1167"/>
    <s v="Empanada Express Food Truck"/>
    <x v="1166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8-12T17:38:15"/>
  </r>
  <r>
    <n v="1168"/>
    <s v="SiMpLy FreSH fOoD TrUck"/>
    <x v="1167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8-23T01:17:45"/>
  </r>
  <r>
    <n v="1169"/>
    <s v="FREE Shuttle Service in Downtown Los Angeles"/>
    <x v="1168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1-23T08:29:23"/>
  </r>
  <r>
    <n v="1170"/>
    <s v="Its A Rib Thing"/>
    <x v="1169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4-30T21:26:11"/>
  </r>
  <r>
    <n v="1171"/>
    <s v="The Mean Green Purple Machine"/>
    <x v="1170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0-26T19:18:47"/>
  </r>
  <r>
    <n v="1172"/>
    <s v="let your dayz take you to the dogs."/>
    <x v="1171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x v="1172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6-29T04:27:37"/>
  </r>
  <r>
    <n v="1174"/>
    <s v="Give The Black Burro a Stable Stable"/>
    <x v="1173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4-08T20:12:07"/>
  </r>
  <r>
    <n v="1175"/>
    <s v="Bad To The Cone Food Service ATX"/>
    <x v="1174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6-15T17:28:59"/>
  </r>
  <r>
    <n v="1176"/>
    <s v="Mirlin's Sushi"/>
    <x v="1175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1-11T00:28:18"/>
  </r>
  <r>
    <n v="1177"/>
    <s v="Funnel Cakes come to the UK!"/>
    <x v="1176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x v="1177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7-17T21:44:12"/>
  </r>
  <r>
    <n v="1179"/>
    <s v="El Camion Roja"/>
    <x v="1178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09-28T17:17:07"/>
  </r>
  <r>
    <n v="1180"/>
    <s v="Hogzilla S.O.W. (Squeals On Wheels) A Veteran Owned Company"/>
    <x v="1179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5-22T19:21:54"/>
  </r>
  <r>
    <n v="1181"/>
    <s v="Gringo Loco Tacos Food Truck"/>
    <x v="1180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1-30T08:08:41"/>
  </r>
  <r>
    <n v="1182"/>
    <s v="J &amp; D Rolling Smoke BBQ expansion"/>
    <x v="1181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6-12-24T19:51:28"/>
  </r>
  <r>
    <n v="1183"/>
    <s v="Freshie's Donuts Food Trailer"/>
    <x v="1182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0-13T20:40:23"/>
  </r>
  <r>
    <n v="1184"/>
    <s v="2016/2017 Cyclocross Album"/>
    <x v="1183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1-06T14:23:31"/>
  </r>
  <r>
    <n v="1185"/>
    <s v="Katrina  Reflections"/>
    <x v="1184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5-06T20:45:49"/>
  </r>
  <r>
    <n v="1186"/>
    <s v="Children of Zanskar. Happiness is not in things, itâ€™s in us."/>
    <x v="1185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4-29T20:43:15"/>
  </r>
  <r>
    <n v="1187"/>
    <s v="&quot;SUNDANCERS: The Men of Utah&quot;"/>
    <x v="1186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4-15T21:28:43"/>
  </r>
  <r>
    <n v="1188"/>
    <s v="Because Dance."/>
    <x v="1187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07T16:49:00"/>
  </r>
  <r>
    <n v="1189"/>
    <s v="Road Ramblers"/>
    <x v="1188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08T23:29:55"/>
  </r>
  <r>
    <n v="1190"/>
    <s v="The Reality Of Chronic Illness - The Book"/>
    <x v="1189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01T15:58:45"/>
  </r>
  <r>
    <n v="1191"/>
    <s v="Good Morning Japan"/>
    <x v="1190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2-19T14:29:20"/>
  </r>
  <r>
    <n v="1192"/>
    <s v="Other Worlds - A Make 100 Project"/>
    <x v="1191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1-12T12:09:38"/>
  </r>
  <r>
    <n v="1193"/>
    <s v="KAREN  KUEHN - MAVERICK CAMERA - The Photographs &amp; Stories"/>
    <x v="1192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2-09T18:37:33"/>
  </r>
  <r>
    <n v="1194"/>
    <s v="Atlantic Light: The West Coast of Ireland in Photographs"/>
    <x v="1193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3-09T11:42:59"/>
  </r>
  <r>
    <n v="1195"/>
    <s v="CALAMITA/Ã€ project"/>
    <x v="1194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0-21T08:20:53"/>
  </r>
  <r>
    <n v="1196"/>
    <s v="NAKED IBIZA - A Large Scale Photography Book by Dylan Rosser"/>
    <x v="1195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1-18T19:38:59"/>
  </r>
  <r>
    <n v="1197"/>
    <s v="Brewtography Project: Discovering Colorado Breweries"/>
    <x v="1196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5-13T15:57:14"/>
  </r>
  <r>
    <n v="1198"/>
    <s v="The White Desert: Wildlife &amp; Antarctica photobook"/>
    <x v="1197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1-25T14:51:26"/>
  </r>
  <r>
    <n v="1199"/>
    <s v="The portrait of the forgotten: Syrian refugees in Jordan"/>
    <x v="1198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6-06T18:30:00"/>
  </r>
  <r>
    <n v="1200"/>
    <s v="Modern Nomads"/>
    <x v="1199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3-26T11:27:36"/>
  </r>
  <r>
    <n v="1201"/>
    <s v="Invisible People of Belarus"/>
    <x v="1200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6-15T14:34:06"/>
  </r>
  <r>
    <n v="1202"/>
    <s v="&quot;Angus O'Callaghan. Melbourne.&quot; 1968 - 1971"/>
    <x v="120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5-28T06:55:54"/>
  </r>
  <r>
    <n v="1203"/>
    <s v="reAPPEARANCES   a limited edition photography book"/>
    <x v="1202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01T14:45:27"/>
  </r>
  <r>
    <n v="1204"/>
    <s v="Miles From Los Angeles - A Photo Book of the Western U.S."/>
    <x v="1203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0-20T17:57:13"/>
  </r>
  <r>
    <n v="1205"/>
    <s v="Afro-Iran:Â The Unknown Minority"/>
    <x v="1204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5-14T12:09:11"/>
  </r>
  <r>
    <n v="1206"/>
    <s v="Until I Gush Forth / Limited Edition Zine by Esthaem"/>
    <x v="1205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2-06T18:37:33"/>
  </r>
  <r>
    <n v="1207"/>
    <s v="ITALIANA"/>
    <x v="1206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01T10:19:33"/>
  </r>
  <r>
    <n v="1208"/>
    <s v="Into The Great White Sands"/>
    <x v="1207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2-23T17:01:04"/>
  </r>
  <r>
    <n v="1209"/>
    <s v="Israel: An Inspiring Photographic Journey (Photobook)"/>
    <x v="1208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1-26T20:18:25"/>
  </r>
  <r>
    <n v="1210"/>
    <s v="Det Andra GÃ¶teborg"/>
    <x v="1209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08T22:36:12"/>
  </r>
  <r>
    <n v="1211"/>
    <s v="500 Views of Japan"/>
    <x v="1210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5-25T20:47:41"/>
  </r>
  <r>
    <n v="1212"/>
    <s v="Faces of Yoga: A Coffee Table Photo Book"/>
    <x v="1211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10T22:48:15"/>
  </r>
  <r>
    <n v="1213"/>
    <s v="Iceland Impressions: photographs by Iwona and Adam Balcy"/>
    <x v="1212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6-12-27T18:08:20"/>
  </r>
  <r>
    <n v="1214"/>
    <s v="Framed Himalaya: Lachen Valley (Campaign Part - 2)"/>
    <x v="1213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4-10T20:10:05"/>
  </r>
  <r>
    <n v="1215"/>
    <s v="ShootTokyo: The Book"/>
    <x v="1214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4-30T22:09:16"/>
  </r>
  <r>
    <n v="1216"/>
    <s v="In Training: a book of Bonsai photographs"/>
    <x v="1215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08-31T14:47:37"/>
  </r>
  <r>
    <n v="1217"/>
    <s v="Either Limits or Contradictions-A Photo Book in three parts"/>
    <x v="1216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6-14T19:25:40"/>
  </r>
  <r>
    <n v="1218"/>
    <s v="The Alaska Range"/>
    <x v="1217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01T15:53:20"/>
  </r>
  <r>
    <n v="1219"/>
    <s v="The Box"/>
    <x v="1218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09-20T11:05:13"/>
  </r>
  <r>
    <n v="1220"/>
    <s v="All The People"/>
    <x v="1219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7-26T15:05:12"/>
  </r>
  <r>
    <n v="1221"/>
    <s v="Oh When The Blues - Oldham Athletic Photography Book"/>
    <x v="1220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1-06T11:24:48"/>
  </r>
  <r>
    <n v="1222"/>
    <s v="Project Pilgrim"/>
    <x v="1221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01T17:17:27"/>
  </r>
  <r>
    <n v="1223"/>
    <s v="YOSEMITE PEOPLE"/>
    <x v="1222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0-11T04:15:09"/>
  </r>
  <r>
    <n v="1224"/>
    <s v="&quot;I Dreamed Last Night&quot; Album (Canceled)"/>
    <x v="1223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4-07T13:11:42"/>
  </r>
  <r>
    <n v="1225"/>
    <s v="Cesar Chavez's First Music Album (Canceled)"/>
    <x v="1224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08-23T21:44:38"/>
  </r>
  <r>
    <n v="1226"/>
    <s v="Pavlo is Filming  a PBS Concert Special (Canceled)"/>
    <x v="1225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3-17T20:59:41"/>
  </r>
  <r>
    <n v="1227"/>
    <s v="Beast of the Beats VIII Webster Hall, NY (Nov 6-9 2014)"/>
    <x v="1226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x v="1227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7-30T17:30:08"/>
  </r>
  <r>
    <n v="1229"/>
    <s v="Agni Varsha - opera by Vanraj Bhatia - world premiere"/>
    <x v="1228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3-17T11:02:07"/>
  </r>
  <r>
    <n v="1230"/>
    <s v="A Tribute to DC Talk:  Live Concert &amp; DVD (Canceled)"/>
    <x v="1229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x v="1230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x v="1231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08-20T20:21:10"/>
  </r>
  <r>
    <n v="1233"/>
    <s v="Shakulute (Shakuhachi mouthpiece for Alto Flute) (Canceled)"/>
    <x v="1232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1-31T22:46:14"/>
  </r>
  <r>
    <n v="1234"/>
    <s v="Lionstar International Tour 2015 (Canceled)"/>
    <x v="1233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x v="1234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1-05T03:14:59"/>
  </r>
  <r>
    <n v="1236"/>
    <s v="&quot;Volando&quot; CD Release (Canceled)"/>
    <x v="1235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x v="1236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x v="1237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7-07T14:38:56"/>
  </r>
  <r>
    <n v="1239"/>
    <s v="Help Calmenco! finance new CD and Tour (Canceled)"/>
    <x v="1238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x v="1239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5-15T00:57:37"/>
  </r>
  <r>
    <n v="1241"/>
    <s v="Create The World's Music Shack for students! (education!)"/>
    <x v="1240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0-11T20:06:20"/>
  </r>
  <r>
    <n v="1242"/>
    <s v="Add your voice to Cellphonia 9/11 (Canceled)"/>
    <x v="124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8-27T03:58:22"/>
  </r>
  <r>
    <n v="1243"/>
    <s v="Letâ€™s Keep the San Jose Mexican Heritage Festival Alive!"/>
    <x v="1242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5-08T21:06:11"/>
  </r>
  <r>
    <n v="1244"/>
    <s v="Theatrum Mundi releasing debut album &quot;Eyes of the Realm.&quot;"/>
    <x v="1243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3-22T19:48:43"/>
  </r>
  <r>
    <n v="1245"/>
    <s v="Help Smokey Folk Create Our First Album &amp; Music Video"/>
    <x v="1244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5-15T14:23:54"/>
  </r>
  <r>
    <n v="1246"/>
    <s v="Candy Warpop &quot;Smilef**ker&quot; Music Video"/>
    <x v="1245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0-22T01:02:29"/>
  </r>
  <r>
    <n v="1247"/>
    <s v="BRAIN DEAD to record debut EP with SLAYER producer!"/>
    <x v="1246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4-06T07:00:55"/>
  </r>
  <r>
    <n v="1248"/>
    <s v="The Vandies // Full length album!"/>
    <x v="1247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5-08T15:45:53"/>
  </r>
  <r>
    <n v="1249"/>
    <s v="Matt Stansberry &amp; The Romance - Debut EP"/>
    <x v="1248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6-07T17:46:51"/>
  </r>
  <r>
    <n v="1250"/>
    <s v="Willy Porter - Human Kindness"/>
    <x v="1249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7-23T15:25:31"/>
  </r>
  <r>
    <n v="1251"/>
    <s v="Jack Oblivian Harlan t Bobo Limes european tour"/>
    <x v="1250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7-27T19:32:47"/>
  </r>
  <r>
    <n v="1252"/>
    <s v="Remaster and Re-release &quot;Reality vs the Optimist&quot; on vinyl."/>
    <x v="1251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09-26T23:42:49"/>
  </r>
  <r>
    <n v="1253"/>
    <s v="Suburban Legends: New Album"/>
    <x v="1252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8-04T18:48:27"/>
  </r>
  <r>
    <n v="1254"/>
    <s v="Album4"/>
    <x v="1253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1-05T14:54:46"/>
  </r>
  <r>
    <n v="1255"/>
    <s v="The Space Bards Present Their First Album, &quot;Neon Milk&quot;!"/>
    <x v="1254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1-01T20:17:32"/>
  </r>
  <r>
    <n v="1256"/>
    <s v="DylanCarlson Wonders from the House of Albion lp/cd/dvd/book"/>
    <x v="1255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1-13T22:03:51"/>
  </r>
  <r>
    <n v="1257"/>
    <s v="Three Lobed Recordings 10th ann 4xLP set (Sonic Youth, SCG+)"/>
    <x v="1256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2-13T02:03:10"/>
  </r>
  <r>
    <n v="1258"/>
    <s v="Mustard Plug New Record!"/>
    <x v="1257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01T14:40:12"/>
  </r>
  <r>
    <n v="1259"/>
    <s v="Help Falling From One complete their CD!!!"/>
    <x v="1258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5-07T23:17:44"/>
  </r>
  <r>
    <n v="1260"/>
    <s v="Cub Country &quot;Repeat Until Death&quot; master and vinyl production"/>
    <x v="1259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1-27T20:13:40"/>
  </r>
  <r>
    <n v="1261"/>
    <s v="The Puget EP's Vinyl Release"/>
    <x v="1260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3-12-30T08:13:47"/>
  </r>
  <r>
    <n v="1262"/>
    <s v="WPG Drummer Boy's band &quot;Bold as Lions&quot; Releases debut album!"/>
    <x v="1261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1-17T18:18:12"/>
  </r>
  <r>
    <n v="1263"/>
    <s v="New Tropic Bombs EP ~ &quot;Return to Bomber Bay&quot;"/>
    <x v="1262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2-22T02:01:10"/>
  </r>
  <r>
    <n v="1264"/>
    <s v="Bear. is recording their first ep!"/>
    <x v="1263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09-30T15:54:43"/>
  </r>
  <r>
    <n v="1265"/>
    <s v="The Five One [NEW ALBUM] RED BLUE GREEN GOLD"/>
    <x v="1264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0-14T15:43:35"/>
  </r>
  <r>
    <n v="1266"/>
    <s v="Sensory Station's First EP"/>
    <x v="1265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3-12-12T21:02:25"/>
  </r>
  <r>
    <n v="1267"/>
    <s v="Fountains of Wayne guitarist Jody Porter - New solo LP"/>
    <x v="1266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6-24T14:02:38"/>
  </r>
  <r>
    <n v="1268"/>
    <s v="Full Devil Jacket 2nd Album Release"/>
    <x v="1267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8-21T20:17:27"/>
  </r>
  <r>
    <n v="1269"/>
    <s v="Heterotopia: a New Rock Opera &amp; Double Album from Schooltree"/>
    <x v="1268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3-16T19:45:12"/>
  </r>
  <r>
    <n v="1270"/>
    <s v="Resolution15 records their next album, Svaha"/>
    <x v="1269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1-25T20:34:02"/>
  </r>
  <r>
    <n v="1271"/>
    <s v="Flav Martin's 30-Year Overnight Success Project"/>
    <x v="1270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0-14T16:24:19"/>
  </r>
  <r>
    <n v="1272"/>
    <s v="N&amp;V MAKE AN ALBUM"/>
    <x v="1271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4-06T17:52:59"/>
  </r>
  <r>
    <n v="1273"/>
    <s v="Run Coyote &quot;Youth Haunts&quot; - Vinyl LP and CD"/>
    <x v="1272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01T17:31:31"/>
  </r>
  <r>
    <n v="1274"/>
    <s v="Assembly of Dust - &quot;Sun Shot&quot;"/>
    <x v="1273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7-26T16:33:45"/>
  </r>
  <r>
    <n v="1275"/>
    <s v="BLOODGOOD's 1st Studio Album in 22 Years!"/>
    <x v="1274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7-03T20:49:47"/>
  </r>
  <r>
    <n v="1276"/>
    <s v="MR. DREAM GOES TO JAIL"/>
    <x v="1275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7-13T16:54:07"/>
  </r>
  <r>
    <n v="1277"/>
    <s v="HELP NATE HENRY MAKE AN ALBUM"/>
    <x v="1276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7-31T13:29:07"/>
  </r>
  <r>
    <n v="1278"/>
    <s v="Jay Gonzalez presents &quot;The Bitter Suite&quot;"/>
    <x v="1277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5-27T13:19:26"/>
  </r>
  <r>
    <n v="1279"/>
    <s v="Making the Next Traveling Suitcase Album"/>
    <x v="1278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2-12T02:22:50"/>
  </r>
  <r>
    <n v="1280"/>
    <s v="Nothing More's New Album"/>
    <x v="1279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0-12-01T18:10:54"/>
  </r>
  <r>
    <n v="1281"/>
    <s v="&quot;Laser Beretta&quot;"/>
    <x v="1280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08T17:50:36"/>
  </r>
  <r>
    <n v="1282"/>
    <s v="Natalie York presents: &quot;PROMISES&quot;"/>
    <x v="1281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1-08T11:24:15"/>
  </r>
  <r>
    <n v="1283"/>
    <s v="Sketching In Stereo 3rd Album!"/>
    <x v="1282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2-15T17:13:09"/>
  </r>
  <r>
    <n v="1284"/>
    <s v="Free Jujube Brown NYC Performance"/>
    <x v="1283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08T05:38:02"/>
  </r>
  <r>
    <n v="1285"/>
    <s v="We just keep going"/>
    <x v="1284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05T13:59:35"/>
  </r>
  <r>
    <n v="1286"/>
    <s v="The Diary of a Nobody"/>
    <x v="1285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04T09:13:47"/>
  </r>
  <r>
    <n v="1287"/>
    <s v="Sweeney Todd: The Panto at the Edinburgh Fringe!"/>
    <x v="1286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x v="1287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7-10T03:42:43"/>
  </r>
  <r>
    <n v="1289"/>
    <s v="No Brains for Dinner"/>
    <x v="1288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6-12-05T03:14:05"/>
  </r>
  <r>
    <n v="1290"/>
    <s v="I Died... I Came Back, ... Whatever"/>
    <x v="1289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3-23T14:45:31"/>
  </r>
  <r>
    <n v="1291"/>
    <s v="Enso Theatre Ensemble's &quot;Pride &amp; Prejudice&quot;"/>
    <x v="1290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3-01T15:39:51"/>
  </r>
  <r>
    <n v="1292"/>
    <s v="Season Scandinavia"/>
    <x v="1291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09-09T18:20:28"/>
  </r>
  <r>
    <n v="1293"/>
    <s v="WORSE THAN TIGERS"/>
    <x v="1292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0-15T16:49:31"/>
  </r>
  <r>
    <n v="1294"/>
    <s v="HELMER'S LOO"/>
    <x v="1293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01T10:53:17"/>
  </r>
  <r>
    <n v="1295"/>
    <s v="Misfits of London: The Gin Chronicles"/>
    <x v="1294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6-29T13:44:57"/>
  </r>
  <r>
    <n v="1296"/>
    <s v="Quirky Bird Theatre's Young Actors on Tour"/>
    <x v="1295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2-23T01:12:53"/>
  </r>
  <r>
    <n v="1297"/>
    <s v="The One Man Traveling Tennessee Williams Festival"/>
    <x v="1296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4-01T17:55:58"/>
  </r>
  <r>
    <n v="1298"/>
    <s v="Dinosaur Dreams"/>
    <x v="1297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3-29T16:20:32"/>
  </r>
  <r>
    <n v="1299"/>
    <s v="The (out)Siders Project"/>
    <x v="1298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6-14T19:32:39"/>
  </r>
  <r>
    <n v="1300"/>
    <s v="Before The Lights Go Up"/>
    <x v="1299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x v="1300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10T17:59:38"/>
  </r>
  <r>
    <n v="1302"/>
    <s v="Help bring Boys of a Certain Age back to NYC!"/>
    <x v="1301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x v="1302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15T10:35:20"/>
  </r>
  <r>
    <n v="1304"/>
    <s v="HEAT-O â€“ Wearable Modular Heating System (Canceled)"/>
    <x v="1303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1-12T04:40:05"/>
  </r>
  <r>
    <n v="1305"/>
    <s v="Instantly Call for Help with Wearable SOS Ring - Mangos Ring"/>
    <x v="1304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6-22T15:58:28"/>
  </r>
  <r>
    <n v="1306"/>
    <s v="BUHEL Sunglasses &amp; headphones with bone conduction &amp; more"/>
    <x v="1305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1-04T10:58:54"/>
  </r>
  <r>
    <n v="1307"/>
    <s v="VR Card - Customized Virtual Reality Viewer (Canceled)"/>
    <x v="1306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1-18T12:04:39"/>
  </r>
  <r>
    <n v="1308"/>
    <s v="Boost Band: Wristband Phone Charger (Canceled)"/>
    <x v="1307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08-29T14:43:32"/>
  </r>
  <r>
    <n v="1309"/>
    <s v="CORE : Roam (Canceled)"/>
    <x v="1308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09-10T21:11:08"/>
  </r>
  <r>
    <n v="1310"/>
    <s v="k5-jkt.by kiger (Canceled)"/>
    <x v="1309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7-05T16:00:50"/>
  </r>
  <r>
    <n v="1311"/>
    <s v="Aladdin Lucid Dreaming Stimulator (Canceled)"/>
    <x v="1310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0-26T19:15:19"/>
  </r>
  <r>
    <n v="1312"/>
    <s v="GoSolo Hat for GoPro (Canceled)"/>
    <x v="1311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3-19T16:52:02"/>
  </r>
  <r>
    <n v="1313"/>
    <s v="Serenity: The World's First Intelligent Bag Guardian."/>
    <x v="1312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2-02T17:01:54"/>
  </r>
  <r>
    <n v="1314"/>
    <s v="CulBox - Open Source Smart Watch for Arduino (Canceled)"/>
    <x v="664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08-22T16:04:20"/>
  </r>
  <r>
    <n v="1315"/>
    <s v="World's First Amphibious Heart Rate &amp; Fitness Wearable"/>
    <x v="1313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0-01T11:57:28"/>
  </r>
  <r>
    <n v="1316"/>
    <s v="Future Belt (Canceled)"/>
    <x v="1314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1-24T23:05:09"/>
  </r>
  <r>
    <n v="1317"/>
    <s v="Lorem ipsum dolor sit amet, consectetuer adipiscing elit. Ae"/>
    <x v="1315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5-30T05:39:06"/>
  </r>
  <r>
    <n v="1318"/>
    <s v="Lucky Tag: A Smart Dog Wearable That Cares (Canceled)"/>
    <x v="1316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4-12-12T01:02:52"/>
  </r>
  <r>
    <n v="1319"/>
    <s v="Pixel Shades by R A V E Z (Canceled)"/>
    <x v="1317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6-26T19:29:25"/>
  </r>
  <r>
    <n v="1320"/>
    <s v="A wearable for elderly that detects falls and sends alerts (Canceled)"/>
    <x v="1318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01T16:34:06"/>
  </r>
  <r>
    <n v="1321"/>
    <s v="Fashion Forward Headphones &amp; Membership Platform (Canceled)"/>
    <x v="1319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1-23T17:58:57"/>
  </r>
  <r>
    <n v="1322"/>
    <s v="Invisible Reins - Let your children roam free (Canceled)"/>
    <x v="1320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4-21T15:45:25"/>
  </r>
  <r>
    <n v="1323"/>
    <s v="PIGGYBACK Earbuds Designed for Sharing! (Canceled)"/>
    <x v="1321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3-22T16:45:46"/>
  </r>
  <r>
    <n v="1324"/>
    <s v="Sunclipse Shadow â€¢ It's your skin, protect it (Canceled)"/>
    <x v="1322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09-13T15:12:32"/>
  </r>
  <r>
    <n v="1325"/>
    <s v="Solar PowerCap USB Cell Phone Charging Hats (Canceled)"/>
    <x v="1323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1-30T02:03:55"/>
  </r>
  <r>
    <n v="1326"/>
    <s v="Fitness, Boxing and Sports Wearable Sensor Technology"/>
    <x v="1324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4-12-01T19:00:28"/>
  </r>
  <r>
    <n v="1327"/>
    <s v="CyClip - The Handlebar Adapter for Apple Watch (Canceled)"/>
    <x v="1325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4-29T16:17:15"/>
  </r>
  <r>
    <n v="1328"/>
    <s v="Hydrate Edge | Hydration Monitoring Wearable (Canceled)"/>
    <x v="1326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08-30T15:25:34"/>
  </r>
  <r>
    <n v="1329"/>
    <s v="Xtnd: Use your cell phone, tablet, or camera hands free"/>
    <x v="1327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0-23T05:19:05"/>
  </r>
  <r>
    <n v="1330"/>
    <s v="The 3G Smartwatch for Kids that Encourages Outdoor Play"/>
    <x v="1328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6-01T06:38:29"/>
  </r>
  <r>
    <n v="1331"/>
    <s v="WORLD'S BEST BATTERY BACKUP: EXO WEARABLE POWER! (Canceled)"/>
    <x v="1329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7-18T12:05:54"/>
  </r>
  <r>
    <n v="1332"/>
    <s v="Belt with Legs Invention (Canceled)"/>
    <x v="1330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x v="1331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x v="1332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2-10T18:34:47"/>
  </r>
  <r>
    <n v="1335"/>
    <s v="UB Fit (Canceled)"/>
    <x v="1333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1-05T22:28:22"/>
  </r>
  <r>
    <n v="1336"/>
    <s v="Jumpy, The World First Edutainment Smartwatch For Kids"/>
    <x v="1334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1-12T20:43:48"/>
  </r>
  <r>
    <n v="1337"/>
    <s v="Ripple: World's Most Dependable Safety Device (Canceled)"/>
    <x v="1335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2-01T13:51:19"/>
  </r>
  <r>
    <n v="1338"/>
    <s v="A New Case In Town | HAND Liberation | HANDL (Canceled)"/>
    <x v="1336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7-03T19:17:13"/>
  </r>
  <r>
    <n v="1339"/>
    <s v="Linkoo (Canceled)"/>
    <x v="1337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0-24T15:31:55"/>
  </r>
  <r>
    <n v="1340"/>
    <s v="Glass Designs (Canceled)"/>
    <x v="1338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x v="1339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08-30T14:58:37"/>
  </r>
  <r>
    <n v="1342"/>
    <s v="Vuzion: An Actual Overlaid Heads Up Display Wearable"/>
    <x v="1340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6-17T19:35:39"/>
  </r>
  <r>
    <n v="1343"/>
    <s v="Sleepman: The First Sleep Enhancement &amp; Fatigue Alert Device"/>
    <x v="1341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6-21T12:38:03"/>
  </r>
  <r>
    <n v="1344"/>
    <s v="A Masters Guide to The Way of the Warrior"/>
    <x v="1342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01T18:57:19"/>
  </r>
  <r>
    <n v="1345"/>
    <s v="Tell the World - My journey from Islam to Christianity"/>
    <x v="1343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6-09T19:32:39"/>
  </r>
  <r>
    <n v="1346"/>
    <s v="Anthology of Stories from LGBT Nepal"/>
    <x v="1344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5-28T01:49:11"/>
  </r>
  <r>
    <n v="1347"/>
    <s v="Sharing the secrets of profitable specialty food marketing!"/>
    <x v="1345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2-05T15:18:45"/>
  </r>
  <r>
    <n v="1348"/>
    <s v="Confessions of a Survivor â€” by Kathleen Barbee"/>
    <x v="1346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1-20T12:08:53"/>
  </r>
  <r>
    <n v="1349"/>
    <s v="Northern Exposure A Jasper Rock Climbing Guidebook"/>
    <x v="1347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1-09T07:58:55"/>
  </r>
  <r>
    <n v="1350"/>
    <s v="House of Dunbar-The Rise and Fall of a Scottish Noble Family"/>
    <x v="1348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1-26T00:18:54"/>
  </r>
  <r>
    <n v="1351"/>
    <s v="Purpose: Your Journey To Find Meaning"/>
    <x v="1349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1-13T17:45:44"/>
  </r>
  <r>
    <n v="1352"/>
    <s v="Will's SmileBook Project"/>
    <x v="1350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7-15T13:52:46"/>
  </r>
  <r>
    <n v="1353"/>
    <s v="Finish The Script! - A College Writing Course in Book Form"/>
    <x v="1351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2-04T02:49:48"/>
  </r>
  <r>
    <n v="1354"/>
    <s v="We Beat Leukaemia: my family's journey with childhood cancer"/>
    <x v="1352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5-12T19:22:59"/>
  </r>
  <r>
    <n v="1355"/>
    <s v="Internationalisation of Sherlock's Home: The Empty House"/>
    <x v="1353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0-31T06:06:45"/>
  </r>
  <r>
    <n v="1356"/>
    <s v="Kick-in-the-A** Starter: Between the Lines, the Book"/>
    <x v="1354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6-05T00:56:00"/>
  </r>
  <r>
    <n v="1357"/>
    <s v="Becoming Alicia"/>
    <x v="1355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1-30T23:05:37"/>
  </r>
  <r>
    <n v="1358"/>
    <s v="The Masada Story Project"/>
    <x v="1356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5-26T13:42:03"/>
  </r>
  <r>
    <n v="1359"/>
    <s v="UnConventional - Worldcon 2011 Research"/>
    <x v="1357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5-05T19:33:10"/>
  </r>
  <r>
    <n v="1360"/>
    <s v="So Bad, It's Good! - A Book of Bad Movies"/>
    <x v="1358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7-05T21:37:00"/>
  </r>
  <r>
    <n v="1361"/>
    <s v="Me, Myself &amp; I - the dark art of big wall soloing"/>
    <x v="1359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5-22T17:12:52"/>
  </r>
  <r>
    <n v="1362"/>
    <s v="A Fantastic Affair: Karl Barth in America 1962â€“Research"/>
    <x v="1360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7-09T22:25:31"/>
  </r>
  <r>
    <n v="1363"/>
    <s v="A Book about Hidden Disease Causing Products we use Everyday"/>
    <x v="1361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x v="1362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4-11-08T16:41:46"/>
  </r>
  <r>
    <n v="1365"/>
    <s v="MYFEVER's First Studio EP &quot;See The Light&quot;"/>
    <x v="1363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2-14T17:35:52"/>
  </r>
  <r>
    <n v="1366"/>
    <s v="Kick It! A Tribute to the A.K.s"/>
    <x v="1364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0-12T23:54:23"/>
  </r>
  <r>
    <n v="1367"/>
    <s v="House of Rabbits  - &quot;Songs of Charivari&quot;"/>
    <x v="1365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0-15T00:04:10"/>
  </r>
  <r>
    <n v="1368"/>
    <s v="Saturate &quot; The Separation Effect &quot; CD"/>
    <x v="1366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5-22T04:34:54"/>
  </r>
  <r>
    <n v="1369"/>
    <s v="FEEL BETTER: Derek Fawcett's solo, full-length debut"/>
    <x v="1367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3-12T14:15:46"/>
  </r>
  <r>
    <n v="1370"/>
    <s v="Food On You presents Baby's First Parental Advisory"/>
    <x v="1368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01T00:04:50"/>
  </r>
  <r>
    <n v="1371"/>
    <s v="The Defiant Tour Documentary with LoNero"/>
    <x v="1369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4-07T18:12:22"/>
  </r>
  <r>
    <n v="1372"/>
    <s v="Ted Lukas &amp; the Misled new CD - &quot;FEED&quot;"/>
    <x v="1370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x v="1371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1-30T22:50:33"/>
  </r>
  <r>
    <n v="1374"/>
    <s v="Sisters of Murphyâ€™s full-length album"/>
    <x v="1372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2-24T03:53:08"/>
  </r>
  <r>
    <n v="1375"/>
    <s v="PAMPA FOLKS - 1st &quot;Indie Pop Western&quot; Album"/>
    <x v="1373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6-12-16T01:35:19"/>
  </r>
  <r>
    <n v="1376"/>
    <s v="Dead Pirates / HIGHMARE LP 2nd pressing"/>
    <x v="1374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1-03T16:03:26"/>
  </r>
  <r>
    <n v="1377"/>
    <s v="Official Debut EP for Stereo Jo"/>
    <x v="1375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1-12T05:16:10"/>
  </r>
  <r>
    <n v="1378"/>
    <s v="SIX BY SEVEN"/>
    <x v="1376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7-17T18:13:30"/>
  </r>
  <r>
    <n v="1379"/>
    <s v="J. Walter Makes a Record"/>
    <x v="1377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5-06T11:47:56"/>
  </r>
  <r>
    <n v="1380"/>
    <s v="BARNFEST 2015"/>
    <x v="1378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x v="1379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1-29T05:08:45"/>
  </r>
  <r>
    <n v="1382"/>
    <s v="The Floorwalkers New Album!"/>
    <x v="1380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4-06T19:12:16"/>
  </r>
  <r>
    <n v="1383"/>
    <s v="Help Monochrome Seasons Fund His New Album ''Space Culture''"/>
    <x v="1381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03T01:47:58"/>
  </r>
  <r>
    <n v="1384"/>
    <s v="Manny Manriquez' new rock opera journey: Outland Warrior"/>
    <x v="1382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6-05T17:38:42"/>
  </r>
  <r>
    <n v="1385"/>
    <s v="Chi Might Project"/>
    <x v="1383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3-04T16:32:01"/>
  </r>
  <r>
    <n v="1386"/>
    <s v="MALTESE CROSS: The First Album"/>
    <x v="1384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6-29T15:31:29"/>
  </r>
  <r>
    <n v="1387"/>
    <s v="FAMILY BUSINESS KICKSTARTER"/>
    <x v="1385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5-02T22:06:35"/>
  </r>
  <r>
    <n v="1388"/>
    <s v="Ghosts of Jupiter: The Great Bright Horses"/>
    <x v="1386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09-21T14:45:17"/>
  </r>
  <r>
    <n v="1389"/>
    <s v="Pre-order DANCEHALL's first record!!!"/>
    <x v="1387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7-14T11:32:37"/>
  </r>
  <r>
    <n v="1390"/>
    <s v="New Music Video/Artist Development"/>
    <x v="1388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3-24T19:16:46"/>
  </r>
  <r>
    <n v="1391"/>
    <s v="Rules and Regulations"/>
    <x v="1389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7-08T15:36:58"/>
  </r>
  <r>
    <n v="1392"/>
    <s v="Telesomniac's Debut Album"/>
    <x v="1390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2-01T03:43:06"/>
  </r>
  <r>
    <n v="1393"/>
    <s v="WolfHunt | Social Commentary Rock Project"/>
    <x v="1391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7-02T16:22:03"/>
  </r>
  <r>
    <n v="1394"/>
    <s v="&quot;Intrusive Thoughts&quot;: first full LP by The Reckless Scamps"/>
    <x v="1392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1-17T03:28:46"/>
  </r>
  <r>
    <n v="1395"/>
    <s v="Quiet Oaks Full Length Album"/>
    <x v="1393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6-12-15T21:48:01"/>
  </r>
  <r>
    <n v="1396"/>
    <s v="Bret Coats' &quot;Music For The People&quot; KickStarter"/>
    <x v="1394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1-14T23:58:02"/>
  </r>
  <r>
    <n v="1397"/>
    <s v="Halls of the Machine - All Tribal Dignitaries"/>
    <x v="1395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09-27T22:01:50"/>
  </r>
  <r>
    <n v="1398"/>
    <s v="We Invite You to Come &quot;Back to the 80's with StonyCold!&quot;"/>
    <x v="1396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6-05T20:58:54"/>
  </r>
  <r>
    <n v="1399"/>
    <s v="Rocket And A Bomb Live DVD/Album + new Michael Knott 7&quot;EP"/>
    <x v="1397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09-07T00:06:13"/>
  </r>
  <r>
    <n v="1400"/>
    <s v="Stone Kings: From Creation To Devastation"/>
    <x v="1398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5-08T08:11:13"/>
  </r>
  <r>
    <n v="1401"/>
    <s v="Michale Graves â€œVagabond Acousticâ€ Extremely Limited Edition"/>
    <x v="1399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05T23:54:34"/>
  </r>
  <r>
    <n v="1402"/>
    <s v="Nineteen Fifty Eight - Untitled EP"/>
    <x v="1400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3-02T01:16:51"/>
  </r>
  <r>
    <n v="1403"/>
    <s v="Gregorian Rock"/>
    <x v="1401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6-26T01:30:35"/>
  </r>
  <r>
    <n v="1404"/>
    <s v="3 Men and a Book"/>
    <x v="1402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1-28T12:14:45"/>
  </r>
  <r>
    <n v="1405"/>
    <s v="The Bible translated into Emoticons"/>
    <x v="1403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0-29T16:20:01"/>
  </r>
  <r>
    <n v="1406"/>
    <s v="Man Down! Translation project"/>
    <x v="1404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0-20T10:23:27"/>
  </r>
  <r>
    <n v="1407"/>
    <s v="My life, My travel, My past - time to share"/>
    <x v="1405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7-18T12:52:58"/>
  </r>
  <r>
    <n v="1408"/>
    <s v="General Treatise on Chess. Tactics. by R. Grau, translation"/>
    <x v="1406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0-14T20:55:56"/>
  </r>
  <r>
    <n v="1409"/>
    <s v="Modern Literal Torah Translation: Genesis"/>
    <x v="1407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x v="1408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4-19T07:38:40"/>
  </r>
  <r>
    <n v="1411"/>
    <s v="The Divine Comedy- A New English Translation"/>
    <x v="1409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1-09T01:25:00"/>
  </r>
  <r>
    <n v="1412"/>
    <s v="For overseas shogi fans! Shogi novel translation project"/>
    <x v="1410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1-04T01:31:39"/>
  </r>
  <r>
    <n v="1413"/>
    <s v="LE NUVOLE DEL CIELO-CLOUDS OF THE SKY"/>
    <x v="1411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x v="1412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6-12-04T06:04:27"/>
  </r>
  <r>
    <n v="1415"/>
    <s v="The Complete Homilies of Blessed Oscar Romero: Volume 2"/>
    <x v="1413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7-07T16:13:11"/>
  </r>
  <r>
    <n v="1416"/>
    <s v="Glenn's  little book of  quotes"/>
    <x v="1414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x v="1415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8-16T03:36:14"/>
  </r>
  <r>
    <n v="1418"/>
    <s v="Realidades del Hombre"/>
    <x v="1416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1-26T10:57:14"/>
  </r>
  <r>
    <n v="1419"/>
    <s v="Book Tour &quot;Words of Fire! Women Loving Women in Latin Amer&quot;"/>
    <x v="1417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09-09T10:56:59"/>
  </r>
  <r>
    <n v="1420"/>
    <s v="Shakespeare in the Hood - Romeo and Juliet"/>
    <x v="1418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03T16:01:26"/>
  </r>
  <r>
    <n v="1421"/>
    <s v="English translation of &quot;The Escape to Myanmar&quot;"/>
    <x v="1419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1-09T21:58:29"/>
  </r>
  <r>
    <n v="1422"/>
    <s v="&quot;Hope Without Borders&quot; trilogy by I R Tyler, Chinese edition"/>
    <x v="1420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8-22T05:45:04"/>
  </r>
  <r>
    <n v="1423"/>
    <s v="Progressive King James Version New Testament"/>
    <x v="1421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5-12-02T08:38:51"/>
  </r>
  <r>
    <n v="1424"/>
    <s v="Subway Mantras"/>
    <x v="1422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02T17:13:22"/>
  </r>
  <r>
    <n v="1425"/>
    <s v="Hello!(Sawadee).&quot;.America&quot;   BOOK"/>
    <x v="1423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x v="1424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x v="1425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8-19T20:26:25"/>
  </r>
  <r>
    <n v="1428"/>
    <s v="Translation of the book &quot;He sees me with his Heart&quot;"/>
    <x v="1426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3-03T09:06:57"/>
  </r>
  <r>
    <n v="1429"/>
    <s v="10 P.M."/>
    <x v="1427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x v="1428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1-18T19:31:28"/>
  </r>
  <r>
    <n v="1431"/>
    <s v="Publishing Persian version of IT AIN'T SO AWFUL, FALAFEL"/>
    <x v="1429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0-27T05:03:36"/>
  </r>
  <r>
    <n v="1432"/>
    <s v="The Holy Bib-el"/>
    <x v="1430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x v="1431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0-30T15:01:15"/>
  </r>
  <r>
    <n v="1434"/>
    <s v="Translation of 'SOCIALCAPITALISM' (2014)"/>
    <x v="1432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5-18T18:24:38"/>
  </r>
  <r>
    <n v="1435"/>
    <s v="Trilogy of Crystals, book 1, translation"/>
    <x v="1433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09-11T18:43:40"/>
  </r>
  <r>
    <n v="1436"/>
    <s v="Translation of an interactive eLearning-website for surgery"/>
    <x v="1434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1-22T08:24:17"/>
  </r>
  <r>
    <n v="1437"/>
    <s v="THE BACHELOR KNOWS NO BORDERS"/>
    <x v="1435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6-06T12:45:39"/>
  </r>
  <r>
    <n v="1438"/>
    <s v="Felting tutorials - worldwide wool craft - translation"/>
    <x v="1436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x v="1437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2-05T19:55:01"/>
  </r>
  <r>
    <n v="1440"/>
    <s v="Perfume Collectibles - Vintage Bottles - History of Perfume"/>
    <x v="1438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4-26T17:57:43"/>
  </r>
  <r>
    <n v="1441"/>
    <s v="Sikh Police: Guru Granth Sahib Project"/>
    <x v="1439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7-13T18:22:49"/>
  </r>
  <r>
    <n v="1442"/>
    <s v="Alternative Economics: Reversing Stagnation on Smashwords"/>
    <x v="1440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x v="1441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x v="1442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x v="1443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x v="1444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x v="1445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6-08T17:32:14"/>
  </r>
  <r>
    <n v="1448"/>
    <s v="Focus on changing your situation"/>
    <x v="1446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x v="1447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x v="1448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1-21T04:06:37"/>
  </r>
  <r>
    <n v="1451"/>
    <s v="Modern Literal Torah Translation (Canceled)"/>
    <x v="1449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0-19T23:00:59"/>
  </r>
  <r>
    <n v="1452"/>
    <s v="The Judo Preservation Project (Canceled)"/>
    <x v="1450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x v="1451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x v="1452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03T20:48:00"/>
  </r>
  <r>
    <n v="1455"/>
    <s v="Heart Jewel: Advice from a Modern Tibetan Master (Canceled)"/>
    <x v="1453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7-12T16:08:40"/>
  </r>
  <r>
    <n v="1456"/>
    <s v="Sometimes you don't need love (Canceled)"/>
    <x v="1454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6-12-04T16:02:45"/>
  </r>
  <r>
    <n v="1457"/>
    <s v="Hey! I&quot;m not invisable, I am Just Old (Canceled)"/>
    <x v="1455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x v="1456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x v="1457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x v="1458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x v="1459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09-17T15:29:14"/>
  </r>
  <r>
    <n v="1462"/>
    <s v="Unbound: Fiction on the Radio"/>
    <x v="1460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3-11T15:54:31"/>
  </r>
  <r>
    <n v="1463"/>
    <s v="The River Runs Through Us, a Six-Part Public Radio Series"/>
    <x v="1461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2-21T21:52:18"/>
  </r>
  <r>
    <n v="1464"/>
    <s v="Science Studio"/>
    <x v="1462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1-17T15:52:38"/>
  </r>
  <r>
    <n v="1465"/>
    <s v="Idle Thumbs Video Game Podcast"/>
    <x v="1463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2-20T17:37:32"/>
  </r>
  <r>
    <n v="1466"/>
    <s v="WAYO 104.3 FM ROCHESTER, NY"/>
    <x v="1464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5-12-02T04:07:46"/>
  </r>
  <r>
    <n v="1467"/>
    <s v="Radio Ambulante"/>
    <x v="1465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1-25T19:14:45"/>
  </r>
  <r>
    <n v="1468"/>
    <s v="A New Season of Destination DIY"/>
    <x v="1466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4-13T00:20:49"/>
  </r>
  <r>
    <n v="1469"/>
    <s v="The Local Global Mashup Show"/>
    <x v="1467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1-16T14:21:49"/>
  </r>
  <r>
    <n v="1470"/>
    <s v="The CASAMENA Radio Hour Volume 1 CDx2"/>
    <x v="1468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07T19:51:03"/>
  </r>
  <r>
    <n v="1471"/>
    <s v="93.5 KNCE: True Taos Radio"/>
    <x v="1469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3-10T22:58:54"/>
  </r>
  <r>
    <n v="1472"/>
    <s v="The Longest Shortest Time: Season 2"/>
    <x v="1470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09-16T13:01:43"/>
  </r>
  <r>
    <n v="1473"/>
    <s v="ONE LOVES ONLY FORM"/>
    <x v="1471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1-31T23:30:39"/>
  </r>
  <r>
    <n v="1474"/>
    <s v="Bring the Seattle Geekly podcast back!"/>
    <x v="1472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8-14T17:28:12"/>
  </r>
  <r>
    <n v="1475"/>
    <s v="30-Hour Comedy Podcast Marathon and Tour"/>
    <x v="1473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1-17T17:21:03"/>
  </r>
  <r>
    <n v="1476"/>
    <s v="The Comedy Button Podcast"/>
    <x v="1474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8-11T01:00:22"/>
  </r>
  <r>
    <n v="1477"/>
    <s v="Keep Live Music on WMSE"/>
    <x v="1475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0-24T14:46:44"/>
  </r>
  <r>
    <n v="1478"/>
    <s v="Planet Money T-shirt"/>
    <x v="1476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4-30T20:55:13"/>
  </r>
  <r>
    <n v="1479"/>
    <s v="Let's Talk Calmly About Security and Privacy"/>
    <x v="1477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4-25T17:53:09"/>
  </r>
  <r>
    <n v="1480"/>
    <s v="The Stage at KDHX"/>
    <x v="1478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09T22:24:59"/>
  </r>
  <r>
    <n v="1481"/>
    <s v="Downloads From My Mind - Science Fiction Short Stories"/>
    <x v="1479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0-03T22:09:05"/>
  </r>
  <r>
    <n v="1482"/>
    <s v="Black Matter: Reality is in the eyes of the beholder"/>
    <x v="1480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8-15T20:35:36"/>
  </r>
  <r>
    <n v="1483"/>
    <s v="The Book Club Rebellion"/>
    <x v="1481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6-27T04:37:55"/>
  </r>
  <r>
    <n v="1484"/>
    <s v="a book called filtered down thru the stars"/>
    <x v="1482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x v="1483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5-06T19:06:13"/>
  </r>
  <r>
    <n v="1486"/>
    <s v="I Died. Yesterday by Pamela Norton Docken"/>
    <x v="1484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1-28T04:02:41"/>
  </r>
  <r>
    <n v="1487"/>
    <s v="You Killed Me First"/>
    <x v="1485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x v="1486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3-12-06T13:31:00"/>
  </r>
  <r>
    <n v="1489"/>
    <s v="QUIET ENJOYMENT, a novel of two gay friends, life and AIDS"/>
    <x v="1487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x v="1488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09-03T13:27:54"/>
  </r>
  <r>
    <n v="1491"/>
    <s v="Tales of guns, gold and a beagle in the Old West"/>
    <x v="1489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4-12-18T17:07:23"/>
  </r>
  <r>
    <n v="1492"/>
    <s v="The Grym Brothers Series"/>
    <x v="1490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5-19T21:14:06"/>
  </r>
  <r>
    <n v="1493"/>
    <s v="The Great Grand Zeppelin Chase"/>
    <x v="1491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x v="1492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3-04T17:20:13"/>
  </r>
  <r>
    <n v="1495"/>
    <s v="A Magical Bildungsroman with a Female Heroine"/>
    <x v="1493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x v="1494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x v="1495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6-19T15:25:22"/>
  </r>
  <r>
    <n v="1498"/>
    <s v="Alexis' Aggravation: Murder in the Southwest. A Crime Novel"/>
    <x v="1496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7-20T23:36:18"/>
  </r>
  <r>
    <n v="1499"/>
    <s v="The Second Renaissance"/>
    <x v="1497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6-06T00:10:33"/>
  </r>
  <r>
    <n v="1500"/>
    <s v="Tarnish: A Fantasy Novel by J. D. Brink"/>
    <x v="1498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4-01T21:42:37"/>
  </r>
  <r>
    <n v="1501"/>
    <s v="This is Nowhere"/>
    <x v="1499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6-08T14:00:23"/>
  </r>
  <r>
    <n v="1502"/>
    <s v="Cosmic Surgery"/>
    <x v="1500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2-26T13:01:20"/>
  </r>
  <r>
    <n v="1503"/>
    <s v="&quot;Iconic Sea Birds&quot; a photobook project"/>
    <x v="1501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08-24T08:20:01"/>
  </r>
  <r>
    <n v="1504"/>
    <s v="RYU X RIO"/>
    <x v="1502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5-13T15:47:04"/>
  </r>
  <r>
    <n v="1505"/>
    <s v="Clear of People â€” A photobook by Michal Iwanowski"/>
    <x v="1503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2-14T10:38:23"/>
  </r>
  <r>
    <n v="1506"/>
    <s v="Holden Lane High School photobook"/>
    <x v="1504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6-24T18:51:44"/>
  </r>
  <r>
    <n v="1507"/>
    <s v="It's Better In The Wind - A Documentary Photobook!"/>
    <x v="1505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3-17T10:48:29"/>
  </r>
  <r>
    <n v="1508"/>
    <s v="Destino by Michelle Frankfurter: A Photo Book About Destiny"/>
    <x v="1506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5-27T14:44:41"/>
  </r>
  <r>
    <n v="1509"/>
    <s v="Claudius Schulze: STATE OF NATURE"/>
    <x v="1507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1-16T12:48:05"/>
  </r>
  <r>
    <n v="1510"/>
    <s v="OUT OF ORDER - NEW REVISED EDITION"/>
    <x v="1508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6-19T09:14:38"/>
  </r>
  <r>
    <n v="1511"/>
    <s v="Hidden Mother"/>
    <x v="1509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0-19T14:00:04"/>
  </r>
  <r>
    <n v="1512"/>
    <s v="UnPresidented: Trump's Inaugural &amp; the People's Response"/>
    <x v="1510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1-06T16:25:39"/>
  </r>
  <r>
    <n v="1513"/>
    <s v="Russian Interiors"/>
    <x v="1511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6-16T15:17:46"/>
  </r>
  <r>
    <n v="1514"/>
    <s v="Racing Age"/>
    <x v="1512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8-18T14:20:40"/>
  </r>
  <r>
    <n v="1515"/>
    <s v="Eyes as Big as Plates"/>
    <x v="1513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2-15T06:04:57"/>
  </r>
  <r>
    <n v="1516"/>
    <s v="WELCOME HOME // a multipath photobook by Judith Stenneken"/>
    <x v="1514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09-06T11:11:32"/>
  </r>
  <r>
    <n v="1517"/>
    <s v="THE WATCHERS:  a book of the Wait Watchers photographs"/>
    <x v="1515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1-05T13:35:53"/>
  </r>
  <r>
    <n v="1518"/>
    <s v="Amelia and the Animals: Photographs by Robin Schwartz"/>
    <x v="1516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01T19:40:52"/>
  </r>
  <r>
    <n v="1519"/>
    <s v="Jesus Days, 1978-1983"/>
    <x v="1517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5-23T17:48:03"/>
  </r>
  <r>
    <n v="1520"/>
    <s v="TULIPS"/>
    <x v="1518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1-12T20:35:13"/>
  </r>
  <r>
    <n v="1521"/>
    <s v="STREET, New York City, The 70's, 80's, 90's"/>
    <x v="1519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5-03T04:01:31"/>
  </r>
  <r>
    <n v="1522"/>
    <s v="INSIDE TRACKS: Alone Across the Outback"/>
    <x v="1520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09-17T19:55:39"/>
  </r>
  <r>
    <n v="1523"/>
    <s v="Contact by Jake Shivery"/>
    <x v="1521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1-21T18:01:56"/>
  </r>
  <r>
    <n v="1524"/>
    <s v="Heath - Limited Edition Split Zine - Make 100"/>
    <x v="1522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1-21T12:01:30"/>
  </r>
  <r>
    <n v="1525"/>
    <s v="Silver Hour: a photo book by Alex Westfall"/>
    <x v="1523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7-19T16:52:18"/>
  </r>
  <r>
    <n v="1526"/>
    <s v="BODYSCAPES II: Theater of Life"/>
    <x v="1524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5-12-01T06:37:27"/>
  </r>
  <r>
    <n v="1527"/>
    <s v="Island - Japan, from the view point of many"/>
    <x v="1525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2-14T14:24:46"/>
  </r>
  <r>
    <n v="1528"/>
    <s v="Don't Go Outside: Tokyo Street Photos"/>
    <x v="1526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01T17:35:22"/>
  </r>
  <r>
    <n v="1529"/>
    <s v="&quot;(more than) dust.&quot; - a feminist photo book"/>
    <x v="1527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2-17T15:05:20"/>
  </r>
  <r>
    <n v="1530"/>
    <s v="A 4-year-old's Portrait of the American West"/>
    <x v="1528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09-28T18:24:55"/>
  </r>
  <r>
    <n v="1531"/>
    <s v="Smell the [City of] Roses"/>
    <x v="1529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0-29T19:15:26"/>
  </r>
  <r>
    <n v="1532"/>
    <s v="Geiko and Maiko of Kyoto"/>
    <x v="1530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1-22T11:24:25"/>
  </r>
  <r>
    <n v="1533"/>
    <s v="The Cancer Family Book Project"/>
    <x v="1531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3-14T00:02:57"/>
  </r>
  <r>
    <n v="1534"/>
    <s v="The Art of Abandonment - Photo Book by Walter Arnold"/>
    <x v="1532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8-05T16:11:02"/>
  </r>
  <r>
    <n v="1535"/>
    <s v="Small Steps Are Giant Leaps"/>
    <x v="1533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4-24T19:53:51"/>
  </r>
  <r>
    <n v="1536"/>
    <s v="We Call This Home: 3 yrs of travel to 60 countries photobook"/>
    <x v="1534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7-28T19:15:10"/>
  </r>
  <r>
    <n v="1537"/>
    <s v="FACE TO FAITH | MOUNT KAILASH | TIBET photobook"/>
    <x v="1535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7-01T07:33:47"/>
  </r>
  <r>
    <n v="1538"/>
    <s v="US National Parks: Picturing the Little Things"/>
    <x v="1536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4-12-08T18:46:10"/>
  </r>
  <r>
    <n v="1539"/>
    <s v="The Music Never Stopped:Epic Live Music Photos by Bob Minkin"/>
    <x v="1537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6-12-01T22:03:39"/>
  </r>
  <r>
    <n v="1540"/>
    <s v="Organic Portraits / A Photo Book of Polaroid &amp; Film Images"/>
    <x v="1538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0-27T00:10:16"/>
  </r>
  <r>
    <n v="1541"/>
    <s v="The Panama Canal Bridge of the Americas"/>
    <x v="1539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01T17:05:38"/>
  </r>
  <r>
    <n v="1542"/>
    <s v="From student to beekeeper"/>
    <x v="1540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23:55:00"/>
  </r>
  <r>
    <n v="1543"/>
    <s v="Sunrises in the MidWest"/>
    <x v="1541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0-23T12:13:54"/>
  </r>
  <r>
    <n v="1544"/>
    <s v="LaFee Photography"/>
    <x v="1542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x v="1543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1-27T21:13:54"/>
  </r>
  <r>
    <n v="1546"/>
    <s v="Hen Harrier Wildlife Sanctuary"/>
    <x v="1544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7-19T05:06:39"/>
  </r>
  <r>
    <n v="1547"/>
    <s v="Sound Photography"/>
    <x v="1545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x v="1546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0-09T21:10:20"/>
  </r>
  <r>
    <n v="1549"/>
    <s v="2016 Calendar:  Wonders of Nature"/>
    <x v="1547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0-04T03:15:59"/>
  </r>
  <r>
    <n v="1550"/>
    <s v="It's not easy being green: Costa Rican froglife"/>
    <x v="1548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4-12T10:47:14"/>
  </r>
  <r>
    <n v="1551"/>
    <s v="Randy Hoffman Photography"/>
    <x v="1549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x v="1550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341"/>
    <d v="2014-09-10T16:31:48"/>
  </r>
  <r>
    <n v="1553"/>
    <s v="Avatar in Training: Mastering the Four Elements of Nature"/>
    <x v="1551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06:47:27"/>
  </r>
  <r>
    <n v="1554"/>
    <s v="Barbara O'Donovan Designs"/>
    <x v="1552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06:03:10"/>
  </r>
  <r>
    <n v="1555"/>
    <s v="Coffee Table Book of Maine"/>
    <x v="1553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14:43:52"/>
  </r>
  <r>
    <n v="1556"/>
    <s v="West Canada - A Coffee Table Book"/>
    <x v="1554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5"/>
    <d v="2016-06-04T03:40:24"/>
  </r>
  <r>
    <n v="1557"/>
    <s v="Reflecting Light Photo"/>
    <x v="1555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8-20T15:40:33"/>
  </r>
  <r>
    <n v="1558"/>
    <s v="Lucy Wood's Calendar - English Countryside 2016"/>
    <x v="1556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7"/>
    <d v="2015-06-30T09:32:39"/>
  </r>
  <r>
    <n v="1559"/>
    <s v="North Cascades Bigfoot Photo Expedition"/>
    <x v="1557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8"/>
    <d v="2015-04-14T01:16:39"/>
  </r>
  <r>
    <n v="1560"/>
    <s v="Fine Art Landscape 2015 Calendar"/>
    <x v="1558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59"/>
    <d v="2014-10-24T00:29:53"/>
  </r>
  <r>
    <n v="1561"/>
    <s v="The Content of Character Book Series, Volume I, 1750 - 1940"/>
    <x v="1559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0"/>
    <d v="2013-10-08T01:00:03"/>
  </r>
  <r>
    <n v="1562"/>
    <s v="&quot;The Dreams Of Little Red Scooter&quot;  an artists hope to interact with other humans!! (Canceled)"/>
    <x v="1560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13:35:16"/>
  </r>
  <r>
    <n v="1563"/>
    <s v="Expedition into the Empty Quarter - The Book (Canceled)"/>
    <x v="1561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2"/>
    <d v="2014-01-13T17:49:11"/>
  </r>
  <r>
    <n v="1564"/>
    <s v="coming apart at the stitches... (Canceled)"/>
    <x v="1562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3"/>
    <d v="2015-04-27T08:48:29"/>
  </r>
  <r>
    <n v="1565"/>
    <s v="The National Forests Passport Project (Canceled)"/>
    <x v="1563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4"/>
    <d v="2011-05-09T17:31:01"/>
  </r>
  <r>
    <n v="1566"/>
    <s v="DeVito Art Skull Island Kongstarter (Canceled)"/>
    <x v="1564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5"/>
    <d v="2016-06-28T22:00:04"/>
  </r>
  <r>
    <n v="1567"/>
    <s v="Kickstart a Traveling Heart (Canceled)"/>
    <x v="1565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6"/>
    <d v="2014-02-01T22:29:05"/>
  </r>
  <r>
    <n v="1568"/>
    <s v="Map &amp; Palette: Chronicling The Voyage of Three Young Artists"/>
    <x v="1566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7"/>
    <d v="2014-11-19T01:29:45"/>
  </r>
  <r>
    <n v="1569"/>
    <s v="to be removed (Canceled)"/>
    <x v="1567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16:18:34"/>
  </r>
  <r>
    <n v="1570"/>
    <s v="BEAUTIFUL DREAMERS: An Adult Coloring Book (Canceled)"/>
    <x v="1568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69"/>
    <d v="2016-03-09T19:31:22"/>
  </r>
  <r>
    <n v="1571"/>
    <s v="CAUCASUS - on the untrodden roads (Canceled)"/>
    <x v="1569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0"/>
    <d v="2015-05-20T18:28:03"/>
  </r>
  <r>
    <n v="1572"/>
    <s v="A Countrified Wedding: A Guide to an English Country Wedding"/>
    <x v="1570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1"/>
    <d v="2016-02-04T00:47:39"/>
  </r>
  <r>
    <n v="1573"/>
    <s v="150 Years of Awesome Canada: Trading Card Coffee Table Book (Canceled)"/>
    <x v="1571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2"/>
    <d v="2017-02-20T00:00:02"/>
  </r>
  <r>
    <n v="1574"/>
    <s v="BLK/MTL the Illustrated Works of Carmine Diaz (Canceled)"/>
    <x v="1572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3"/>
    <d v="2015-01-13T22:15:29"/>
  </r>
  <r>
    <n v="1575"/>
    <s v="Underwater Colors Of The Channel Islands (Canceled)"/>
    <x v="1573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4"/>
    <d v="2014-06-09T12:34:56"/>
  </r>
  <r>
    <n v="1576"/>
    <s v="The Obsessive Line Collection (Canceled)"/>
    <x v="1574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5-16T21:06:08"/>
  </r>
  <r>
    <n v="1577"/>
    <s v="Abstract Image Photography Coffee Table Book (Canceled)"/>
    <x v="1575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6"/>
    <d v="2012-05-25T20:20:48"/>
  </r>
  <r>
    <n v="1578"/>
    <s v="LATENT TALENT: Leaping from de Poverty Line (Canceled)"/>
    <x v="1576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7"/>
    <d v="2010-08-09T01:34:51"/>
  </r>
  <r>
    <n v="1579"/>
    <s v="psyÂ·choÂ·miÂ·metÂ·ic: The EsÂ·sence of Life (Canceled)"/>
    <x v="1577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8"/>
    <d v="2013-07-26T23:54:51"/>
  </r>
  <r>
    <n v="1580"/>
    <s v="Faces &amp; Places In Brevard County (Canceled)"/>
    <x v="1578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2T01:12:06"/>
  </r>
  <r>
    <n v="1581"/>
    <s v="The Sharper Image"/>
    <x v="1579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0"/>
    <d v="2015-11-17T10:46:30"/>
  </r>
  <r>
    <n v="1582"/>
    <s v="Scenes from New Orleans"/>
    <x v="1580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1"/>
    <d v="2015-08-30T18:57:33"/>
  </r>
  <r>
    <n v="1583"/>
    <s v="Follow in footsteps an awesome book adventure"/>
    <x v="1581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2"/>
    <d v="2014-08-26T21:43:11"/>
  </r>
  <r>
    <n v="1584"/>
    <s v="Lets see Kansas together!"/>
    <x v="1582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15:35:01"/>
  </r>
  <r>
    <n v="1585"/>
    <s v="Live 4 The Rush: Palooza Pics"/>
    <x v="1583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4"/>
    <d v="2016-12-03T21:29:28"/>
  </r>
  <r>
    <n v="1586"/>
    <s v="Missouri In Pictures"/>
    <x v="1584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6T02:30:22"/>
  </r>
  <r>
    <n v="1587"/>
    <s v="Aerial Photography :  Americas Most Impressive Structures"/>
    <x v="1585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6"/>
    <d v="2014-11-13T22:49:25"/>
  </r>
  <r>
    <n v="1588"/>
    <s v="The Right Side of Texas"/>
    <x v="1586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05:59:59"/>
  </r>
  <r>
    <n v="1589"/>
    <s v="A Side Of The World In Canvas"/>
    <x v="1587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23:38:06"/>
  </r>
  <r>
    <n v="1590"/>
    <s v="An Italian Adventure"/>
    <x v="1588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89"/>
    <d v="2015-08-24T20:34:24"/>
  </r>
  <r>
    <n v="1591"/>
    <s v="Ireland from a Kite, a unique photographic book"/>
    <x v="1589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0"/>
    <d v="2016-03-04T17:25:41"/>
  </r>
  <r>
    <n v="1592"/>
    <s v="The Views of Pittsburgh"/>
    <x v="1590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1T01:44:45"/>
  </r>
  <r>
    <n v="1593"/>
    <s v="Picturing Italy"/>
    <x v="1591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2"/>
    <d v="2015-01-29T20:17:35"/>
  </r>
  <r>
    <n v="1594"/>
    <s v="Scenes and Things from New Orleans"/>
    <x v="1592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3"/>
    <d v="2016-03-16T17:06:22"/>
  </r>
  <r>
    <n v="1595"/>
    <s v="Civil war battlefields and forts"/>
    <x v="1593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4"/>
    <d v="2014-05-21T01:12:08"/>
  </r>
  <r>
    <n v="1596"/>
    <s v="The Town We Live In"/>
    <x v="1594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5"/>
    <d v="2014-10-29T10:19:29"/>
  </r>
  <r>
    <n v="1597"/>
    <s v="Vacation Days in Big Bear"/>
    <x v="1595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8:29:57"/>
  </r>
  <r>
    <n v="1598"/>
    <s v="Dream TRIP to Tornado Alley"/>
    <x v="1596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7"/>
    <d v="2015-05-27T16:00:58"/>
  </r>
  <r>
    <n v="1599"/>
    <s v="The Londoner: Prints &amp; Canvas"/>
    <x v="1597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12:56:16"/>
  </r>
  <r>
    <n v="1600"/>
    <s v="Organic in India"/>
    <x v="1598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599"/>
    <d v="2014-06-01T01:22:32"/>
  </r>
  <r>
    <n v="1601"/>
    <s v="Release Soundzero's Debut Album!"/>
    <x v="1599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0"/>
    <d v="2011-04-05T02:13:53"/>
  </r>
  <r>
    <n v="1602"/>
    <s v="The Material - Let You Down music video"/>
    <x v="1600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1"/>
    <d v="2011-09-02T07:08:37"/>
  </r>
  <r>
    <n v="1603"/>
    <s v="Max's First Solo Album!"/>
    <x v="1601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2"/>
    <d v="2011-11-29T04:04:19"/>
  </r>
  <r>
    <n v="1604"/>
    <s v="Totally &quot;not&quot; For Drugs: A Kentucky Knife Fight music video"/>
    <x v="1602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3"/>
    <d v="2012-02-06T20:17:15"/>
  </r>
  <r>
    <n v="1605"/>
    <s v="A Band of Orcs Official Gaming Miniatures Presale"/>
    <x v="1603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4"/>
    <d v="2011-07-23T00:18:33"/>
  </r>
  <r>
    <n v="1606"/>
    <s v="The Scurvies to release new album this summer! Check it out!"/>
    <x v="1604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5"/>
    <d v="2010-12-24T02:40:38"/>
  </r>
  <r>
    <n v="1607"/>
    <s v="New Tour Bus for The Slants"/>
    <x v="1605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6"/>
    <d v="2012-05-24T19:24:11"/>
  </r>
  <r>
    <n v="1608"/>
    <s v="The Devil &amp; Me Debut Album, &quot;...It's Not A Dream&quot;"/>
    <x v="1606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7"/>
    <d v="2013-11-29T19:56:26"/>
  </r>
  <r>
    <n v="1609"/>
    <s v="Get Still the Sky's Limit on the Road! (&amp; with a new album!)"/>
    <x v="1607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8"/>
    <d v="2011-09-10T00:01:49"/>
  </r>
  <r>
    <n v="1610"/>
    <s v="So The Story Goes: The New Album by &quot;Just Joe&quot; Altier"/>
    <x v="1608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09"/>
    <d v="2012-11-15T22:11:50"/>
  </r>
  <r>
    <n v="1611"/>
    <s v="Skelton-Luns CD/7&quot;             No Big Deal."/>
    <x v="1609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0"/>
    <d v="2013-05-15T00:00:32"/>
  </r>
  <r>
    <n v="1612"/>
    <s v="Join AT THE WAYSIDE For The &quot;Ready...Set...Snow Tour!&quot;"/>
    <x v="1610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1"/>
    <d v="2012-12-03T20:59:44"/>
  </r>
  <r>
    <n v="1613"/>
    <s v="New  E.P. mastering and recording"/>
    <x v="1611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2"/>
    <d v="2012-06-22T01:40:02"/>
  </r>
  <r>
    <n v="1614"/>
    <s v="Chaotic Resemblance 2015 album, Produced by Oz Fox - Stryper"/>
    <x v="1612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3"/>
    <d v="2014-06-04T23:32:49"/>
  </r>
  <r>
    <n v="1615"/>
    <s v="PRE ORDER Reno Divorce Digital CD &quot;Stuck On You&quot; $15 or more"/>
    <x v="1613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4"/>
    <d v="2011-10-29T01:13:16"/>
  </r>
  <r>
    <n v="1616"/>
    <s v="Aly Jados: the New EP rOckNrOLLa"/>
    <x v="1614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5"/>
    <d v="2012-10-12T17:10:21"/>
  </r>
  <r>
    <n v="1617"/>
    <s v="The Coffis Brothers 2nd Album!"/>
    <x v="1615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6"/>
    <d v="2013-09-29T15:56:28"/>
  </r>
  <r>
    <n v="1618"/>
    <s v="Janus Word Album"/>
    <x v="1616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7"/>
    <d v="2013-01-27T15:42:15"/>
  </r>
  <r>
    <n v="1619"/>
    <s v="Casual Encounters: The Quest For a PA"/>
    <x v="1617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8"/>
    <d v="2014-08-25T04:28:06"/>
  </r>
  <r>
    <n v="1620"/>
    <s v="Kickstart my music career with 300 CDs"/>
    <x v="1618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19"/>
    <d v="2013-02-16T08:09:00"/>
  </r>
  <r>
    <n v="1621"/>
    <s v="The First Full Length Fifth Freedom Album"/>
    <x v="1619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0"/>
    <d v="2012-04-04T14:33:35"/>
  </r>
  <r>
    <n v="1622"/>
    <s v="PrincessFrank's MASTERSLAVE Album, EP &amp; Tour"/>
    <x v="1620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1"/>
    <d v="2014-11-07T07:04:34"/>
  </r>
  <r>
    <n v="1623"/>
    <s v="The Boogaloos need to record a 4-track CD of original music."/>
    <x v="1621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2"/>
    <d v="2013-06-28T16:31:29"/>
  </r>
  <r>
    <n v="1624"/>
    <s v="Joey De Noble needs YOUR help!"/>
    <x v="1622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2-11-30T08:48:55"/>
  </r>
  <r>
    <n v="1625"/>
    <s v="Redemption's New DVD!"/>
    <x v="1623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4"/>
    <d v="2012-08-14T16:47:33"/>
  </r>
  <r>
    <n v="1626"/>
    <s v="The Protest's Next Album"/>
    <x v="1624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5"/>
    <d v="2013-11-01T20:21:07"/>
  </r>
  <r>
    <n v="1627"/>
    <s v="River Of Thorns - First CD Release"/>
    <x v="1625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6"/>
    <d v="2012-10-23T16:58:09"/>
  </r>
  <r>
    <n v="1628"/>
    <s v="&quot;Songs for Tsippora&quot; Byronâ€™s DEBUT EP"/>
    <x v="1626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7"/>
    <d v="2014-05-15T17:41:22"/>
  </r>
  <r>
    <n v="1629"/>
    <s v="Off The Turnpike | A Loud New Way to Release Loud New Music"/>
    <x v="1627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8"/>
    <d v="2014-01-06T20:48:53"/>
  </r>
  <r>
    <n v="1630"/>
    <s v="Golden Grenade Records Their Debut EP"/>
    <x v="1628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29"/>
    <d v="2012-01-31T20:06:15"/>
  </r>
  <r>
    <n v="1631"/>
    <s v="The Sweet Remains record their sophomore studio album!"/>
    <x v="1629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0"/>
    <d v="2012-09-12T20:37:41"/>
  </r>
  <r>
    <n v="1632"/>
    <s v="Culprit needs a van!"/>
    <x v="1630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1"/>
    <d v="2011-07-26T08:10:54"/>
  </r>
  <r>
    <n v="1633"/>
    <s v="ELIZABETH REX"/>
    <x v="1631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2"/>
    <d v="2011-12-19T21:12:36"/>
  </r>
  <r>
    <n v="1634"/>
    <s v="RUBEDO: Debut Full Length Album"/>
    <x v="1632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3"/>
    <d v="2011-04-25T04:33:21"/>
  </r>
  <r>
    <n v="1635"/>
    <s v="The World Over's New EP, &quot;MOUNTAINS&quot;."/>
    <x v="1633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4"/>
    <d v="2016-05-12T20:51:01"/>
  </r>
  <r>
    <n v="1636"/>
    <s v="Butch County Rocks San Francisco Pride"/>
    <x v="1634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5"/>
    <d v="2011-04-30T02:04:48"/>
  </r>
  <r>
    <n v="1637"/>
    <s v="We Fly to Philly / Release new album / Tour west coast"/>
    <x v="1635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6"/>
    <d v="2009-11-05T18:02:20"/>
  </r>
  <r>
    <n v="1638"/>
    <s v="Avenues EP 2013"/>
    <x v="1636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7"/>
    <d v="2013-01-14T16:29:28"/>
  </r>
  <r>
    <n v="1639"/>
    <s v="The One Two 7s Are Recording an Album!"/>
    <x v="1637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8"/>
    <d v="2012-02-02T15:39:25"/>
  </r>
  <r>
    <n v="1640"/>
    <s v="Lovers and Poets- music video"/>
    <x v="1638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39"/>
    <d v="2010-07-20T05:32:35"/>
  </r>
  <r>
    <n v="1641"/>
    <s v="Tanya Dartson- Run for Your Life music video"/>
    <x v="1639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0"/>
    <d v="2014-11-19T14:19:04"/>
  </r>
  <r>
    <n v="1642"/>
    <s v="Pop Garden Radio Presents: Season 2 CD"/>
    <x v="1640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1"/>
    <d v="2011-05-25T00:35:27"/>
  </r>
  <r>
    <n v="1643"/>
    <s v="This Is All Now's Brand New Album!!"/>
    <x v="1641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2"/>
    <d v="2012-08-25T19:46:52"/>
  </r>
  <r>
    <n v="1644"/>
    <s v="Kevin Wood - Out Among The Wolves"/>
    <x v="1642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3"/>
    <d v="2012-09-23T01:26:00"/>
  </r>
  <r>
    <n v="1645"/>
    <s v="John Clark Records His Debut Album â€œAll I Haveâ€"/>
    <x v="1643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4"/>
    <d v="2013-09-04T14:49:00"/>
  </r>
  <r>
    <n v="1646"/>
    <s v="MADAM Album"/>
    <x v="1644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5"/>
    <d v="2014-07-13T10:48:23"/>
  </r>
  <r>
    <n v="1647"/>
    <s v="JAYSIN + HOT MUSIC VIDEO = EPICNESS!! GRAMMY POP SOUL"/>
    <x v="1645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6"/>
    <d v="2012-05-10T09:49:37"/>
  </r>
  <r>
    <n v="1648"/>
    <s v="Arches - Wide Awake on Vinyl "/>
    <x v="1646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7"/>
    <d v="2011-02-18T16:54:42"/>
  </r>
  <r>
    <n v="1649"/>
    <s v="Sam Lyons New Album - 2014"/>
    <x v="1647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8"/>
    <d v="2014-04-08T16:25:55"/>
  </r>
  <r>
    <n v="1650"/>
    <s v="The Psalm Praise Project, Vol. 2"/>
    <x v="1648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49"/>
    <d v="2013-09-09T10:27:17"/>
  </r>
  <r>
    <n v="1651"/>
    <s v="Music Video For &quot;Altruism (We Can Change The World)&quot;"/>
    <x v="1649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0"/>
    <d v="2011-03-23T21:37:00"/>
  </r>
  <r>
    <n v="1652"/>
    <s v="Autumn Ashley: The Bold New EP &quot;Battle Grounds&quot;"/>
    <x v="1650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1"/>
    <d v="2013-10-25T11:49:53"/>
  </r>
  <r>
    <n v="1653"/>
    <s v="The Narrative 2011 Spring Tour with Eisley"/>
    <x v="1651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2"/>
    <d v="2011-03-24T20:01:36"/>
  </r>
  <r>
    <n v="1654"/>
    <s v="sandy mcknight records 3 new songs with your kind assistance"/>
    <x v="1652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3"/>
    <d v="2012-03-19T21:22:40"/>
  </r>
  <r>
    <n v="1655"/>
    <s v="Meg Porter Debut EP!"/>
    <x v="1653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4"/>
    <d v="2012-03-06T19:00:20"/>
  </r>
  <r>
    <n v="1656"/>
    <s v="Jared Mitchell: The Maiden Voyage"/>
    <x v="1654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5"/>
    <d v="2012-11-13T22:17:32"/>
  </r>
  <r>
    <n v="1657"/>
    <s v="The Debut Album from Lynette!"/>
    <x v="1655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6"/>
    <d v="2012-04-24T18:46:08"/>
  </r>
  <r>
    <n v="1658"/>
    <s v="New Amy Rivard album!!!"/>
    <x v="1656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7"/>
    <d v="2012-11-10T05:19:27"/>
  </r>
  <r>
    <n v="1659"/>
    <s v="The Penny Arcade Quartet's Christmas EP"/>
    <x v="1657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8"/>
    <d v="2013-11-18T21:55:21"/>
  </r>
  <r>
    <n v="1660"/>
    <s v="Risotto fragole e champagne"/>
    <x v="1658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59"/>
    <d v="2016-03-30T16:39:10"/>
  </r>
  <r>
    <n v="1661"/>
    <s v="Kyana"/>
    <x v="1659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0"/>
    <d v="2015-12-05T23:57:11"/>
  </r>
  <r>
    <n v="1662"/>
    <s v="Miami Singer/Songwriter Cat Shell- Album &quot;Illusion&quot;"/>
    <x v="1660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1"/>
    <d v="2011-11-01T04:45:36"/>
  </r>
  <r>
    <n v="1663"/>
    <s v="ghost -- a music video"/>
    <x v="1661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1-02T00:31:47"/>
  </r>
  <r>
    <n v="1664"/>
    <s v="Grace Sings Grace"/>
    <x v="1662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3"/>
    <d v="2012-01-31T18:16:58"/>
  </r>
  <r>
    <n v="1665"/>
    <s v="Simply Put is recording an album!"/>
    <x v="1663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4"/>
    <d v="2011-01-21T15:35:13"/>
  </r>
  <r>
    <n v="1666"/>
    <s v="Venus On Fire + Extraordinary Producer = Legendary New EP"/>
    <x v="1664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5"/>
    <d v="2013-02-26T06:04:33"/>
  </r>
  <r>
    <n v="1667"/>
    <s v="Celeste Amadee &quot;A Sign of Weakness&quot; EP and Music Video"/>
    <x v="1665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6"/>
    <d v="2014-02-12T01:41:38"/>
  </r>
  <r>
    <n v="1668"/>
    <s v="Jonathan Cody White Makes His Debut EP!!!"/>
    <x v="1666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7"/>
    <d v="2011-10-29T03:35:39"/>
  </r>
  <r>
    <n v="1669"/>
    <s v="Summer Gill 'Stormy Weather' EP"/>
    <x v="1667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8"/>
    <d v="2016-04-01T21:14:36"/>
  </r>
  <r>
    <n v="1670"/>
    <s v="Help Launch Cities and Saints Debut Album!"/>
    <x v="1668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69"/>
    <d v="2010-05-15T22:19:59"/>
  </r>
  <r>
    <n v="1671"/>
    <s v="Luke O'Brien's Kickstarter"/>
    <x v="1669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0"/>
    <d v="2016-07-02T13:03:34"/>
  </r>
  <r>
    <n v="1672"/>
    <s v="High Altotude Debut Album"/>
    <x v="1670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1"/>
    <d v="2012-05-05T15:45:30"/>
  </r>
  <r>
    <n v="1673"/>
    <s v="Mastering and Vinyl Production for The Astronomer LP"/>
    <x v="1671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2"/>
    <d v="2015-02-04T21:04:52"/>
  </r>
  <r>
    <n v="1674"/>
    <s v="Candice Russell New EP: IGNITE"/>
    <x v="1672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3"/>
    <d v="2016-07-18T14:31:46"/>
  </r>
  <r>
    <n v="1675"/>
    <s v="The Great Party's Debut Album!"/>
    <x v="1673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4"/>
    <d v="2011-09-16T17:35:40"/>
  </r>
  <r>
    <n v="1676"/>
    <s v="Bridge 19 CD Release Tour"/>
    <x v="1674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5"/>
    <d v="2012-03-05T17:25:47"/>
  </r>
  <r>
    <n v="1677"/>
    <s v="Andrius Pojavis new album &quot;Seven&quot;"/>
    <x v="1675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6"/>
    <d v="2016-02-16T09:46:16"/>
  </r>
  <r>
    <n v="1678"/>
    <s v="Cassandra Violet &quot;Beyond the Fray&quot; Music Video"/>
    <x v="1676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7"/>
    <d v="2014-01-23T20:31:11"/>
  </r>
  <r>
    <n v="1679"/>
    <s v="Do You Want to Ride on my Rocket Ship? - An Album Pre-Order"/>
    <x v="1677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6-29T01:39:05"/>
  </r>
  <r>
    <n v="1680"/>
    <s v="Kick Out a Record"/>
    <x v="1678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79"/>
    <d v="2014-06-12T18:11:07"/>
  </r>
  <r>
    <n v="1681"/>
    <s v="Slugs and Bugs - TWO &quot;Sing the Bible&quot; CDs!"/>
    <x v="1679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0"/>
    <d v="2017-02-08T02:54:44"/>
  </r>
  <r>
    <n v="1682"/>
    <s v="Looking Up &amp; Holding On CD Project - Christian songwriter"/>
    <x v="1680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05:07:40"/>
  </r>
  <r>
    <n v="1683"/>
    <s v="Manman doudou tÃ©moignage d'une mÃ¨re Album"/>
    <x v="1681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2"/>
    <d v="2017-03-14T18:45:38"/>
  </r>
  <r>
    <n v="1684"/>
    <s v="Goodness &amp; Mercy EP - Marty Mikles"/>
    <x v="1682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3"/>
    <d v="2017-02-17T19:34:01"/>
  </r>
  <r>
    <n v="1685"/>
    <s v="Help Support Brad Dassey's Music"/>
    <x v="1683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4"/>
    <d v="2017-02-22T06:00:23"/>
  </r>
  <r>
    <n v="1686"/>
    <s v="The Torah: World's First Complete Musical Transcription"/>
    <x v="1684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5"/>
    <d v="2017-02-26T20:15:19"/>
  </r>
  <r>
    <n v="1687"/>
    <s v="Fike // You Say Speak We Say Move"/>
    <x v="1685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6"/>
    <d v="2017-03-08T01:07:25"/>
  </r>
  <r>
    <n v="1688"/>
    <s v="Christofer Scott: Dive In EP"/>
    <x v="1686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7"/>
    <d v="2017-03-10T12:49:54"/>
  </r>
  <r>
    <n v="1689"/>
    <s v="Fly Away"/>
    <x v="1687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8"/>
    <d v="2017-02-14T22:37:10"/>
  </r>
  <r>
    <n v="1690"/>
    <s v="NewKings Album &quot;Rise Up&quot;"/>
    <x v="1688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89"/>
    <d v="2017-03-07T10:20:42"/>
  </r>
  <r>
    <n v="1691"/>
    <s v="Sing Like You Were Meant To!"/>
    <x v="1689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0"/>
    <d v="2017-03-01T16:50:08"/>
  </r>
  <r>
    <n v="1692"/>
    <s v="Get Your Hopes Up"/>
    <x v="1690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1"/>
    <d v="2017-02-22T03:37:47"/>
  </r>
  <r>
    <n v="1693"/>
    <s v="Debut Studio EP // Sam Hibbard"/>
    <x v="1691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2"/>
    <d v="2017-03-09T22:05:12"/>
  </r>
  <r>
    <n v="1694"/>
    <s v="Thundercreek Studios"/>
    <x v="1692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3"/>
    <d v="2017-02-25T16:04:34"/>
  </r>
  <r>
    <n v="1695"/>
    <s v="THE PREACHER'S DAUGHTERS CD Hymns Recording Project"/>
    <x v="1693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4"/>
    <d v="2017-03-07T00:45:14"/>
  </r>
  <r>
    <n v="1696"/>
    <s v="Angel Talking truth to share with the world."/>
    <x v="1694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2T01:40:11"/>
  </r>
  <r>
    <n v="1697"/>
    <s v="Undivided Heart - a worship album by John Gabriel Arends"/>
    <x v="1695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6"/>
    <d v="2017-03-11T00:47:28"/>
  </r>
  <r>
    <n v="1698"/>
    <s v="I'M For Peace Music Ministry By R.Gerald's IMFP SOCIETY"/>
    <x v="1696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2T04:59:20"/>
  </r>
  <r>
    <n v="1699"/>
    <s v="THE WORSHIP ALBUM!"/>
    <x v="1697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8"/>
    <d v="2017-03-12T20:44:05"/>
  </r>
  <r>
    <n v="1700"/>
    <s v="Camp Songs: original worship songs inspired by summer camp"/>
    <x v="1698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699"/>
    <d v="2017-03-02T01:43:10"/>
  </r>
  <r>
    <n v="1701"/>
    <s v="&quot;Holy Realm Music Group&quot; Anointed Purpose, Heavenly Good"/>
    <x v="1699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0"/>
    <d v="2014-12-16T15:56:45"/>
  </r>
  <r>
    <n v="1702"/>
    <s v="lyndale lewis and new vision prosper cd release"/>
    <x v="1700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1"/>
    <d v="2015-02-28T20:52:30"/>
  </r>
  <r>
    <n v="1703"/>
    <s v="Joy Full Noise!"/>
    <x v="1701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2"/>
    <d v="2015-07-02T06:45:37"/>
  </r>
  <r>
    <n v="1704"/>
    <s v="Jericho Down Worship Album"/>
    <x v="1702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3"/>
    <d v="2015-01-17T03:21:13"/>
  </r>
  <r>
    <n v="1705"/>
    <s v="Piano Prayer Album - Russ James"/>
    <x v="1703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9T00:24:06"/>
  </r>
  <r>
    <n v="1706"/>
    <s v="Gemeinde in Bremen"/>
    <x v="1704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07:21:12"/>
  </r>
  <r>
    <n v="1707"/>
    <s v="Hurricanes and Coastal Storms- Chapel Studio Project"/>
    <x v="1705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6"/>
    <d v="2016-02-27T17:18:15"/>
  </r>
  <r>
    <n v="1708"/>
    <s v="Praise: It's what we do"/>
    <x v="1706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20:48:26"/>
  </r>
  <r>
    <n v="1709"/>
    <s v="Psalms"/>
    <x v="1707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8"/>
    <d v="2014-07-21T13:31:54"/>
  </r>
  <r>
    <n v="1710"/>
    <s v="Producing a live album of our upcoming Europe tour"/>
    <x v="1708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09"/>
    <d v="2015-12-03T14:11:28"/>
  </r>
  <r>
    <n v="1711"/>
    <s v="Redemption - Debut Multi-cultural Worship Album"/>
    <x v="1709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0"/>
    <d v="2014-08-01T15:30:34"/>
  </r>
  <r>
    <n v="1712"/>
    <s v="Midwest Cowboy Ministries"/>
    <x v="1710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21:55:53"/>
  </r>
  <r>
    <n v="1713"/>
    <s v="&quot;UNCOVERED ME&quot;"/>
    <x v="1711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2"/>
    <d v="2014-09-05T19:13:32"/>
  </r>
  <r>
    <n v="1714"/>
    <s v="Positive music. Zachary Freedoms NEW album, campaign."/>
    <x v="1712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3"/>
    <d v="2015-04-01T22:02:41"/>
  </r>
  <r>
    <n v="1715"/>
    <s v="The Heart of a P.K."/>
    <x v="1713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4"/>
    <d v="2015-03-01T05:13:05"/>
  </r>
  <r>
    <n v="1716"/>
    <s v="ALIVE! Gospel Chorus debuts Feb 11th, 2017: &quot;Love is ALIVE!&quot;"/>
    <x v="1714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5"/>
    <d v="2016-10-30T13:51:39"/>
  </r>
  <r>
    <n v="1717"/>
    <s v="Shift Records A New EP!"/>
    <x v="1715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6"/>
    <d v="2016-03-31T23:33:58"/>
  </r>
  <r>
    <n v="1718"/>
    <s v="The Prodigal Son"/>
    <x v="1716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7"/>
    <d v="2016-03-31T14:39:09"/>
  </r>
  <r>
    <n v="1719"/>
    <s v="Messiah's Call &quot;He'll Do It Today&quot; 2014"/>
    <x v="1717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8"/>
    <d v="2014-08-18T12:49:51"/>
  </r>
  <r>
    <n v="1720"/>
    <s v="Justin &amp; Elly Heckel DEBUT ALBUM!"/>
    <x v="1718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19"/>
    <d v="2014-10-10T18:47:51"/>
  </r>
  <r>
    <n v="1721"/>
    <s v="&quot;HEAVEN'S CALLING&quot;"/>
    <x v="1719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11:04:23"/>
  </r>
  <r>
    <n v="1722"/>
    <s v="Preserving the DC Gospel Stars"/>
    <x v="1720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1"/>
    <d v="2016-02-25T23:03:49"/>
  </r>
  <r>
    <n v="1723"/>
    <s v="Straighter Road Album Fundraiser"/>
    <x v="1721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2"/>
    <d v="2015-05-05T19:48:35"/>
  </r>
  <r>
    <n v="1724"/>
    <s v="Die Another Day 1st CD (Christian Rock)"/>
    <x v="1722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3"/>
    <d v="2014-09-30T22:22:42"/>
  </r>
  <r>
    <n v="1725"/>
    <s v="Unveiled Debut Album"/>
    <x v="1723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4"/>
    <d v="2014-07-25T23:14:09"/>
  </r>
  <r>
    <n v="1726"/>
    <s v="&quot;Every Day&quot; CD by Amanda Joy Hall"/>
    <x v="172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5"/>
    <d v="2014-05-29T22:04:24"/>
  </r>
  <r>
    <n v="1727"/>
    <s v="New album - Prophetic guitar soundscapes, Volume 2"/>
    <x v="1725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6"/>
    <d v="2015-02-09T22:16:17"/>
  </r>
  <r>
    <n v="1728"/>
    <s v="With His Presence"/>
    <x v="1726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7"/>
    <d v="2015-09-21T15:01:14"/>
  </r>
  <r>
    <n v="1729"/>
    <s v="Message from Beyond - A Gospel Music Project"/>
    <x v="1727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1T01:15:06"/>
  </r>
  <r>
    <n v="1730"/>
    <s v="Triumph Over Trials/ Hope Through the Hurt"/>
    <x v="1728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5T02:06:23"/>
  </r>
  <r>
    <n v="1731"/>
    <s v="Sam Cox Band First Christian Tour"/>
    <x v="1729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21:45:52"/>
  </r>
  <r>
    <n v="1732"/>
    <s v="Christian Lifestyle Multicultural Expo"/>
    <x v="1730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16:24:41"/>
  </r>
  <r>
    <n v="1733"/>
    <s v="What Faith Is EP/Album"/>
    <x v="1731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16:12:54"/>
  </r>
  <r>
    <n v="1734"/>
    <s v="Street Prophet Los CD and new book"/>
    <x v="1732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3"/>
    <d v="2015-04-08T00:52:36"/>
  </r>
  <r>
    <n v="1735"/>
    <s v="Leo's RainSong Artist program"/>
    <x v="1733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7-08T19:32:25"/>
  </r>
  <r>
    <n v="1736"/>
    <s v="In His Presence"/>
    <x v="1734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5"/>
    <d v="2015-10-09T20:40:33"/>
  </r>
  <r>
    <n v="1737"/>
    <s v="Healing"/>
    <x v="1735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6"/>
    <d v="2015-06-20T22:46:32"/>
  </r>
  <r>
    <n v="1738"/>
    <s v="The Flashing Lights"/>
    <x v="1736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7"/>
    <d v="2014-09-02T20:59:02"/>
  </r>
  <r>
    <n v="1739"/>
    <s v="SWEET LOVE - a Lovely Christian WEDDING SONG Happy Marriage"/>
    <x v="1737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8"/>
    <d v="2016-03-06T20:58:52"/>
  </r>
  <r>
    <n v="1740"/>
    <s v="Recording Studio Time"/>
    <x v="1738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9:37:02"/>
  </r>
  <r>
    <n v="1741"/>
    <s v="Caught off Guard"/>
    <x v="1739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0"/>
    <d v="2015-04-26T15:04:31"/>
  </r>
  <r>
    <n v="1742"/>
    <s v="Clark &amp; Addison: A Limited Edition Wrigley Field Photo Book"/>
    <x v="1740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1"/>
    <d v="2016-12-06T21:02:50"/>
  </r>
  <r>
    <n v="1743"/>
    <s v="The Fringes Project: Photobook of a Dying Language"/>
    <x v="1741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2"/>
    <d v="2016-08-04T22:12:55"/>
  </r>
  <r>
    <n v="1744"/>
    <s v="Water World"/>
    <x v="1742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3"/>
    <d v="2015-01-22T14:31:17"/>
  </r>
  <r>
    <n v="1745"/>
    <s v="Things I do in Detroit - A Guidebook by The Nain Rouge"/>
    <x v="1743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4"/>
    <d v="2016-11-16T06:13:58"/>
  </r>
  <r>
    <n v="1746"/>
    <s v="Edge â€¢ France | Witnessing Those Unseen"/>
    <x v="1744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5"/>
    <d v="2016-10-25T04:14:27"/>
  </r>
  <r>
    <n v="1747"/>
    <s v="'Tulip, my mother's favourite flower' - A Photo Book."/>
    <x v="1745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6"/>
    <d v="2015-10-15T10:27:10"/>
  </r>
  <r>
    <n v="1748"/>
    <s v="So It Is: Vancouver"/>
    <x v="1746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7"/>
    <d v="2015-08-03T22:49:03"/>
  </r>
  <r>
    <n v="1749"/>
    <s v="E FOTOGRAFESCHE RECKBLECK - 367 DEEG AM AUSLAND ASAZ"/>
    <x v="1747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8"/>
    <d v="2017-01-23T23:25:21"/>
  </r>
  <r>
    <n v="1750"/>
    <s v="Love Wins- A Powerful Book of LGBTQ Love Stories"/>
    <x v="1748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49"/>
    <d v="2016-03-25T20:05:04"/>
  </r>
  <r>
    <n v="1751"/>
    <s v="Daily Bread: Stories from Rural Greece"/>
    <x v="1749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0"/>
    <d v="2015-02-17T18:45:23"/>
  </r>
  <r>
    <n v="1752"/>
    <s v="Adfectus Book"/>
    <x v="1750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1"/>
    <d v="2016-09-14T06:04:42"/>
  </r>
  <r>
    <n v="1753"/>
    <s v="The Hero-In Me // Heroinmaleren - en mÃ¥de at leve pÃ¥"/>
    <x v="1751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2"/>
    <d v="2016-02-20T17:59:28"/>
  </r>
  <r>
    <n v="1754"/>
    <s v="OFFICIAL OTTAWA (an unofficial portrait)"/>
    <x v="1752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3"/>
    <d v="2015-03-04T21:02:33"/>
  </r>
  <r>
    <n v="1755"/>
    <s v="Just One Block: The Extraordinary Journey Around The Block"/>
    <x v="1753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09-05T18:56:01"/>
  </r>
  <r>
    <n v="1756"/>
    <s v="214: A Photobook of Dallas Hip Hop"/>
    <x v="1754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5"/>
    <d v="2016-07-20T04:01:09"/>
  </r>
  <r>
    <n v="1757"/>
    <s v="The Resurgence of Femininity Photo Thesis"/>
    <x v="1755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6"/>
    <d v="2016-12-29T19:51:23"/>
  </r>
  <r>
    <n v="1758"/>
    <s v="Yashica TLR Cameras History -Playing Cards"/>
    <x v="1756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7"/>
    <d v="2016-05-15T22:56:32"/>
  </r>
  <r>
    <n v="1759"/>
    <s v="Death Valley"/>
    <x v="1757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8"/>
    <d v="2015-03-05T19:53:49"/>
  </r>
  <r>
    <n v="1760"/>
    <s v="Portraits by Aris Jerome"/>
    <x v="1758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59"/>
    <d v="2016-02-05T16:08:33"/>
  </r>
  <r>
    <n v="1761"/>
    <s v="I Wanted To See Boobs"/>
    <x v="1759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0"/>
    <d v="2015-07-24T13:37:40"/>
  </r>
  <r>
    <n v="1762"/>
    <s v="&quot;The Naked Pixel&quot; Ali Pakele"/>
    <x v="1760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2-10T23:34:05"/>
  </r>
  <r>
    <n v="1763"/>
    <s v="Coffee Table Girls Exclusive Art Photography Book"/>
    <x v="1761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2"/>
    <d v="2016-09-23T20:50:40"/>
  </r>
  <r>
    <n v="1764"/>
    <s v="Blood, Sweat &amp; Tears - Photobook"/>
    <x v="1762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3"/>
    <d v="2014-07-05T11:39:39"/>
  </r>
  <r>
    <n v="1765"/>
    <s v="Oklahoma, The Way I See It; The Book"/>
    <x v="1763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4"/>
    <d v="2014-07-14T23:31:52"/>
  </r>
  <r>
    <n v="1766"/>
    <s v="Photographic book on Melbourne's music scene"/>
    <x v="1764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20:38:08"/>
  </r>
  <r>
    <n v="1767"/>
    <s v="OR-GÃ“L-HO -A search for meaning during the World Cup"/>
    <x v="1765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6"/>
    <d v="2014-07-04T15:48:04"/>
  </r>
  <r>
    <n v="1768"/>
    <s v="SWFTTR: Southwest Farm-to-Table Recipes"/>
    <x v="1766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7"/>
    <d v="2014-07-29T13:27:24"/>
  </r>
  <r>
    <n v="1769"/>
    <s v="Navajo Textile Project"/>
    <x v="1767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8"/>
    <d v="2014-12-14T19:39:19"/>
  </r>
  <r>
    <n v="1770"/>
    <s v="Pit &amp; Paddock: Unseen 60s &amp; 70s European Motor Racing Images"/>
    <x v="1768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69"/>
    <d v="2014-09-09T18:43:14"/>
  </r>
  <r>
    <n v="1771"/>
    <s v="&quot;Drakes Folly&quot;"/>
    <x v="1769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0"/>
    <d v="2014-09-23T23:30:40"/>
  </r>
  <r>
    <n v="1772"/>
    <s v="White Mountain"/>
    <x v="1770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1"/>
    <d v="2014-05-07T17:13:56"/>
  </r>
  <r>
    <n v="1773"/>
    <s v="True Faith : A Guitar Makers Promise to God by Tim Hawley"/>
    <x v="1771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2"/>
    <d v="2014-12-05T18:14:58"/>
  </r>
  <r>
    <n v="1774"/>
    <s v="The World Upside Down: Portraits"/>
    <x v="1772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3"/>
    <d v="2014-10-18T05:14:52"/>
  </r>
  <r>
    <n v="1775"/>
    <s v="Muhammad Ali - The Comeback"/>
    <x v="1773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4"/>
    <d v="2014-09-09T23:26:00"/>
  </r>
  <r>
    <n v="1776"/>
    <s v="Dubai: A Synthetic City - Photobook &amp; Journal"/>
    <x v="1774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5"/>
    <d v="2014-09-23T22:57:51"/>
  </r>
  <r>
    <n v="1777"/>
    <s v="All along the Control Tower"/>
    <x v="1775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6"/>
    <d v="2015-01-21T08:34:13"/>
  </r>
  <r>
    <n v="1778"/>
    <s v="Portrait of Cuban Resilience: Faces and Voices of a Blockade"/>
    <x v="1776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7"/>
    <d v="2015-02-10T20:43:15"/>
  </r>
  <r>
    <n v="1779"/>
    <s v="Ozymandias : a photo book"/>
    <x v="1777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8"/>
    <d v="2016-08-03T16:36:20"/>
  </r>
  <r>
    <n v="1780"/>
    <s v="Native Nation"/>
    <x v="1778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79"/>
    <d v="2016-05-03T14:25:10"/>
  </r>
  <r>
    <n v="1781"/>
    <s v="Political Views: 2016 US Presidential Election Photography"/>
    <x v="1779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0"/>
    <d v="2016-08-15T14:49:05"/>
  </r>
  <r>
    <n v="1782"/>
    <s v="Keepers Of The Craft: Cocktails Across America. A Photobook"/>
    <x v="1780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1"/>
    <d v="2016-01-19T13:48:09"/>
  </r>
  <r>
    <n v="1783"/>
    <s v="Hues of my Vision"/>
    <x v="1781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2"/>
    <d v="2015-04-21T22:47:58"/>
  </r>
  <r>
    <n v="1784"/>
    <s v="Vantage Point: Photographs of Milwaukee from on high"/>
    <x v="1782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3"/>
    <d v="2014-12-30T15:44:00"/>
  </r>
  <r>
    <n v="1785"/>
    <s v="Hank Bought A Bus - A photobook of our bus and adventure."/>
    <x v="1783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4"/>
    <d v="2014-09-15T03:14:15"/>
  </r>
  <r>
    <n v="1786"/>
    <s v="Observations in 6x6"/>
    <x v="1784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5"/>
    <d v="2014-11-15T13:12:57"/>
  </r>
  <r>
    <n v="1787"/>
    <s v="Alpamayo to Yerupaja"/>
    <x v="1785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6"/>
    <d v="2015-03-05T15:43:57"/>
  </r>
  <r>
    <n v="1788"/>
    <s v="Beyond the Pale"/>
    <x v="1786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7"/>
    <d v="2014-10-01T22:45:42"/>
  </r>
  <r>
    <n v="1789"/>
    <s v="Paintball: Beyond The Paint"/>
    <x v="1787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8"/>
    <d v="2014-11-13T06:00:03"/>
  </r>
  <r>
    <n v="1790"/>
    <s v="Return to Relevance: The Scott Hyde Archive"/>
    <x v="1788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89"/>
    <d v="2015-01-06T16:11:18"/>
  </r>
  <r>
    <n v="1791"/>
    <s v="disCover: Napoli"/>
    <x v="1789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0"/>
    <d v="2014-11-30T17:46:05"/>
  </r>
  <r>
    <n v="1792"/>
    <s v="Bensinger's: Photographs by Helaine Garren"/>
    <x v="1790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1"/>
    <d v="2015-07-04T00:44:42"/>
  </r>
  <r>
    <n v="1793"/>
    <s v="Live to Learn, Learn to Fight, Fight to Live - The Karen"/>
    <x v="1791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2"/>
    <d v="2014-10-28T21:24:00"/>
  </r>
  <r>
    <n v="1794"/>
    <s v="Venus as Men"/>
    <x v="1792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3"/>
    <d v="2015-01-07T13:13:42"/>
  </r>
  <r>
    <n v="1795"/>
    <s v="THE AFGHANS - A Photo Book"/>
    <x v="1793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4"/>
    <d v="2016-09-15T06:55:41"/>
  </r>
  <r>
    <n v="1796"/>
    <s v="Kenema"/>
    <x v="1794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5"/>
    <d v="2016-05-25T10:32:46"/>
  </r>
  <r>
    <n v="1797"/>
    <s v="Remnants, A Photography Book to Send to Congress"/>
    <x v="1795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6"/>
    <d v="2016-11-15T13:39:49"/>
  </r>
  <r>
    <n v="1798"/>
    <s v="Amoung Charros and Poetry/Entre Charros y Poesias"/>
    <x v="1796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7"/>
    <d v="2015-12-06T07:50:33"/>
  </r>
  <r>
    <n v="1799"/>
    <s v="The UnDiscovered Image"/>
    <x v="1797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8"/>
    <d v="2014-10-22T20:13:28"/>
  </r>
  <r>
    <n v="1800"/>
    <s v="The Sikh Project Book"/>
    <x v="1798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799"/>
    <d v="2016-09-10T14:32:50"/>
  </r>
  <r>
    <n v="1801"/>
    <s v="Come, Bring, Punish"/>
    <x v="1799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0"/>
    <d v="2015-11-13T15:51:08"/>
  </r>
  <r>
    <n v="1802"/>
    <s v="Out Of The Dark"/>
    <x v="1800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1"/>
    <d v="2015-06-04T11:20:30"/>
  </r>
  <r>
    <n v="1803"/>
    <s v="On the Verge, the book."/>
    <x v="1801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2"/>
    <d v="2015-01-14T01:43:02"/>
  </r>
  <r>
    <n v="1804"/>
    <s v="No Dar Papaya:  Photographs from Colombia 2003-2013"/>
    <x v="1802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3"/>
    <d v="2015-10-05T16:16:44"/>
  </r>
  <r>
    <n v="1805"/>
    <s v="Book &quot;The Travellers&quot;"/>
    <x v="1803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4"/>
    <d v="2015-08-31T19:17:38"/>
  </r>
  <r>
    <n v="1806"/>
    <s v="American Presidents Naked"/>
    <x v="1804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5"/>
    <d v="2014-08-26T15:19:09"/>
  </r>
  <r>
    <n v="1807"/>
    <s v="Anywhere but Here"/>
    <x v="1805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6"/>
    <d v="2014-08-29T01:38:33"/>
  </r>
  <r>
    <n v="1808"/>
    <s v="An Iranian Journey"/>
    <x v="1806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7"/>
    <d v="2017-01-07T16:20:30"/>
  </r>
  <r>
    <n v="1809"/>
    <s v="Hamilton: A Different Perspective"/>
    <x v="1807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8"/>
    <d v="2015-01-25T21:47:19"/>
  </r>
  <r>
    <n v="1810"/>
    <s v="Film Speed"/>
    <x v="1808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09"/>
    <d v="2014-08-09T21:50:26"/>
  </r>
  <r>
    <n v="1811"/>
    <s v="The Year of Sunsets"/>
    <x v="1809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0"/>
    <d v="2014-08-25T10:24:30"/>
  </r>
  <r>
    <n v="1812"/>
    <s v="Run Rwanda: A Photo Book showcasing contemporary Rwanda"/>
    <x v="1810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1"/>
    <d v="2016-06-03T07:38:56"/>
  </r>
  <r>
    <n v="1813"/>
    <s v="Libya : The Lost Days"/>
    <x v="1811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21:20:12"/>
  </r>
  <r>
    <n v="1814"/>
    <s v="My Favourite Colour Was Yellow"/>
    <x v="1812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3"/>
    <d v="2015-01-29T07:32:16"/>
  </r>
  <r>
    <n v="1815"/>
    <s v="Texas to Florida"/>
    <x v="1813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21:45:37"/>
  </r>
  <r>
    <n v="1816"/>
    <s v="Moments of Passion"/>
    <x v="1814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5"/>
    <d v="2016-06-27T21:01:43"/>
  </r>
  <r>
    <n v="1817"/>
    <s v="Through the Lens of Jerry Gustafson"/>
    <x v="1815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6"/>
    <d v="2016-12-01T15:53:27"/>
  </r>
  <r>
    <n v="1818"/>
    <s v="Give Me Your Goofy-ist"/>
    <x v="1816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05:37:30"/>
  </r>
  <r>
    <n v="1819"/>
    <s v="Claim Your Glacier: What's your legacy? Denali, AK"/>
    <x v="1817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8"/>
    <d v="2014-06-30T18:03:16"/>
  </r>
  <r>
    <n v="1820"/>
    <s v="From Box to Book: 34Â° 16' 28&quot;N - &quot;119Â° 13' 44&quot;W"/>
    <x v="1818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19"/>
    <d v="2015-03-02T02:01:30"/>
  </r>
  <r>
    <n v="1821"/>
    <s v="Glass Cloud on the road!"/>
    <x v="1819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0"/>
    <d v="2012-01-18T07:39:27"/>
  </r>
  <r>
    <n v="1822"/>
    <s v="Wood Butcher's new music video- I Don't Wanna Party"/>
    <x v="1820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1"/>
    <d v="2013-12-26T19:07:42"/>
  </r>
  <r>
    <n v="1823"/>
    <s v="Our Band Van Needs Serious Repairs!!!"/>
    <x v="1821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2"/>
    <d v="2012-09-24T16:26:16"/>
  </r>
  <r>
    <n v="1824"/>
    <s v="Tin Man's Broken Wisdom Fund"/>
    <x v="1822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3"/>
    <d v="2013-12-18T21:59:27"/>
  </r>
  <r>
    <n v="1825"/>
    <s v="Eurisko's &quot;Wild Animal&quot; Project"/>
    <x v="1823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4"/>
    <d v="2013-06-18T20:01:43"/>
  </r>
  <r>
    <n v="1826"/>
    <s v="BEAR GHOST! Professional Recording! Yay!"/>
    <x v="1824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5"/>
    <d v="2014-01-18T22:10:17"/>
  </r>
  <r>
    <n v="1827"/>
    <s v="&quot;Homeward Bound&quot; a journey in sound. "/>
    <x v="1825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6"/>
    <d v="2011-01-12T07:49:21"/>
  </r>
  <r>
    <n v="1828"/>
    <s v="Help to make Sam Sliva's new EP, &quot;Drained&quot;, come to life."/>
    <x v="1826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7"/>
    <d v="2014-04-07T21:35:30"/>
  </r>
  <r>
    <n v="1829"/>
    <s v="Help JUICE (Boston) Record Their First Album"/>
    <x v="1827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8"/>
    <d v="2010-12-04T02:06:11"/>
  </r>
  <r>
    <n v="1830"/>
    <s v="Help Vintage Blue Complete and Promote Our Record!"/>
    <x v="1828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29"/>
    <d v="2014-01-25T16:25:07"/>
  </r>
  <r>
    <n v="1831"/>
    <s v="Darling Waste Trailer Bail Out!"/>
    <x v="1829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0"/>
    <d v="2012-04-27T23:54:23"/>
  </r>
  <r>
    <n v="1832"/>
    <s v="Black Swan Theories Debut CD"/>
    <x v="1830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1"/>
    <d v="2011-02-02T12:57:07"/>
  </r>
  <r>
    <n v="1833"/>
    <s v="HAIRcyclopedia Vol. 2 - The Vault"/>
    <x v="1831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2"/>
    <d v="2013-01-29T01:03:23"/>
  </r>
  <r>
    <n v="1834"/>
    <s v="TDJ - All Part of the Plan EP/Tour"/>
    <x v="1832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3"/>
    <d v="2014-12-15T23:08:15"/>
  </r>
  <r>
    <n v="1835"/>
    <s v="DIRTY LITTLE REBEL EP"/>
    <x v="1833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4"/>
    <d v="2016-03-01T16:51:11"/>
  </r>
  <r>
    <n v="1836"/>
    <s v="KICKSTART OUR &lt;+3"/>
    <x v="1834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5"/>
    <d v="2013-01-31T19:25:29"/>
  </r>
  <r>
    <n v="1837"/>
    <s v="Shady Grady &amp; The Nobodies - HELP US GO ON TOUR SUMMER 2012"/>
    <x v="1835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6"/>
    <d v="2012-01-18T01:08:55"/>
  </r>
  <r>
    <n v="1838"/>
    <s v="Closure - A Paul Haasch Music Video"/>
    <x v="1836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7"/>
    <d v="2011-09-02T18:52:37"/>
  </r>
  <r>
    <n v="1839"/>
    <s v="Help The King of Mars Record Their First EP!"/>
    <x v="1837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8"/>
    <d v="2016-09-01T17:19:42"/>
  </r>
  <r>
    <n v="1840"/>
    <s v="City of the Weak on Tour!"/>
    <x v="1838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39"/>
    <d v="2013-04-18T02:18:30"/>
  </r>
  <r>
    <n v="1841"/>
    <s v="Hydra Effect Debut EP"/>
    <x v="1839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0"/>
    <d v="2014-04-16T20:17:25"/>
  </r>
  <r>
    <n v="1842"/>
    <s v="Stereo Dogs! 14-Year Old Teen Rock Band Plan CD Project!"/>
    <x v="1840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1"/>
    <d v="2015-01-27T15:09:41"/>
  </r>
  <r>
    <n v="1843"/>
    <s v="Jeremy Buck &amp; The Bang â€“ Brand New Album and 2 Music Videos"/>
    <x v="1841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2"/>
    <d v="2011-01-21T23:52:34"/>
  </r>
  <r>
    <n v="1844"/>
    <s v="Get The Neckties in the studio to record their first album!"/>
    <x v="1842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3"/>
    <d v="2011-05-03T23:21:54"/>
  </r>
  <r>
    <n v="1845"/>
    <s v="GIVE ME &quot;One More&quot; The Single Release!"/>
    <x v="1843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4"/>
    <d v="2016-06-02T07:59:58"/>
  </r>
  <r>
    <n v="1846"/>
    <s v="Michael Angelo Batio &quot;Intermezzo&quot; Album Project"/>
    <x v="1844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5"/>
    <d v="2012-11-15T15:36:17"/>
  </r>
  <r>
    <n v="1847"/>
    <s v="Deathtrap America Spring 2015 Tour"/>
    <x v="1845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6"/>
    <d v="2015-03-31T05:40:32"/>
  </r>
  <r>
    <n v="1848"/>
    <s v="Hopeless Jack First National Tour"/>
    <x v="1846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7"/>
    <d v="2011-05-28T18:54:48"/>
  </r>
  <r>
    <n v="1849"/>
    <s v="Release the Skyline Album"/>
    <x v="1847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8"/>
    <d v="2012-09-17T20:17:39"/>
  </r>
  <r>
    <n v="1850"/>
    <s v="WILKES EP"/>
    <x v="1848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49"/>
    <d v="2014-06-10T23:01:40"/>
  </r>
  <r>
    <n v="1851"/>
    <s v="From Digital to Reality - CD Printing for Three Albums"/>
    <x v="1849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0"/>
    <d v="2014-07-07T21:45:38"/>
  </r>
  <r>
    <n v="1852"/>
    <s v="Radiolucent - Electric City."/>
    <x v="1850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1"/>
    <d v="2015-03-18T18:30:52"/>
  </r>
  <r>
    <n v="1853"/>
    <s v="Beyond the Victory recording their debut EP"/>
    <x v="1851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2"/>
    <d v="2012-09-25T01:26:57"/>
  </r>
  <r>
    <n v="1854"/>
    <s v="Emily Bell is releasing her debut album"/>
    <x v="1852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3"/>
    <d v="2013-04-24T00:30:37"/>
  </r>
  <r>
    <n v="1855"/>
    <s v="Motion Device Debut EP"/>
    <x v="1853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4"/>
    <d v="2013-11-22T12:55:40"/>
  </r>
  <r>
    <n v="1856"/>
    <s v="Lazy Sunday"/>
    <x v="1854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5"/>
    <d v="2014-06-27T20:31:12"/>
  </r>
  <r>
    <n v="1857"/>
    <s v="Holy Water Moses - A Hail Dale Project"/>
    <x v="1855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6"/>
    <d v="2014-08-13T18:26:53"/>
  </r>
  <r>
    <n v="1858"/>
    <s v="Curriculum-Based Rock Music For Kids"/>
    <x v="1856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7"/>
    <d v="2011-10-17T04:48:41"/>
  </r>
  <r>
    <n v="1859"/>
    <s v="Queen Kwong Tour to London and Paris"/>
    <x v="1857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8"/>
    <d v="2011-08-23T18:28:49"/>
  </r>
  <r>
    <n v="1860"/>
    <s v="A Simple Complex's 2013 CD Release Party DVD"/>
    <x v="1858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59"/>
    <d v="2014-01-16T17:01:24"/>
  </r>
  <r>
    <n v="1861"/>
    <s v="Galaxix - Take on the Universe!"/>
    <x v="1859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7T07:12:21"/>
  </r>
  <r>
    <n v="1862"/>
    <s v="Purple Fishing - Trump Supporters/Critics Find Common Ground"/>
    <x v="1860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1"/>
    <d v="2017-01-20T11:49:34"/>
  </r>
  <r>
    <n v="1863"/>
    <s v="Project: 20M813"/>
    <x v="1861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2"/>
    <d v="2014-05-13T19:08:05"/>
  </r>
  <r>
    <n v="1864"/>
    <s v="Fat Cheeks the Cannonball - iPhone and Android"/>
    <x v="1862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3"/>
    <d v="2014-04-04T17:11:40"/>
  </r>
  <r>
    <n v="1865"/>
    <s v="THE RUNNING GAME"/>
    <x v="1863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4"/>
    <d v="2016-10-02T08:49:07"/>
  </r>
  <r>
    <n v="1866"/>
    <s v="MathPlus Cards (FKA Random Math)"/>
    <x v="1864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5"/>
    <d v="2017-01-07T05:54:57"/>
  </r>
  <r>
    <n v="1867"/>
    <s v="Meme Wars - Dank Age"/>
    <x v="1865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6"/>
    <d v="2016-10-06T22:11:52"/>
  </r>
  <r>
    <n v="1868"/>
    <s v="Help Build PaperChase Version 3 !"/>
    <x v="1866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7"/>
    <d v="2015-11-20T18:42:05"/>
  </r>
  <r>
    <n v="1869"/>
    <s v="Castle Crawler RPG"/>
    <x v="1867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5T00:04:09"/>
  </r>
  <r>
    <n v="1870"/>
    <s v="C.O.V.D.--A brand new board app game"/>
    <x v="1868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69"/>
    <d v="2016-01-02T08:32:15"/>
  </r>
  <r>
    <n v="1871"/>
    <s v="The Adventures of Bible Bear"/>
    <x v="1869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0"/>
    <d v="2014-10-11T18:48:21"/>
  </r>
  <r>
    <n v="1872"/>
    <s v="ZombieTime!"/>
    <x v="1870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1"/>
    <d v="2015-05-31T03:06:42"/>
  </r>
  <r>
    <n v="1873"/>
    <s v="The Red Card Blue Card Game"/>
    <x v="1871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2"/>
    <d v="2015-06-09T14:46:50"/>
  </r>
  <r>
    <n v="1874"/>
    <s v="PATH to Reading Brain Training"/>
    <x v="1872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3"/>
    <d v="2016-06-08T23:15:33"/>
  </r>
  <r>
    <n v="1875"/>
    <s v="Claws &amp; Fins"/>
    <x v="1873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4"/>
    <d v="2016-06-07T21:35:08"/>
  </r>
  <r>
    <n v="1876"/>
    <s v="Migration Madness (Android)"/>
    <x v="1874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06:50:05"/>
  </r>
  <r>
    <n v="1877"/>
    <s v="Chip Dip II: Son of Chip Dip! - A Terrible, Terrible Game"/>
    <x v="1875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1T00:42:05"/>
  </r>
  <r>
    <n v="1878"/>
    <s v="Aussies versus Zombies"/>
    <x v="1876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4T00:12:35"/>
  </r>
  <r>
    <n v="1879"/>
    <s v="Alex and More"/>
    <x v="1877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8"/>
    <d v="2016-02-13T15:35:29"/>
  </r>
  <r>
    <n v="1880"/>
    <s v="Sim Betting Football"/>
    <x v="1878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79"/>
    <d v="2016-03-01T13:36:20"/>
  </r>
  <r>
    <n v="1881"/>
    <s v="Story Rock by The Jolly Llamas -- Our First Album!"/>
    <x v="1879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0"/>
    <d v="2015-02-08T03:39:49"/>
  </r>
  <r>
    <n v="1882"/>
    <s v="American Lit or...Trespassing for Beginners"/>
    <x v="1880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1"/>
    <d v="2012-06-07T22:46:52"/>
  </r>
  <r>
    <n v="1883"/>
    <s v="Afraid Of Figs - Help Fund our New CD - &quot;SAFE&quot;"/>
    <x v="1881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2"/>
    <d v="2012-03-09T22:45:08"/>
  </r>
  <r>
    <n v="1884"/>
    <s v="Glad Hearts New Album: Twenty Two - On Vinyl!"/>
    <x v="1882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3"/>
    <d v="2012-10-23T04:45:35"/>
  </r>
  <r>
    <n v="1885"/>
    <s v="KATA 'The Rising' - Double LP (Vinyl Release)"/>
    <x v="1883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4"/>
    <d v="2012-07-09T02:15:10"/>
  </r>
  <r>
    <n v="1886"/>
    <s v="INVISIBLE HOUSE: a history of the world - new CD/Album"/>
    <x v="1884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5"/>
    <d v="2014-10-13T21:45:38"/>
  </r>
  <r>
    <n v="1887"/>
    <s v="Welcome To The Club - Music Video Project"/>
    <x v="1885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6"/>
    <d v="2015-11-15T19:12:12"/>
  </r>
  <r>
    <n v="1888"/>
    <s v="STACIE COLLINS' new cd is RECORDED but needs a KICK-START cause &quot;SOMETIMES YA GOTTA&quot;"/>
    <x v="1886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7"/>
    <d v="2010-05-01T05:45:32"/>
  </r>
  <r>
    <n v="1889"/>
    <s v="LittleBear"/>
    <x v="1887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8"/>
    <d v="2013-01-25T19:02:26"/>
  </r>
  <r>
    <n v="1890"/>
    <s v="The Spring Standards LIVE at the Arden Gild Hall!"/>
    <x v="1888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89"/>
    <d v="2012-11-15T18:52:08"/>
  </r>
  <r>
    <n v="1891"/>
    <s v="Lindsey Ray's new album recorded? âˆš Mixed? âˆš On the radio? That's where YOU come in."/>
    <x v="1889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0"/>
    <d v="2010-06-06T19:09:14"/>
  </r>
  <r>
    <n v="1892"/>
    <s v="Nemes wants you to be able to hear their new songs!"/>
    <x v="1890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1"/>
    <d v="2011-05-08T15:18:01"/>
  </r>
  <r>
    <n v="1893"/>
    <s v="Archeology 7&quot; Vinyl"/>
    <x v="1891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2"/>
    <d v="2011-03-30T22:36:25"/>
  </r>
  <r>
    <n v="1894"/>
    <s v="Help me release my first 3 song EP!!"/>
    <x v="1892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3"/>
    <d v="2012-01-12T21:43:03"/>
  </r>
  <r>
    <n v="1895"/>
    <s v="HERESTOFIGHTIN Debut full length album &quot;Becoming Native&quot;"/>
    <x v="1893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4"/>
    <d v="2015-09-20T17:55:22"/>
  </r>
  <r>
    <n v="1896"/>
    <s v="the bridge"/>
    <x v="1894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5"/>
    <d v="2012-03-13T17:02:45"/>
  </r>
  <r>
    <n v="1897"/>
    <s v="Vanessa Lively's New Album 2014"/>
    <x v="1895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6"/>
    <d v="2014-02-10T14:00:06"/>
  </r>
  <r>
    <n v="1898"/>
    <s v="Degenerate Matters EP Funding Campaign"/>
    <x v="1896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7"/>
    <d v="2015-12-28T04:37:53"/>
  </r>
  <r>
    <n v="1899"/>
    <s v="Ukulele Songs from the Zombie Apocalypse"/>
    <x v="1897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8"/>
    <d v="2015-02-23T22:36:06"/>
  </r>
  <r>
    <n v="1900"/>
    <s v="5 Bucks from 500 Friends"/>
    <x v="1898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899"/>
    <d v="2012-09-08T20:55:31"/>
  </r>
  <r>
    <n v="1901"/>
    <s v="KiddieRail - making the stairs easier and safer for kids"/>
    <x v="1899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0"/>
    <d v="2015-04-22T13:02:09"/>
  </r>
  <r>
    <n v="1902"/>
    <s v="Cardboard reality"/>
    <x v="1900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1"/>
    <d v="2015-02-02T18:57:27"/>
  </r>
  <r>
    <n v="1903"/>
    <s v="MiPointer"/>
    <x v="1901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2"/>
    <d v="2016-11-28T18:29:51"/>
  </r>
  <r>
    <n v="1904"/>
    <s v="Small Animal Deterrent Latch (S.A.D.L.)"/>
    <x v="1902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3"/>
    <d v="2015-11-18T16:27:01"/>
  </r>
  <r>
    <n v="1905"/>
    <s v="Dad, we will get your AxleCrutch idea to the next level!"/>
    <x v="1903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4"/>
    <d v="2014-08-08T22:13:14"/>
  </r>
  <r>
    <n v="1906"/>
    <s v="Macbook all-in-one Portable storage docking station PLUSDOCK"/>
    <x v="1904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5"/>
    <d v="2016-05-24T16:06:23"/>
  </r>
  <r>
    <n v="1907"/>
    <s v="Litter-Buddy"/>
    <x v="1905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6"/>
    <d v="2014-05-08T14:05:25"/>
  </r>
  <r>
    <n v="1908"/>
    <s v="Better WiFi for today's Internet of Everything WiFi devices"/>
    <x v="1906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7"/>
    <d v="2016-11-29T22:01:40"/>
  </r>
  <r>
    <n v="1909"/>
    <s v="Little Occhio, Wireless micro-cam for iPhone/Android"/>
    <x v="1907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8"/>
    <d v="2014-09-23T10:17:59"/>
  </r>
  <r>
    <n v="1910"/>
    <s v="Thinking Cleaner, Wifi for iRobotÂ® RoombaÂ® 700 &amp; 800 series"/>
    <x v="1908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09"/>
    <d v="2015-09-17T23:06:57"/>
  </r>
  <r>
    <n v="1911"/>
    <s v="Charge Furniture"/>
    <x v="1909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0"/>
    <d v="2014-07-10T00:48:54"/>
  </r>
  <r>
    <n v="1912"/>
    <s v="SOLO TESTER: Electrical Wiring Testing &amp; Troubleshooter"/>
    <x v="1910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1"/>
    <d v="2015-05-05T05:26:00"/>
  </r>
  <r>
    <n v="1913"/>
    <s v="Tibio - Spreading warmth in everyones home"/>
    <x v="1911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2"/>
    <d v="2014-09-08T12:16:18"/>
  </r>
  <r>
    <n v="1914"/>
    <s v="ZoZo Skeleton Hand Planchette - Works with ANY Ouija Board"/>
    <x v="1912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3"/>
    <d v="2014-10-17T04:11:13"/>
  </r>
  <r>
    <n v="1915"/>
    <s v="The Cat-Bath Contraption"/>
    <x v="1913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4"/>
    <d v="2014-08-13T01:10:22"/>
  </r>
  <r>
    <n v="1916"/>
    <s v="The Paint Can Holder by U.S. Green Products"/>
    <x v="1914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5"/>
    <d v="2016-10-13T17:12:55"/>
  </r>
  <r>
    <n v="1917"/>
    <s v="Chronovisor:The MOST innovative watch for night time reading"/>
    <x v="1915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6"/>
    <d v="2017-01-11T06:28:53"/>
  </r>
  <r>
    <n v="1918"/>
    <s v="BugVibesâ„¢-Better Flowers, Plants, Trees with less Pesticides"/>
    <x v="1916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7"/>
    <d v="2014-07-08T18:57:31"/>
  </r>
  <r>
    <n v="1919"/>
    <s v="LED Electronic Dice: assembled or kit, Arduino compatible"/>
    <x v="1917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8"/>
    <d v="2015-04-19T21:00:49"/>
  </r>
  <r>
    <n v="1920"/>
    <s v="Brightside - Side lighting for cyclists"/>
    <x v="1918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19"/>
    <d v="2015-09-23T21:01:01"/>
  </r>
  <r>
    <n v="1921"/>
    <s v="The Fine Spirits are making an album!"/>
    <x v="1919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0"/>
    <d v="2012-06-14T05:19:03"/>
  </r>
  <r>
    <n v="1922"/>
    <s v="Low Weather // Debut Album"/>
    <x v="1920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1"/>
    <d v="2013-11-12T06:08:27"/>
  </r>
  <r>
    <n v="1923"/>
    <s v="Help Lions&amp;Creators print their album!"/>
    <x v="1921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2"/>
    <d v="2011-08-17T20:22:12"/>
  </r>
  <r>
    <n v="1924"/>
    <s v="The 'Songs from the Bookmark' Sessions"/>
    <x v="1922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3"/>
    <d v="2013-12-18T18:15:55"/>
  </r>
  <r>
    <n v="1925"/>
    <s v="The Freakniks Debut Album: Infinite Love"/>
    <x v="1923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4"/>
    <d v="2013-09-18T21:38:08"/>
  </r>
  <r>
    <n v="1926"/>
    <s v="Invisible Allies - Hyperdimensional Animals"/>
    <x v="1924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5"/>
    <d v="2010-10-05T22:54:16"/>
  </r>
  <r>
    <n v="1927"/>
    <s v="GBS Detroit Presents Hampshire"/>
    <x v="1925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6"/>
    <d v="2012-02-21T20:40:39"/>
  </r>
  <r>
    <n v="1928"/>
    <s v="Jollyheads Circus Debut Album &quot;The Kaleidoscope Dawn&quot;"/>
    <x v="1926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7"/>
    <d v="2013-04-07T15:33:14"/>
  </r>
  <r>
    <n v="1929"/>
    <s v="Surplus 1980 album funds for release on CD/LP."/>
    <x v="1927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8"/>
    <d v="2011-05-24T00:31:06"/>
  </r>
  <r>
    <n v="1930"/>
    <s v="Magnetic Flowers Presents: Old, Cold. Losing It."/>
    <x v="1928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29"/>
    <d v="2013-05-08T13:24:42"/>
  </r>
  <r>
    <n v="1931"/>
    <s v="New Lions After Dark EP!"/>
    <x v="1929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0"/>
    <d v="2012-05-08T21:25:09"/>
  </r>
  <r>
    <n v="1932"/>
    <s v="Lee Malone - Get Us To The Converse Rubber Track Sessions!"/>
    <x v="1930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1"/>
    <d v="2012-01-03T19:26:13"/>
  </r>
  <r>
    <n v="1933"/>
    <s v="Magic Punches are making debut LP with producer John Askew"/>
    <x v="1931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2"/>
    <d v="2014-08-28T03:08:27"/>
  </r>
  <r>
    <n v="1934"/>
    <s v="The City Never Sleeps Needs A Tour Vehicle!"/>
    <x v="1932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3"/>
    <d v="2011-11-18T20:48:41"/>
  </r>
  <r>
    <n v="1935"/>
    <s v="the last echo AM/PM Project"/>
    <x v="1933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4"/>
    <d v="2014-05-14T22:22:51"/>
  </r>
  <r>
    <n v="1936"/>
    <s v="Grandkids Record a Full-length Album!"/>
    <x v="1934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5"/>
    <d v="2011-11-05T21:21:10"/>
  </r>
  <r>
    <n v="1937"/>
    <s v="GBS Detroit Presents My Pal Val"/>
    <x v="1935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6"/>
    <d v="2012-05-30T02:51:21"/>
  </r>
  <r>
    <n v="1938"/>
    <s v="Jon Shirley: Live Worship Album + Short Film"/>
    <x v="1936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7"/>
    <d v="2013-06-01T06:13:51"/>
  </r>
  <r>
    <n v="1939"/>
    <s v="Help I Am Clay Release Their First CD For FREE"/>
    <x v="1937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8"/>
    <d v="2013-02-08T23:38:28"/>
  </r>
  <r>
    <n v="1940"/>
    <s v="History Grows: New K. Record"/>
    <x v="1938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39"/>
    <d v="2011-05-07T12:10:33"/>
  </r>
  <r>
    <n v="1941"/>
    <s v="Gramofon: Modern Cloud Jukebox"/>
    <x v="1939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0"/>
    <d v="2014-04-15T06:58:51"/>
  </r>
  <r>
    <n v="1942"/>
    <s v="building the world's longest marble run relaunch"/>
    <x v="1940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1"/>
    <d v="2011-04-05T19:52:20"/>
  </r>
  <r>
    <n v="1943"/>
    <s v="RuuviTag - Open-Source Bluetooth Sensor Beacon"/>
    <x v="1941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2"/>
    <d v="2016-06-27T06:28:36"/>
  </r>
  <r>
    <n v="1944"/>
    <s v="The BIG Turtle ShellÂ®: Rugged, Wireless BoomBox &amp; Power Bank"/>
    <x v="1942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3"/>
    <d v="2014-04-01T14:01:30"/>
  </r>
  <r>
    <n v="1945"/>
    <s v="Oval - The First Digital HandPan"/>
    <x v="1943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4"/>
    <d v="2015-06-02T06:02:38"/>
  </r>
  <r>
    <n v="1946"/>
    <s v="eMersion Gesture Control System for Music Performance &amp; More"/>
    <x v="1944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5"/>
    <d v="2014-02-19T03:36:01"/>
  </r>
  <r>
    <n v="1947"/>
    <s v="Fusion in a Bubblegum Machine"/>
    <x v="1945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6"/>
    <d v="2009-10-16T22:02:00"/>
  </r>
  <r>
    <n v="1948"/>
    <s v="UDOO X86: The Most Powerful Maker Board Ever"/>
    <x v="1946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7"/>
    <d v="2016-04-13T14:30:09"/>
  </r>
  <r>
    <n v="1949"/>
    <s v="Shake Your Power"/>
    <x v="1947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8"/>
    <d v="2014-06-10T10:09:11"/>
  </r>
  <r>
    <n v="1950"/>
    <s v="Trebuchette - the snap-together, desktop trebuchet"/>
    <x v="1948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49"/>
    <d v="2011-03-22T04:21:13"/>
  </r>
  <r>
    <n v="1951"/>
    <s v="Connect. Code. Create. With SBrick Plus"/>
    <x v="1949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0"/>
    <d v="2016-10-08T10:05:37"/>
  </r>
  <r>
    <n v="1952"/>
    <s v="Nix Color Sensor"/>
    <x v="1950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1"/>
    <d v="2013-09-09T14:33:35"/>
  </r>
  <r>
    <n v="1953"/>
    <s v="NTH Music Synthesizer"/>
    <x v="1951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2"/>
    <d v="2012-02-02T04:47:45"/>
  </r>
  <r>
    <n v="1954"/>
    <s v="Orison â€“ Rethink the Power of Energy"/>
    <x v="1952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3"/>
    <d v="2016-01-25T13:56:16"/>
  </r>
  <r>
    <n v="1955"/>
    <s v="Bukobot 3D Printer - Affordable 3D with No Compromises!"/>
    <x v="1953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4"/>
    <d v="2012-04-21T06:31:21"/>
  </r>
  <r>
    <n v="1956"/>
    <s v="Sparx Skate Sharpener - Pro Skate Sharpening. At Home."/>
    <x v="1954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5"/>
    <d v="2015-03-04T22:10:05"/>
  </r>
  <r>
    <n v="1957"/>
    <s v="freeSoC and freeSoC Mini"/>
    <x v="1955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6"/>
    <d v="2012-09-27T02:21:53"/>
  </r>
  <r>
    <n v="1958"/>
    <s v="Mojo: Digital Design for the Hobbyist"/>
    <x v="1956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7"/>
    <d v="2013-02-21T23:42:41"/>
  </r>
  <r>
    <n v="1959"/>
    <s v="Heat Seek NYC"/>
    <x v="1957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8"/>
    <d v="2014-08-20T20:17:40"/>
  </r>
  <r>
    <n v="1960"/>
    <s v="TREKKAYAK"/>
    <x v="1958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59"/>
    <d v="2014-11-21T08:42:21"/>
  </r>
  <r>
    <n v="1961"/>
    <s v="Public Lab DIY Spectrometry Kit"/>
    <x v="1959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0"/>
    <d v="2012-08-27T04:40:17"/>
  </r>
  <r>
    <n v="1962"/>
    <s v="AttoDuino - Turbocharged, Wireless, Arduino Compatible"/>
    <x v="1960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1"/>
    <d v="2014-04-13T18:43:56"/>
  </r>
  <r>
    <n v="1963"/>
    <s v="AirEnergy 3D - A 3D printed, opensource, mobile wind turbine"/>
    <x v="1961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2"/>
    <d v="2014-08-12T10:18:54"/>
  </r>
  <r>
    <n v="1964"/>
    <s v="Clairy: The Most Amazing Natural Air Purifier"/>
    <x v="1962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3"/>
    <d v="2016-03-23T06:32:52"/>
  </r>
  <r>
    <n v="1965"/>
    <s v="BoardX: The Open Source Miniature Motherboard [Redemption]"/>
    <x v="1963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4"/>
    <d v="2011-12-21T02:08:30"/>
  </r>
  <r>
    <n v="1966"/>
    <s v="InkCase Plus: E Ink screen for Android phone"/>
    <x v="1964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5"/>
    <d v="2014-07-15T12:58:18"/>
  </r>
  <r>
    <n v="1967"/>
    <s v="Ion: A Music Detecting Mood Light with Bluetooth Low Energy"/>
    <x v="1965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6"/>
    <d v="2014-04-01T15:55:29"/>
  </r>
  <r>
    <n v="1968"/>
    <s v="XSHIFTER: World's First Affordable Wireless Shifting System"/>
    <x v="1966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7"/>
    <d v="2016-11-02T14:05:15"/>
  </r>
  <r>
    <n v="1969"/>
    <s v="Puck.js - the ground-breaking bluetooth beacon"/>
    <x v="1967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8"/>
    <d v="2016-07-06T19:01:08"/>
  </r>
  <r>
    <n v="1970"/>
    <s v="APOC: Mini Radiation Detector"/>
    <x v="1968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69"/>
    <d v="2013-02-19T04:38:21"/>
  </r>
  <r>
    <n v="1971"/>
    <s v="castAR: the most versatile AR &amp; VR system"/>
    <x v="1969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0"/>
    <d v="2013-10-14T12:01:01"/>
  </r>
  <r>
    <n v="1972"/>
    <s v="Jog It! Open source controller pendant for EMC2 and Mach3!"/>
    <x v="1970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1"/>
    <d v="2012-10-19T00:17:24"/>
  </r>
  <r>
    <n v="1973"/>
    <s v="Lightpack 2 - Ultimate Light Orchestra For Your Living Room"/>
    <x v="1971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2"/>
    <d v="2016-06-28T17:21:04"/>
  </r>
  <r>
    <n v="1974"/>
    <s v="RAPIRO: The Humanoid Robot Kit for your Raspberry Pi"/>
    <x v="1972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3"/>
    <d v="2013-06-20T08:01:09"/>
  </r>
  <r>
    <n v="1975"/>
    <s v="Bugle2: A DIY Phono Preamp"/>
    <x v="1973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4"/>
    <d v="2013-02-08T18:07:31"/>
  </r>
  <r>
    <n v="1976"/>
    <s v="Pi Lite white - Bright white LED display for Raspberry Pi"/>
    <x v="1974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5"/>
    <d v="2013-06-13T21:35:25"/>
  </r>
  <r>
    <n v="1977"/>
    <s v="Ario: Smart Lighting. Better Health."/>
    <x v="1975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6"/>
    <d v="2015-11-03T05:12:20"/>
  </r>
  <r>
    <n v="1978"/>
    <s v="B9Creator - A High Resolution 3D Printer"/>
    <x v="1976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7"/>
    <d v="2012-05-10T05:24:52"/>
  </r>
  <r>
    <n v="1979"/>
    <s v="Skybuds - truly wireless earbuds and smartphone case"/>
    <x v="1977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8"/>
    <d v="2015-10-13T11:02:26"/>
  </r>
  <r>
    <n v="1980"/>
    <s v="YOUMO - Your Smart Modular Power Strip"/>
    <x v="1978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79"/>
    <d v="2016-02-23T13:01:02"/>
  </r>
  <r>
    <n v="1981"/>
    <s v="Aspiring storyteller: connecting the dots"/>
    <x v="1979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0"/>
    <d v="2014-06-09T17:24:25"/>
  </r>
  <r>
    <n v="1982"/>
    <s v="Lonely Boy: 55 male models 200s sensual expression"/>
    <x v="1980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14:04:47"/>
  </r>
  <r>
    <n v="1983"/>
    <s v="Vegans of Hawai'i - 140'000 Strong?"/>
    <x v="1981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2"/>
    <d v="2016-08-11T00:16:58"/>
  </r>
  <r>
    <n v="1984"/>
    <s v="Love Locks - a photographic journey"/>
    <x v="1982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3"/>
    <d v="2014-10-01T18:58:01"/>
  </r>
  <r>
    <n v="1985"/>
    <s v="Metrospective - photography project"/>
    <x v="1983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4"/>
    <d v="2016-07-04T16:46:11"/>
  </r>
  <r>
    <n v="1986"/>
    <s v="Oddity Photography - help get us off the ground!"/>
    <x v="1984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5"/>
    <d v="2016-02-13T10:24:43"/>
  </r>
  <r>
    <n v="1987"/>
    <s v="Ethiopia: Beheld"/>
    <x v="1985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6"/>
    <d v="2015-01-30T15:21:16"/>
  </r>
  <r>
    <n v="1988"/>
    <s v="Phillip Michael Photography"/>
    <x v="1986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7"/>
    <d v="2015-07-21T18:19:02"/>
  </r>
  <r>
    <n v="1989"/>
    <s v="Shutters of Hope: The Real Faces of Infertility"/>
    <x v="1987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1-11T16:20:08"/>
  </r>
  <r>
    <n v="1990"/>
    <s v="The Virgin of the Path"/>
    <x v="1988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89"/>
    <d v="2016-01-29T04:42:12"/>
  </r>
  <r>
    <n v="1991"/>
    <s v="Portraits of Resilience"/>
    <x v="1989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0"/>
    <d v="2015-06-12T21:26:26"/>
  </r>
  <r>
    <n v="1992"/>
    <s v="The Wonderful World of Princes &amp; Princesses"/>
    <x v="1990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1"/>
    <d v="2015-01-19T03:26:31"/>
  </r>
  <r>
    <n v="1993"/>
    <s v="Open a photography studio - photo shoots as rewards!"/>
    <x v="1991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14:07:17"/>
  </r>
  <r>
    <n v="1994"/>
    <s v="The preservation of still and moving imagery"/>
    <x v="1992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8T00:09:02"/>
  </r>
  <r>
    <n v="1995"/>
    <s v="The Girl With(out) The Camera"/>
    <x v="1993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4"/>
    <d v="2015-06-26T21:38:56"/>
  </r>
  <r>
    <n v="1996"/>
    <s v="Life through the eye of war worldwide"/>
    <x v="1994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9:40:11"/>
  </r>
  <r>
    <n v="1997"/>
    <s v="Photographically documenting my cultural travels"/>
    <x v="1995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22:20:12"/>
  </r>
  <r>
    <n v="1998"/>
    <s v="Photography from Below"/>
    <x v="1996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7"/>
    <d v="2014-06-17T02:50:38"/>
  </r>
  <r>
    <n v="1999"/>
    <s v="Planet Venus"/>
    <x v="1997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8"/>
    <d v="2014-10-14T11:35:08"/>
  </r>
  <r>
    <n v="2000"/>
    <s v="Jacs+Cam 2016 calendar"/>
    <x v="1998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1999"/>
    <d v="2015-12-07T22:50:13"/>
  </r>
  <r>
    <n v="2001"/>
    <s v="Nuimo: Seamless Smart Home Interface"/>
    <x v="1999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0"/>
    <d v="2015-05-12T05:01:56"/>
  </r>
  <r>
    <n v="2002"/>
    <s v="JeVois: Open-Source Quad-Core Smart Machine Vision Camera"/>
    <x v="2000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1"/>
    <d v="2016-12-24T17:05:43"/>
  </r>
  <r>
    <n v="2003"/>
    <s v="velosynth"/>
    <x v="2001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2"/>
    <d v="2010-06-18T03:00:52"/>
  </r>
  <r>
    <n v="2004"/>
    <s v="Printeer - a 3D printer for kids &amp; schools"/>
    <x v="2002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3"/>
    <d v="2014-06-10T14:31:03"/>
  </r>
  <r>
    <n v="2005"/>
    <s v="bassAware Holster"/>
    <x v="2003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4"/>
    <d v="2013-09-18T19:30:18"/>
  </r>
  <r>
    <n v="2006"/>
    <s v="MAID Oven - Make All Incredible Dishes"/>
    <x v="2004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5"/>
    <d v="2014-10-29T12:00:45"/>
  </r>
  <r>
    <n v="2007"/>
    <s v="&quot;Hello, World!&quot; - Modern Biotechnology for High Schools"/>
    <x v="2005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6"/>
    <d v="2010-06-18T20:06:26"/>
  </r>
  <r>
    <n v="2008"/>
    <s v="smartCaster: Open source automatic roto-casting machine"/>
    <x v="2006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7"/>
    <d v="2011-08-06T14:30:22"/>
  </r>
  <r>
    <n v="2009"/>
    <s v="KiÃ«n Light: Intelligent daylight at your fingertips"/>
    <x v="2007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8"/>
    <d v="2016-10-18T07:45:43"/>
  </r>
  <r>
    <n v="2010"/>
    <s v="Weighitz: Weigh Smarter"/>
    <x v="2008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09"/>
    <d v="2016-07-19T23:54:51"/>
  </r>
  <r>
    <n v="2011"/>
    <s v="FLUXO â€“ The Worldâ€™s First Truly Smart Lamp"/>
    <x v="2009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0"/>
    <d v="2015-12-09T08:36:13"/>
  </r>
  <r>
    <n v="2012"/>
    <s v="FishBit: Your Aquarium Made Simple (Beta Release)"/>
    <x v="2010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1"/>
    <d v="2015-01-06T19:44:01"/>
  </r>
  <r>
    <n v="2013"/>
    <s v="Portal: Turbocharged WiFi"/>
    <x v="2011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2"/>
    <d v="2016-05-09T23:03:34"/>
  </r>
  <r>
    <n v="2014"/>
    <s v="3Doodler: The World's First 3D Printing Pen"/>
    <x v="2012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3"/>
    <d v="2013-02-19T05:08:59"/>
  </r>
  <r>
    <n v="2015"/>
    <s v="ExtraCore (Arduino Compatible)"/>
    <x v="2013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4"/>
    <d v="2011-08-10T21:02:43"/>
  </r>
  <r>
    <n v="2016"/>
    <s v="Hydra: a triple-output power supply for electronics projects"/>
    <x v="2014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5"/>
    <d v="2013-02-07T21:08:19"/>
  </r>
  <r>
    <n v="2017"/>
    <s v="SparkLab: the educational build-mobile!"/>
    <x v="2015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6"/>
    <d v="2012-02-22T01:22:35"/>
  </r>
  <r>
    <n v="2018"/>
    <s v="Scriba - the stylus reinvented"/>
    <x v="2016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7"/>
    <d v="2015-07-14T08:46:49"/>
  </r>
  <r>
    <n v="2019"/>
    <s v="ReSpeaker - Add Voice Control Extension To Anything You Like"/>
    <x v="2017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8"/>
    <d v="2016-08-23T17:00:21"/>
  </r>
  <r>
    <n v="2020"/>
    <s v="Low Voltage Metal Sensor for use with Arduino type boards"/>
    <x v="2018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19"/>
    <d v="2014-04-08T02:20:24"/>
  </r>
  <r>
    <n v="2021"/>
    <s v="m!lTone- Portable Air Synth &amp; MIDI controller"/>
    <x v="2019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0"/>
    <d v="2014-08-10T01:41:37"/>
  </r>
  <r>
    <n v="2022"/>
    <s v="Acanvas: The cord-free art display and streaming platform"/>
    <x v="2020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1"/>
    <d v="2016-05-12T13:39:32"/>
  </r>
  <r>
    <n v="2023"/>
    <s v="Atmoph Window - Your Room Can Be Anywhere"/>
    <x v="2021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2"/>
    <d v="2015-05-12T10:05:53"/>
  </r>
  <r>
    <n v="2024"/>
    <s v="RA 3D printer controller by Elefu"/>
    <x v="2022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3"/>
    <d v="2012-07-09T23:12:24"/>
  </r>
  <r>
    <n v="2025"/>
    <s v="BuddyGuard: Smart Home Security In One Device"/>
    <x v="2023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4"/>
    <d v="2015-05-12T04:25:46"/>
  </r>
  <r>
    <n v="2026"/>
    <s v="MIDI Sprout - Biodata Sonification Device"/>
    <x v="2024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5"/>
    <d v="2014-03-06T17:39:45"/>
  </r>
  <r>
    <n v="2027"/>
    <s v="Cmoar Virtual Reality Headset with integrated electronics"/>
    <x v="2025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6"/>
    <d v="2015-02-13T19:31:59"/>
  </r>
  <r>
    <n v="2028"/>
    <s v="Building the Open Source Bussard Fusion Reactor "/>
    <x v="2026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7"/>
    <d v="2010-02-06T22:03:26"/>
  </r>
  <r>
    <n v="2029"/>
    <s v="Lumin8 Pro"/>
    <x v="2027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8"/>
    <d v="2014-07-28T00:31:21"/>
  </r>
  <r>
    <n v="2030"/>
    <s v="Picade: The arcade cabinet kit for your mini computer"/>
    <x v="2028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29"/>
    <d v="2012-10-30T23:54:56"/>
  </r>
  <r>
    <n v="2031"/>
    <s v="Linkio: the $100 Smart Home Devices Solution"/>
    <x v="2029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0"/>
    <d v="2014-12-02T07:54:13"/>
  </r>
  <r>
    <n v="2032"/>
    <s v="PocketLab Voyager | Explore Science in Your World"/>
    <x v="2030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1"/>
    <d v="2016-11-15T13:34:34"/>
  </r>
  <r>
    <n v="2033"/>
    <s v="BrewNanny Home Brew Monitor"/>
    <x v="2031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2"/>
    <d v="2014-03-27T01:58:38"/>
  </r>
  <r>
    <n v="2034"/>
    <s v="Impression Ï€: Wireless VR+AR with Gesture+Position Tracking"/>
    <x v="2032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3"/>
    <d v="2015-03-13T03:07:13"/>
  </r>
  <r>
    <n v="2035"/>
    <s v="OpenBCI: Biosensing for Everybody"/>
    <x v="2033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4"/>
    <d v="2015-11-03T15:00:07"/>
  </r>
  <r>
    <n v="2036"/>
    <s v="L.E.D Portable Charger"/>
    <x v="2034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5"/>
    <d v="2014-04-09T20:45:19"/>
  </r>
  <r>
    <n v="2037"/>
    <s v="Pedal Power -- Human Scale Energy For Everyday Tasks"/>
    <x v="2035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6"/>
    <d v="2013-10-31T05:02:33"/>
  </r>
  <r>
    <n v="2038"/>
    <s v="OWL Programmable Effects Pedal"/>
    <x v="2036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7"/>
    <d v="2013-05-30T06:30:21"/>
  </r>
  <r>
    <n v="2039"/>
    <s v="ODIN2: Smart Projector for movies, video calls, and apps"/>
    <x v="2037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8"/>
    <d v="2016-11-01T10:32:05"/>
  </r>
  <r>
    <n v="2040"/>
    <s v="Programmable Capacitor"/>
    <x v="2038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39"/>
    <d v="2013-10-31T22:15:03"/>
  </r>
  <r>
    <n v="2041"/>
    <s v="The Aspect - Reinventing the Grow Light for Interior Design"/>
    <x v="2039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0"/>
    <d v="2016-10-11T12:37:07"/>
  </r>
  <r>
    <n v="2042"/>
    <s v="SoundBrake- Headphone gadget alerts you to outside sounds"/>
    <x v="2040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1"/>
    <d v="2015-11-23T16:59:34"/>
  </r>
  <r>
    <n v="2043"/>
    <s v="PS-1A Adjustable Miniature Switch Mode DC-DC Power Supply"/>
    <x v="2041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2"/>
    <d v="2016-10-18T04:14:37"/>
  </r>
  <r>
    <n v="2044"/>
    <s v="PiSoC: Learn to Create"/>
    <x v="2042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3"/>
    <d v="2015-05-14T16:25:14"/>
  </r>
  <r>
    <n v="2045"/>
    <s v="OPEN RAIL Open Source Linear Bearing System"/>
    <x v="2043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4"/>
    <d v="2012-06-09T02:07:27"/>
  </r>
  <r>
    <n v="2046"/>
    <s v="CoAction Hero: 32-bit Open-Source ARM Cortex-M3 Board"/>
    <x v="2044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5"/>
    <d v="2013-04-23T04:07:24"/>
  </r>
  <r>
    <n v="2047"/>
    <s v="KoalaSafe -  Healthier Internet. Happier Families."/>
    <x v="2045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6"/>
    <d v="2015-03-18T21:41:10"/>
  </r>
  <r>
    <n v="2048"/>
    <s v="The Siva Cycle Atom - Powering your life one pedal at a time"/>
    <x v="2046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7"/>
    <d v="2013-04-23T15:38:11"/>
  </r>
  <r>
    <n v="2049"/>
    <s v="LOCK8 - the World's First Smart Bike Lock"/>
    <x v="2047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8"/>
    <d v="2013-10-28T12:39:23"/>
  </r>
  <r>
    <n v="2050"/>
    <s v="Hubble Laser Cutter: Affordable, Versatile &amp; Open Source"/>
    <x v="2048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49"/>
    <d v="2015-04-21T01:42:58"/>
  </r>
  <r>
    <n v="2051"/>
    <s v="YOYO WARRIOR - A premium yoyo for any budget"/>
    <x v="2049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0"/>
    <d v="2013-11-26T00:32:17"/>
  </r>
  <r>
    <n v="2052"/>
    <s v="The World's Lightest &amp; Smartest E-Scooter  - ZAR"/>
    <x v="2050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1"/>
    <d v="2016-01-06T02:00:53"/>
  </r>
  <r>
    <n v="2053"/>
    <s v="stockplop - the most advanced external hard drive enclosure"/>
    <x v="2051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2"/>
    <d v="2015-10-26T14:49:11"/>
  </r>
  <r>
    <n v="2054"/>
    <s v="SITU Smart Food Nutrition Scale for iPad and Android tablets"/>
    <x v="2052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3"/>
    <d v="2014-04-02T12:30:10"/>
  </r>
  <r>
    <n v="2055"/>
    <s v="The I2C and SPI Education System"/>
    <x v="2053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4"/>
    <d v="2014-11-03T16:10:43"/>
  </r>
  <r>
    <n v="2056"/>
    <s v="TYLT Energi Backpack - charge your mobile devices on the go."/>
    <x v="2054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5"/>
    <d v="2013-03-18T18:15:42"/>
  </r>
  <r>
    <n v="2057"/>
    <s v="CableKnife - The World's best cable insulation stripper"/>
    <x v="2055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6"/>
    <d v="2016-01-27T11:52:12"/>
  </r>
  <r>
    <n v="2058"/>
    <s v="Raspberry Pi Debug Clip"/>
    <x v="2056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7"/>
    <d v="2015-01-22T08:53:50"/>
  </r>
  <r>
    <n v="2059"/>
    <s v="riots - Affordable wireless IoT microcontrollers and sensors"/>
    <x v="2057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8"/>
    <d v="2015-12-23T14:27:34"/>
  </r>
  <r>
    <n v="2060"/>
    <s v="SmartQuad 4-Port (9.6 Amps / 48W) Travel USB Charger"/>
    <x v="2058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59"/>
    <d v="2014-05-24T15:25:50"/>
  </r>
  <r>
    <n v="2061"/>
    <s v="Bibo Time! Maximize your Cocktail time in seconds!"/>
    <x v="2059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0"/>
    <d v="2016-12-01T18:20:54"/>
  </r>
  <r>
    <n v="2062"/>
    <s v="Rho Board"/>
    <x v="2060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1"/>
    <d v="2016-02-23T09:11:38"/>
  </r>
  <r>
    <n v="2063"/>
    <s v="Up to 4 axis Beaglebone black based CNC control"/>
    <x v="2061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2"/>
    <d v="2016-04-12T17:35:01"/>
  </r>
  <r>
    <n v="2064"/>
    <s v="Lightpack â€” ambient backlight for your displays"/>
    <x v="2062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3"/>
    <d v="2013-04-25T08:45:23"/>
  </r>
  <r>
    <n v="2065"/>
    <s v="Snooperscopeâ„¢: Night Vision for Your Smartphone iPhone iPad"/>
    <x v="2063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4"/>
    <d v="2013-11-25T08:00:29"/>
  </r>
  <r>
    <n v="2066"/>
    <s v="Garage Beacon - Turn your phone into a garage door remote"/>
    <x v="2064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5"/>
    <d v="2014-07-24T18:31:23"/>
  </r>
  <r>
    <n v="2067"/>
    <s v="Luminite (LED lighting)"/>
    <x v="2065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6"/>
    <d v="2015-04-21T20:29:36"/>
  </r>
  <r>
    <n v="2068"/>
    <s v="Netro - Scientifically Water Your Garden"/>
    <x v="2066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7"/>
    <d v="2016-09-20T20:11:55"/>
  </r>
  <r>
    <n v="2069"/>
    <s v="RaceCapture and Podium: Race it. Share it. Prove it."/>
    <x v="2067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8"/>
    <d v="2015-12-02T23:19:51"/>
  </r>
  <r>
    <n v="2070"/>
    <s v="DAN Cases A4-SFX - The World's Smallest Gaming Tower Case"/>
    <x v="2068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69"/>
    <d v="2016-05-29T15:45:23"/>
  </r>
  <r>
    <n v="2071"/>
    <s v="easyFeed Automatic Pet Feeder w/ Webcam and Amazon Delivery"/>
    <x v="2069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0"/>
    <d v="2016-08-18T06:41:24"/>
  </r>
  <r>
    <n v="2072"/>
    <s v="Hercules PalmTop-Palm Size Mobile PC of Invincible Resources"/>
    <x v="2070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1"/>
    <d v="2016-04-07T13:57:12"/>
  </r>
  <r>
    <n v="2073"/>
    <s v="abode - The Future of Home Security."/>
    <x v="2071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2"/>
    <d v="2015-03-24T16:01:58"/>
  </r>
  <r>
    <n v="2074"/>
    <s v="Advanced Simulation Products - PC Gaming Controllers"/>
    <x v="2072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3"/>
    <d v="2016-04-06T19:49:42"/>
  </r>
  <r>
    <n v="2075"/>
    <s v="The Practical Meter: Know your power!"/>
    <x v="2073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4"/>
    <d v="2013-06-25T16:21:28"/>
  </r>
  <r>
    <n v="2076"/>
    <s v="Earin - The Worlds Smallest Wireless Earbuds"/>
    <x v="2074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5"/>
    <d v="2014-06-13T21:08:09"/>
  </r>
  <r>
    <n v="2077"/>
    <s v="4SeTVâ„¢ - Watch 4 TV Channels on Any Screen At Once"/>
    <x v="2075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6"/>
    <d v="2015-04-09T01:01:16"/>
  </r>
  <r>
    <n v="2078"/>
    <s v="Hoterway - Hot shower from the first second"/>
    <x v="2076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7"/>
    <d v="2016-11-18T18:30:57"/>
  </r>
  <r>
    <n v="2079"/>
    <s v="Pi PoE Switch HAT - power over Ethernet for Raspberry Pi"/>
    <x v="2077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8"/>
    <d v="2015-05-26T17:03:13"/>
  </r>
  <r>
    <n v="2080"/>
    <s v="Tinker Tie Beta - Programmable RGB LED Bow Tie!"/>
    <x v="2078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79"/>
    <d v="2015-10-12T22:58:20"/>
  </r>
  <r>
    <n v="2081"/>
    <s v="Our Vintage Film: Summer Tour Kickstarter"/>
    <x v="2079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0"/>
    <d v="2012-04-05T03:45:55"/>
  </r>
  <r>
    <n v="2082"/>
    <s v="Nights On First's First CD!"/>
    <x v="2080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1"/>
    <d v="2011-09-25T02:53:16"/>
  </r>
  <r>
    <n v="2083"/>
    <s v="These Old Streets Album"/>
    <x v="2081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2"/>
    <d v="2012-05-05T17:19:55"/>
  </r>
  <r>
    <n v="2084"/>
    <s v="Project: Ballerina Black UK Tour"/>
    <x v="2082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3"/>
    <d v="2014-04-02T19:59:42"/>
  </r>
  <r>
    <n v="2085"/>
    <s v="Eikon // Dustin Hecocks Records His Debut Album"/>
    <x v="2083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4"/>
    <d v="2012-06-15T20:03:07"/>
  </r>
  <r>
    <n v="2086"/>
    <s v="Adam Sullivan - Recording 4 New EPs for 2012!"/>
    <x v="2084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5"/>
    <d v="2011-11-13T16:05:32"/>
  </r>
  <r>
    <n v="2087"/>
    <s v="Get Joy Shannon's Album &quot;Out of My Dreams and Into My Arms&quot;"/>
    <x v="2085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6"/>
    <d v="2011-08-09T04:54:18"/>
  </r>
  <r>
    <n v="2088"/>
    <s v="Chris Dorman - Sita worldwide"/>
    <x v="2086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7"/>
    <d v="2010-08-05T17:09:12"/>
  </r>
  <r>
    <n v="2089"/>
    <s v="Little Moses EP"/>
    <x v="2087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8"/>
    <d v="2013-06-28T01:49:54"/>
  </r>
  <r>
    <n v="2090"/>
    <s v="Insect Surfers 2013 Release !"/>
    <x v="2088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89"/>
    <d v="2013-01-25T09:09:15"/>
  </r>
  <r>
    <n v="2091"/>
    <s v="Tiffany Alvord's First Album of Original Songs"/>
    <x v="2089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0"/>
    <d v="2011-01-12T07:44:38"/>
  </r>
  <r>
    <n v="2092"/>
    <s v="Amy Lingamfelter's making of &quot;Open Safe Love&quot;."/>
    <x v="2090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1"/>
    <d v="2011-08-08T16:58:52"/>
  </r>
  <r>
    <n v="2093"/>
    <s v="Lift The Decade Debut Full-Length Record"/>
    <x v="2091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2"/>
    <d v="2012-10-23T20:30:32"/>
  </r>
  <r>
    <n v="2094"/>
    <s v="Seashell Radio: Slick Machine album and US tour!"/>
    <x v="2092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3"/>
    <d v="2012-01-31T00:28:50"/>
  </r>
  <r>
    <n v="2095"/>
    <s v="&quot; Prodigal Daughter&quot; Recording Project"/>
    <x v="2093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4"/>
    <d v="2011-08-03T17:36:13"/>
  </r>
  <r>
    <n v="2096"/>
    <s v="GBS Detroit Presents Shone Nuisance"/>
    <x v="2094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5"/>
    <d v="2012-10-10T18:12:15"/>
  </r>
  <r>
    <n v="2097"/>
    <s v="Caverns of Sonora"/>
    <x v="2095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6"/>
    <d v="2011-10-02T14:02:15"/>
  </r>
  <r>
    <n v="2098"/>
    <s v="The Christopher Battles EP"/>
    <x v="2096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7"/>
    <d v="2012-02-07T02:43:55"/>
  </r>
  <r>
    <n v="2099"/>
    <s v="Roosevelt Died."/>
    <x v="2097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8"/>
    <d v="2015-06-18T17:54:44"/>
  </r>
  <r>
    <n v="2100"/>
    <s v="GBS Detroit Presents The Skylit Letter"/>
    <x v="2098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099"/>
    <d v="2012-06-14T20:02:21"/>
  </r>
  <r>
    <n v="2101"/>
    <s v="The World War I's &quot;The Bite And The Boogie&quot;"/>
    <x v="2099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0"/>
    <d v="2011-12-15T03:35:14"/>
  </r>
  <r>
    <n v="2102"/>
    <s v="The Guru releases &quot;Native Sun&quot;"/>
    <x v="2100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1"/>
    <d v="2011-04-05T20:50:48"/>
  </r>
  <r>
    <n v="2103"/>
    <s v="Matthew Moon's New Album"/>
    <x v="2101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2"/>
    <d v="2012-10-10T18:07:07"/>
  </r>
  <r>
    <n v="2104"/>
    <s v="In the Raw: the ink &amp; the Echo's debut album"/>
    <x v="2102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3"/>
    <d v="2013-04-30T01:47:14"/>
  </r>
  <r>
    <n v="2105"/>
    <s v="Layla The Wolf Debut E.P. &quot;Sugar&quot;"/>
    <x v="2103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4"/>
    <d v="2014-11-08T18:55:53"/>
  </r>
  <r>
    <n v="2106"/>
    <s v="Aaron Long-New Full Length Album &quot;Sounds of Awakening&quot;"/>
    <x v="2104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5"/>
    <d v="2012-12-27T05:09:34"/>
  </r>
  <r>
    <n v="2107"/>
    <s v="ACKER Studio Album and Vinyl Pressing"/>
    <x v="2105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6"/>
    <d v="2014-10-22T17:03:13"/>
  </r>
  <r>
    <n v="2108"/>
    <s v="THE SADDEST LANDSCAPE: Deluxe Vinyl Reissues"/>
    <x v="2106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7"/>
    <d v="2012-08-14T04:13:00"/>
  </r>
  <r>
    <n v="2109"/>
    <s v="Skyline Sounds - First Studio Album (and Merch!)"/>
    <x v="2107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8"/>
    <d v="2015-06-05T17:00:17"/>
  </r>
  <r>
    <n v="2110"/>
    <s v="&quot;Vision&quot; - New Album - Brent Brown"/>
    <x v="2108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09"/>
    <d v="2014-04-30T16:06:09"/>
  </r>
  <r>
    <n v="2111"/>
    <s v="Join us in releasing &quot;Evening Lights&quot; FREE online!"/>
    <x v="2109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0"/>
    <d v="2011-06-09T04:43:45"/>
  </r>
  <r>
    <n v="2112"/>
    <s v="BBB Kickstarter Two"/>
    <x v="2110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1"/>
    <d v="2013-04-01T22:16:33"/>
  </r>
  <r>
    <n v="2113"/>
    <s v="Summer Underground // Honeycomb LP"/>
    <x v="2111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2"/>
    <d v="2014-08-19T20:46:16"/>
  </r>
  <r>
    <n v="2114"/>
    <s v="THE RATIONALES present: The Distance in Between"/>
    <x v="2112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3"/>
    <d v="2010-10-07T19:34:30"/>
  </r>
  <r>
    <n v="2115"/>
    <s v="The Violet Tone and the City of Angels!"/>
    <x v="2113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4"/>
    <d v="2011-01-21T01:56:41"/>
  </r>
  <r>
    <n v="2116"/>
    <s v="Launch Bitch's new project BEACH: violin indie-electro rock"/>
    <x v="2114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5"/>
    <d v="2012-08-15T18:40:03"/>
  </r>
  <r>
    <n v="2117"/>
    <s v="You Said It Would Go Down Like This"/>
    <x v="2115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6"/>
    <d v="2015-10-13T01:25:49"/>
  </r>
  <r>
    <n v="2118"/>
    <s v="PORCHES. vs. THE U.S.A."/>
    <x v="2116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7"/>
    <d v="2011-06-24T20:08:56"/>
  </r>
  <r>
    <n v="2119"/>
    <s v="Big Long Now's Debut Album"/>
    <x v="2117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8"/>
    <d v="2012-07-17T03:07:25"/>
  </r>
  <r>
    <n v="2120"/>
    <s v="Hearty Har Full Length Album"/>
    <x v="2118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19"/>
    <d v="2013-11-13T23:08:56"/>
  </r>
  <r>
    <n v="2121"/>
    <s v="Legend of Decay"/>
    <x v="2119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0"/>
    <d v="2016-12-12T17:49:08"/>
  </r>
  <r>
    <n v="2122"/>
    <s v="CapitÃ¡n Kalani y el sindicato robÃ³tico"/>
    <x v="2120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1"/>
    <d v="2016-12-08T07:12:49"/>
  </r>
  <r>
    <n v="2123"/>
    <s v="3D Art for &quot;Extreme Hugtime Simulation Challenge&quot;"/>
    <x v="2121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1-20T10:11:47"/>
  </r>
  <r>
    <n v="2124"/>
    <s v="AZAMAR"/>
    <x v="2122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3"/>
    <d v="2010-10-13T00:40:35"/>
  </r>
  <r>
    <n v="2125"/>
    <s v="Becoming - A Metaphysical Game About Mental Illness"/>
    <x v="2123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4"/>
    <d v="2015-07-06T00:33:53"/>
  </r>
  <r>
    <n v="2126"/>
    <s v="DodgeBall Blitz"/>
    <x v="2124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5"/>
    <d v="2014-11-08T23:21:27"/>
  </r>
  <r>
    <n v="2127"/>
    <s v="Three Monkeys - Part 1: Into the Abyss"/>
    <x v="2125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6"/>
    <d v="2015-02-10T12:07:43"/>
  </r>
  <r>
    <n v="2128"/>
    <s v="Makayla's Quest"/>
    <x v="2126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7"/>
    <d v="2014-07-23T18:32:49"/>
  </r>
  <r>
    <n v="2129"/>
    <s v="Pretty Kitty Fuzzy"/>
    <x v="2127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8"/>
    <d v="2016-02-09T00:35:00"/>
  </r>
  <r>
    <n v="2130"/>
    <s v="Wondrous Adventures: A Kid's Game"/>
    <x v="2128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29"/>
    <d v="2014-07-12T02:04:23"/>
  </r>
  <r>
    <n v="2131"/>
    <s v="Scout's Honor"/>
    <x v="2129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0"/>
    <d v="2015-06-12T04:58:11"/>
  </r>
  <r>
    <n v="2132"/>
    <s v="Universe Rush"/>
    <x v="2130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1"/>
    <d v="2014-01-04T11:41:32"/>
  </r>
  <r>
    <n v="2133"/>
    <s v="Waddle Slide - An App for iPhone and Android"/>
    <x v="2131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2"/>
    <d v="2011-03-17T02:19:59"/>
  </r>
  <r>
    <n v="2134"/>
    <s v="Prehistoric Landing"/>
    <x v="2132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3"/>
    <d v="2013-03-28T21:16:31"/>
  </r>
  <r>
    <n v="2135"/>
    <s v="Tesla's Electric Mist"/>
    <x v="2133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4"/>
    <d v="2012-09-04T23:07:13"/>
  </r>
  <r>
    <n v="2136"/>
    <s v="Dark Paradise"/>
    <x v="2134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5"/>
    <d v="2013-09-19T12:13:06"/>
  </r>
  <r>
    <n v="2137"/>
    <s v="Late To The Party : A Cold War Espionage RPG in the Baltics"/>
    <x v="2135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6"/>
    <d v="2014-11-05T18:30:29"/>
  </r>
  <r>
    <n v="2138"/>
    <s v="Tales Of Tameria - Dawning Light"/>
    <x v="2136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7"/>
    <d v="2013-10-10T00:18:59"/>
  </r>
  <r>
    <n v="2139"/>
    <s v="Manorkept"/>
    <x v="2137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8"/>
    <d v="2016-10-04T18:00:08"/>
  </r>
  <r>
    <n v="2140"/>
    <s v="Huevos Rancheros Video Game &quot;The Sabroso Showdown &quot;"/>
    <x v="2138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39"/>
    <d v="2012-12-12T20:00:24"/>
  </r>
  <r>
    <n v="2141"/>
    <s v="King of Consoles"/>
    <x v="2139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05:39:19"/>
  </r>
  <r>
    <n v="2142"/>
    <s v="MEDiAN - The Colony (sci-fi exploration adventure game)"/>
    <x v="2140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1"/>
    <d v="2015-12-02T16:50:10"/>
  </r>
  <r>
    <n v="2143"/>
    <s v="Head Cap - a 3rd party Iphone, Ipad, and touch app for the Battletech board game"/>
    <x v="2141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2"/>
    <d v="2010-06-03T21:16:52"/>
  </r>
  <r>
    <n v="2144"/>
    <s v="Project Starborn"/>
    <x v="2142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3"/>
    <d v="2013-08-13T13:07:20"/>
  </r>
  <r>
    <n v="2145"/>
    <s v="Theocalypse - Mythology and Modern day collide in this RPG"/>
    <x v="2143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4"/>
    <d v="2013-10-28T05:41:54"/>
  </r>
  <r>
    <n v="2146"/>
    <s v="Nanaue eSports"/>
    <x v="2144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5"/>
    <d v="2016-01-28T16:18:30"/>
  </r>
  <r>
    <n v="2147"/>
    <s v="Johnny Rocketfingers 3"/>
    <x v="2145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6"/>
    <d v="2014-10-15T07:05:48"/>
  </r>
  <r>
    <n v="2148"/>
    <s v="ZomBlock's"/>
    <x v="2146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3-03T17:36:22"/>
  </r>
  <r>
    <n v="2149"/>
    <s v="Project Gert on Xbox Live "/>
    <x v="2147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6T00:35:56"/>
  </r>
  <r>
    <n v="2150"/>
    <s v="The Unknown Door"/>
    <x v="2148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49"/>
    <d v="2016-06-13T06:49:59"/>
  </r>
  <r>
    <n v="2151"/>
    <s v="Handee Job for PS4 Gets on Shark Tank"/>
    <x v="2149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0"/>
    <d v="2016-05-30T20:20:14"/>
  </r>
  <r>
    <n v="2152"/>
    <s v="Space Shooter RPG+"/>
    <x v="2150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1"/>
    <d v="2014-02-13T19:58:29"/>
  </r>
  <r>
    <n v="2153"/>
    <s v="It's The GOD Complex"/>
    <x v="2151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2"/>
    <d v="2014-12-01T21:51:58"/>
  </r>
  <r>
    <n v="2154"/>
    <s v="Demigods - Rise of the Children - Part 1 (Design)"/>
    <x v="2152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3"/>
    <d v="2014-01-08T15:10:27"/>
  </r>
  <r>
    <n v="2155"/>
    <s v="VoxelMaze"/>
    <x v="2153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4"/>
    <d v="2016-03-01T17:56:25"/>
  </r>
  <r>
    <n v="2156"/>
    <s v="Beyond Black Space"/>
    <x v="2154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5"/>
    <d v="2013-08-02T20:30:06"/>
  </r>
  <r>
    <n v="2157"/>
    <s v="Nin"/>
    <x v="2155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6"/>
    <d v="2016-11-20T23:33:03"/>
  </r>
  <r>
    <n v="2158"/>
    <s v="PerfectGolf"/>
    <x v="2156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7"/>
    <d v="2012-12-21T20:29:34"/>
  </r>
  <r>
    <n v="2159"/>
    <s v="DeadRealm RPG Series for Android and iOS"/>
    <x v="2157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8"/>
    <d v="2011-06-16T17:32:54"/>
  </r>
  <r>
    <n v="2160"/>
    <s v="Army vs Aliens - Currently in Alpha"/>
    <x v="2158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59"/>
    <d v="2012-04-19T17:05:05"/>
  </r>
  <r>
    <n v="2161"/>
    <s v="CallMeGhost DEBUT ALBUM preorder!"/>
    <x v="2159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0"/>
    <d v="2015-08-24T20:27:39"/>
  </r>
  <r>
    <n v="2162"/>
    <s v="&quot;Then &amp; Now&quot;"/>
    <x v="2160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1"/>
    <d v="2014-06-23T18:23:11"/>
  </r>
  <r>
    <n v="2163"/>
    <s v="Help MONGREL record our new cd !"/>
    <x v="2161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2"/>
    <d v="2015-04-17T21:35:20"/>
  </r>
  <r>
    <n v="2164"/>
    <s v="Rosaline debut record"/>
    <x v="2162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3"/>
    <d v="2016-05-25T17:13:34"/>
  </r>
  <r>
    <n v="2165"/>
    <s v="Le Temps Nous Est ComtÃ©"/>
    <x v="2163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4"/>
    <d v="2016-03-09T16:00:35"/>
  </r>
  <r>
    <n v="2166"/>
    <s v="Johnny Rock &amp; Friends: For The Record"/>
    <x v="2164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5"/>
    <d v="2014-10-21T20:06:58"/>
  </r>
  <r>
    <n v="2167"/>
    <s v="Planes and Planets needs to get their EP finished!!"/>
    <x v="2165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01T01:35:37"/>
  </r>
  <r>
    <n v="2168"/>
    <s v="PIZAZZ: Pigeons Playing Ping Pong's New Album"/>
    <x v="2166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7"/>
    <d v="2017-01-10T14:24:21"/>
  </r>
  <r>
    <n v="2169"/>
    <s v="Pedals and Effects Arena Corner"/>
    <x v="2167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8"/>
    <d v="2017-02-27T16:49:11"/>
  </r>
  <r>
    <n v="2170"/>
    <s v="STETSON'S NEW EP"/>
    <x v="2168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69"/>
    <d v="2015-07-13T18:00:22"/>
  </r>
  <r>
    <n v="2171"/>
    <s v="Brainspoonâ€™s New Record"/>
    <x v="2169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0"/>
    <d v="2015-05-17T22:58:15"/>
  </r>
  <r>
    <n v="2172"/>
    <s v="Hollow point 9, Sins Of Yesterday CD"/>
    <x v="2170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1"/>
    <d v="2015-03-19T13:55:20"/>
  </r>
  <r>
    <n v="2173"/>
    <s v="Brother K's first full length album, One Eyed King"/>
    <x v="2171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2"/>
    <d v="2013-08-09T16:37:23"/>
  </r>
  <r>
    <n v="2174"/>
    <s v="Chivo Funge and the Extensions"/>
    <x v="2172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3"/>
    <d v="2016-04-05T13:01:47"/>
  </r>
  <r>
    <n v="2175"/>
    <s v="Repulsur's First Record"/>
    <x v="2173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4"/>
    <d v="2016-07-14T00:13:06"/>
  </r>
  <r>
    <n v="2176"/>
    <s v="Mike Farley Band - New Album!"/>
    <x v="2174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5"/>
    <d v="2015-04-02T15:11:49"/>
  </r>
  <r>
    <n v="2177"/>
    <s v="Nobody Rides For Free ~ Stone Horse"/>
    <x v="2175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6"/>
    <d v="2016-05-12T06:01:07"/>
  </r>
  <r>
    <n v="2178"/>
    <s v="The Letter Black - New Record"/>
    <x v="2176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7"/>
    <d v="2016-12-19T15:16:37"/>
  </r>
  <r>
    <n v="2179"/>
    <s v="Woodhouse EP"/>
    <x v="2177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8"/>
    <d v="2015-03-12T04:06:32"/>
  </r>
  <r>
    <n v="2180"/>
    <s v="FOUR STAR MARY &quot;PIECES&quot;"/>
    <x v="2178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79"/>
    <d v="2015-10-02T16:04:28"/>
  </r>
  <r>
    <n v="2181"/>
    <s v="Broken Contract Rulebook Relaunch"/>
    <x v="2179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0"/>
    <d v="2017-02-07T00:07:33"/>
  </r>
  <r>
    <n v="2182"/>
    <s v="Broken World - A Post-Apocalypse Tabletop RPG"/>
    <x v="2180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1"/>
    <d v="2014-08-28T21:37:05"/>
  </r>
  <r>
    <n v="2183"/>
    <s v="D12 Trap Dice + Trapped The Dice Game"/>
    <x v="2181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2"/>
    <d v="2017-01-10T08:46:17"/>
  </r>
  <r>
    <n v="2184"/>
    <s v="Liguria"/>
    <x v="2182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3"/>
    <d v="2016-01-11T16:34:01"/>
  </r>
  <r>
    <n v="2185"/>
    <s v="Empire of the Dead: REQUIEM"/>
    <x v="2183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4"/>
    <d v="2013-02-14T08:23:59"/>
  </r>
  <r>
    <n v="2186"/>
    <s v="Latitude 90Â° : The Origin"/>
    <x v="2184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5"/>
    <d v="2016-08-01T14:45:43"/>
  </r>
  <r>
    <n v="2187"/>
    <s v="Tesla vs. Edison"/>
    <x v="2185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6"/>
    <d v="2015-03-05T05:01:06"/>
  </r>
  <r>
    <n v="2188"/>
    <s v="PHOENIX DICE: A New Approach to an Outdated Gaming Tool"/>
    <x v="2186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7"/>
    <d v="2016-09-20T14:04:01"/>
  </r>
  <r>
    <n v="2189"/>
    <s v="Odyssey: ARGONAUTS"/>
    <x v="2187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8"/>
    <d v="2016-04-07T18:55:00"/>
  </r>
  <r>
    <n v="2190"/>
    <s v="Overlords of Infamy - A Board Game of Silly Super-Villainy!"/>
    <x v="2188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89"/>
    <d v="2016-02-17T15:00:04"/>
  </r>
  <r>
    <n v="2191"/>
    <s v="SpecForce Rangers: Outlanders Phase 4"/>
    <x v="2189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0"/>
    <d v="2017-02-02T20:00:27"/>
  </r>
  <r>
    <n v="2192"/>
    <s v="Legends Untold: As deep as an RPG, as fast as a card game!"/>
    <x v="2190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1"/>
    <d v="2016-11-17T20:25:44"/>
  </r>
  <r>
    <n v="2193"/>
    <s v="Astonishing Swordsmen &amp; Sorcerers of Hyperborea 2E"/>
    <x v="2191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2"/>
    <d v="2016-10-21T09:44:32"/>
  </r>
  <r>
    <n v="2194"/>
    <s v="Monster Lab"/>
    <x v="2192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3"/>
    <d v="2016-02-25T18:11:30"/>
  </r>
  <r>
    <n v="2195"/>
    <s v="Purgatoria: City of Angels"/>
    <x v="2193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4"/>
    <d v="2015-07-12T18:31:40"/>
  </r>
  <r>
    <n v="2196"/>
    <s v="LACORSA Grand Prix Game (relaunch)"/>
    <x v="2194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5"/>
    <d v="2016-11-01T11:41:42"/>
  </r>
  <r>
    <n v="2197"/>
    <s v="Trickerion - Legends of Illusion"/>
    <x v="2195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6"/>
    <d v="2015-01-29T14:00:59"/>
  </r>
  <r>
    <n v="2198"/>
    <s v="Rivals: Masters of the Deep"/>
    <x v="2196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7"/>
    <d v="2015-10-15T12:20:00"/>
  </r>
  <r>
    <n v="2199"/>
    <s v="Decadolo. Flip it!"/>
    <x v="2197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8"/>
    <d v="2015-09-15T09:59:58"/>
  </r>
  <r>
    <n v="2200"/>
    <s v="Concept Cards for Fantasy RPGs -Monsters, Treasures and more"/>
    <x v="2198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199"/>
    <d v="2015-06-08T15:01:08"/>
  </r>
  <r>
    <n v="2201"/>
    <s v="Superpowerless - Princess - Music Video"/>
    <x v="2199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0"/>
    <d v="2013-01-02T20:19:25"/>
  </r>
  <r>
    <n v="2202"/>
    <s v="zircon - &quot;Identity Sequence&quot;: A cyberpunk-inspired journey"/>
    <x v="2200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1"/>
    <d v="2012-10-02T20:22:48"/>
  </r>
  <r>
    <n v="2203"/>
    <s v="Andy's iLL - The Invisible City"/>
    <x v="2201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2"/>
    <d v="2015-08-25T20:38:02"/>
  </r>
  <r>
    <n v="2204"/>
    <s v="Press Mirror Kisses' New Album &quot;Heartbeats&quot; on Vinyl"/>
    <x v="2202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3"/>
    <d v="2013-02-07T07:28:39"/>
  </r>
  <r>
    <n v="2205"/>
    <s v="Lestat - Midnight Toll Video"/>
    <x v="2203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4"/>
    <d v="2012-05-02T19:43:09"/>
  </r>
  <r>
    <n v="2206"/>
    <s v="Arbor Oasis's First Album!"/>
    <x v="2204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5"/>
    <d v="2012-03-29T06:10:24"/>
  </r>
  <r>
    <n v="2207"/>
    <s v="Piece of Happy"/>
    <x v="2205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6"/>
    <d v="2013-10-17T04:39:33"/>
  </r>
  <r>
    <n v="2208"/>
    <s v="HELP FUND SELF IMPLIED RESTRICTIONS DEBUT RELEASE"/>
    <x v="2206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7"/>
    <d v="2012-02-07T21:10:26"/>
  </r>
  <r>
    <n v="2209"/>
    <s v="NYPC's North American (+ Colombia!) Tour May 2014 - Part 2"/>
    <x v="2207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8"/>
    <d v="2014-04-03T11:30:44"/>
  </r>
  <r>
    <n v="2210"/>
    <s v="The Seshen's Debut Album Release"/>
    <x v="2208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09"/>
    <d v="2012-02-17T01:35:10"/>
  </r>
  <r>
    <n v="2211"/>
    <s v="Kickstart the Future (of Telefuture)"/>
    <x v="2209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0"/>
    <d v="2014-03-18T18:50:25"/>
  </r>
  <r>
    <n v="2212"/>
    <s v="Dragon's Eye Recordings: Label Relaunch"/>
    <x v="2210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1"/>
    <d v="2013-10-01T17:56:17"/>
  </r>
  <r>
    <n v="2213"/>
    <s v="WINTER WALK WITH ME ~ Hasenfang Album"/>
    <x v="2211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4-15T19:49:39"/>
  </r>
  <r>
    <n v="2214"/>
    <s v="Spiff is ready to join the digital age!"/>
    <x v="2212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3"/>
    <d v="2014-01-07T19:00:48"/>
  </r>
  <r>
    <n v="2215"/>
    <s v="&quot;Something to See, Not to Say&quot; - Anemometer's First EP Album"/>
    <x v="2213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4"/>
    <d v="2012-02-19T17:12:52"/>
  </r>
  <r>
    <n v="2216"/>
    <s v="Femme Fatality 'Stranger' T-shirt and/or Tote bag"/>
    <x v="2214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5"/>
    <d v="2015-07-09T18:02:25"/>
  </r>
  <r>
    <n v="2217"/>
    <s v="Hung Yung Terrarist Needs to Order More Cassettes 4 Jacknife"/>
    <x v="2215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6"/>
    <d v="2015-10-22T18:38:33"/>
  </r>
  <r>
    <n v="2218"/>
    <s v="Idiot Stare &quot;Unknown to Millions&quot; CD"/>
    <x v="2216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7"/>
    <d v="2012-08-06T19:29:43"/>
  </r>
  <r>
    <n v="2219"/>
    <s v="Moments by eBurner"/>
    <x v="2217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8"/>
    <d v="2015-07-20T17:15:12"/>
  </r>
  <r>
    <n v="2220"/>
    <s v="Be Part of Darkpine's Debut EP"/>
    <x v="2218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19"/>
    <d v="2013-06-27T01:27:16"/>
  </r>
  <r>
    <n v="2221"/>
    <s v="Dice Bazaar - Dice rolling, card trading, family fun"/>
    <x v="2219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0"/>
    <d v="2016-03-23T16:00:09"/>
  </r>
  <r>
    <n v="2222"/>
    <s v="Passing Shot: Dice Tennis Game"/>
    <x v="2220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1"/>
    <d v="2011-12-29T18:54:07"/>
  </r>
  <r>
    <n v="2223"/>
    <s v="M4 Collapsible Cardboard Scenery"/>
    <x v="2221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2"/>
    <d v="2015-05-28T15:22:48"/>
  </r>
  <r>
    <n v="2224"/>
    <s v="The Dread House (Pathfinder/5th Edition/Call of Cthulhu)"/>
    <x v="2222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3"/>
    <d v="2016-10-01T16:01:15"/>
  </r>
  <r>
    <n v="2225"/>
    <s v="Battle Systemsâ„¢ Fantasy Dungeon Terrain"/>
    <x v="2223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4"/>
    <d v="2014-08-22T19:00:15"/>
  </r>
  <r>
    <n v="2226"/>
    <s v="Street Kings Boardgame"/>
    <x v="2224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5"/>
    <d v="2016-01-12T19:10:22"/>
  </r>
  <r>
    <n v="2227"/>
    <s v="Mechabrick - A Minifig/Mecha board game and models"/>
    <x v="2225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6"/>
    <d v="2013-10-14T19:22:35"/>
  </r>
  <r>
    <n v="2228"/>
    <s v="Tournament &amp; Transport Solution for X-Wing, STAW and D&amp;D AW"/>
    <x v="2226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7"/>
    <d v="2015-07-17T06:40:36"/>
  </r>
  <r>
    <n v="2229"/>
    <s v="Tessen - A quick-playing card game set in feudal Japan"/>
    <x v="2227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8"/>
    <d v="2013-07-29T15:56:31"/>
  </r>
  <r>
    <n v="2230"/>
    <s v="Little Dungeon: Turtle Rock"/>
    <x v="2228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29"/>
    <d v="2014-03-26T21:08:47"/>
  </r>
  <r>
    <n v="2231"/>
    <s v="Kingdom"/>
    <x v="2229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0"/>
    <d v="2013-05-29T21:51:41"/>
  </r>
  <r>
    <n v="2232"/>
    <s v="Backstory Cards"/>
    <x v="2230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1"/>
    <d v="2014-06-16T19:03:28"/>
  </r>
  <r>
    <n v="2233"/>
    <s v="Cadaver - A Card Game For Aspiring Necromancers"/>
    <x v="2231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2"/>
    <d v="2015-11-23T09:05:39"/>
  </r>
  <r>
    <n v="2234"/>
    <s v="Pine Tar Baseball: 1936 Negro League + 1960 Season"/>
    <x v="2232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3"/>
    <d v="2016-12-06T19:47:27"/>
  </r>
  <r>
    <n v="2235"/>
    <s v="Miniature Scenery Terrain for Tabletop gaming and Wargames"/>
    <x v="2233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4"/>
    <d v="2015-02-27T00:31:51"/>
  </r>
  <r>
    <n v="2236"/>
    <s v="Alienation - an intergalactic card drafting game"/>
    <x v="2234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5"/>
    <d v="2016-01-02T14:48:43"/>
  </r>
  <r>
    <n v="2237"/>
    <s v="Monster Mansion"/>
    <x v="2235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6"/>
    <d v="2014-10-03T00:04:43"/>
  </r>
  <r>
    <n v="2238"/>
    <s v="28mm Fantasy Miniature range Feral Orcs!"/>
    <x v="2236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7"/>
    <d v="2017-02-08T14:55:16"/>
  </r>
  <r>
    <n v="2239"/>
    <s v="Pro Tabletop Gaming Audio Collection"/>
    <x v="2237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8"/>
    <d v="2013-10-25T23:00:14"/>
  </r>
  <r>
    <n v="2240"/>
    <s v="Dice Base 2: Vault - Case - Rolling Surface"/>
    <x v="2238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39"/>
    <d v="2016-03-23T19:49:04"/>
  </r>
  <r>
    <n v="2241"/>
    <s v="Savage Worlds Zombie Squad"/>
    <x v="2239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0"/>
    <d v="2017-01-31T19:51:40"/>
  </r>
  <r>
    <n v="2242"/>
    <s v="The Princess Bride Playing Cards from USPCC"/>
    <x v="2240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1"/>
    <d v="2013-10-22T13:48:53"/>
  </r>
  <r>
    <n v="2243"/>
    <s v="Innocents, a truly terrifying roleplaying game"/>
    <x v="2241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2"/>
    <d v="2017-03-06T18:01:30"/>
  </r>
  <r>
    <n v="2244"/>
    <s v="Warbands of the Cold North III"/>
    <x v="2242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3"/>
    <d v="2016-10-04T19:39:06"/>
  </r>
  <r>
    <n v="2245"/>
    <s v="TimeWatch: GUMSHOE Investigative Time Travel RPG"/>
    <x v="2243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4"/>
    <d v="2014-01-21T17:00:17"/>
  </r>
  <r>
    <n v="2246"/>
    <s v="The BESPOKE GEEK: Cosplay for Everyday"/>
    <x v="2244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5"/>
    <d v="2015-08-05T19:00:10"/>
  </r>
  <r>
    <n v="2247"/>
    <s v="Foragers"/>
    <x v="2245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6"/>
    <d v="2015-07-15T15:59:25"/>
  </r>
  <r>
    <n v="2248"/>
    <s v="The Roots of Magic Miniatures Game: Students of Sorcery"/>
    <x v="2246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7"/>
    <d v="2016-11-14T21:01:18"/>
  </r>
  <r>
    <n v="2249"/>
    <s v="Centurion: Legionaries of Rome"/>
    <x v="2247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8"/>
    <d v="2013-03-03T16:52:45"/>
  </r>
  <r>
    <n v="2250"/>
    <s v="The Game Anywhere Table"/>
    <x v="2248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49"/>
    <d v="2016-11-03T00:07:53"/>
  </r>
  <r>
    <n v="2251"/>
    <s v="Werewolf: Full Moon Expansion"/>
    <x v="2249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0"/>
    <d v="2014-07-26T08:17:57"/>
  </r>
  <r>
    <n v="2252"/>
    <s v="Punkapocalyptic - Black Blood Children Band"/>
    <x v="2250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1"/>
    <d v="2016-07-22T07:52:18"/>
  </r>
  <r>
    <n v="2253"/>
    <s v="ZoMbushed! - A Zombie Co-Op Survival Card Game"/>
    <x v="2251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2"/>
    <d v="2015-10-19T15:09:07"/>
  </r>
  <r>
    <n v="2254"/>
    <s v="Green Couch Games Limited: FrogFlip!"/>
    <x v="2252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3"/>
    <d v="2017-01-17T15:32:48"/>
  </r>
  <r>
    <n v="2255"/>
    <s v="Jumbo Jets - Jet Set Expansion Set #2"/>
    <x v="2253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4"/>
    <d v="2016-04-07T22:50:51"/>
  </r>
  <r>
    <n v="2256"/>
    <s v="Bitcoin Empire"/>
    <x v="2254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5"/>
    <d v="2016-11-08T10:50:46"/>
  </r>
  <r>
    <n v="2257"/>
    <s v="&quot;The Hab Block&quot; multi build 28mm gaming terrain building"/>
    <x v="2255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6"/>
    <d v="2016-05-15T22:28:49"/>
  </r>
  <r>
    <n v="2258"/>
    <s v="A Sundered World"/>
    <x v="2256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7"/>
    <d v="2015-05-12T18:01:27"/>
  </r>
  <r>
    <n v="2259"/>
    <s v="The Second Breakfast"/>
    <x v="2257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8"/>
    <d v="2016-11-28T19:18:56"/>
  </r>
  <r>
    <n v="2260"/>
    <s v="Cryptex Dice Vault"/>
    <x v="2258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59"/>
    <d v="2014-02-25T00:24:10"/>
  </r>
  <r>
    <n v="2261"/>
    <s v="Hero: Aluminum dice inspired by super heroes :)"/>
    <x v="2259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0"/>
    <d v="2017-01-24T17:23:40"/>
  </r>
  <r>
    <n v="2262"/>
    <s v="Riders: A Game About Cheating Doomsday"/>
    <x v="2260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1"/>
    <d v="2014-10-14T14:02:38"/>
  </r>
  <r>
    <n v="2263"/>
    <s v="Corvus Corax Miniatures - Outcasts"/>
    <x v="2261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2"/>
    <d v="2015-01-10T19:58:33"/>
  </r>
  <r>
    <n v="2264"/>
    <s v="Thunder Alley : Crew Chief by Richard Launius - Final Lap!"/>
    <x v="2262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3"/>
    <d v="2016-05-06T13:58:34"/>
  </r>
  <r>
    <n v="2265"/>
    <s v="Blind Beggar Miniatures presents Second Chance Specials!"/>
    <x v="2263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4"/>
    <d v="2016-11-15T20:28:27"/>
  </r>
  <r>
    <n v="2266"/>
    <s v="GOAT LORDS."/>
    <x v="2264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5"/>
    <d v="2016-04-09T20:59:52"/>
  </r>
  <r>
    <n v="2267"/>
    <s v="Stones Dungeon Tiles"/>
    <x v="2265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6"/>
    <d v="2014-11-25T19:54:57"/>
  </r>
  <r>
    <n v="2268"/>
    <s v="Chardonnay Go"/>
    <x v="2266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7"/>
    <d v="2017-02-10T01:58:35"/>
  </r>
  <r>
    <n v="2269"/>
    <s v="Treasure Decks for 5th Edition - Only $12!"/>
    <x v="2267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8"/>
    <d v="2017-02-10T16:54:23"/>
  </r>
  <r>
    <n v="2270"/>
    <s v="MCG Premium Sleeves &amp; Accessories"/>
    <x v="2268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69"/>
    <d v="2016-12-21T20:51:53"/>
  </r>
  <r>
    <n v="2271"/>
    <s v="Man vs Meeple Season One Kickstarter"/>
    <x v="2269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0"/>
    <d v="2016-11-10T00:00:04"/>
  </r>
  <r>
    <n v="2272"/>
    <s v="Pick the Lock"/>
    <x v="2270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1"/>
    <d v="2015-11-07T16:47:16"/>
  </r>
  <r>
    <n v="2273"/>
    <s v="Get Adler! Premium Edition"/>
    <x v="2271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2"/>
    <d v="2017-02-15T13:10:42"/>
  </r>
  <r>
    <n v="2274"/>
    <s v="Ryubix Manor--Madness, Betrayal, Murder, Vengeance... Family"/>
    <x v="2272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3"/>
    <d v="2014-01-24T12:00:57"/>
  </r>
  <r>
    <n v="2275"/>
    <s v="Samurai Dwarves (Korobokuru)"/>
    <x v="2273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4"/>
    <d v="2014-11-22T14:47:59"/>
  </r>
  <r>
    <n v="2276"/>
    <s v="Giggle Chips:  ABC Computer Science Game Cards"/>
    <x v="2274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5"/>
    <d v="2013-12-06T15:38:09"/>
  </r>
  <r>
    <n v="2277"/>
    <s v="Police Precinct"/>
    <x v="2275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6"/>
    <d v="2012-01-28T16:17:03"/>
  </r>
  <r>
    <n v="2278"/>
    <s v="Eternity Dice - Regular and D6 Charms Edition"/>
    <x v="2276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7"/>
    <d v="2015-11-30T17:01:07"/>
  </r>
  <r>
    <n v="2279"/>
    <s v="Zombie Apocalypse Geocaching"/>
    <x v="2277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8"/>
    <d v="2015-01-16T19:21:39"/>
  </r>
  <r>
    <n v="2280"/>
    <s v="Song of Blades: Hammer and Forge"/>
    <x v="2278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79"/>
    <d v="2015-08-18T14:59:51"/>
  </r>
  <r>
    <n v="2281"/>
    <s v="Lewis Robertson Band EP!"/>
    <x v="2279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0"/>
    <d v="2011-05-24T06:51:37"/>
  </r>
  <r>
    <n v="2282"/>
    <s v="Sage King's Debut Album"/>
    <x v="2280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1"/>
    <d v="2015-11-15T04:11:26"/>
  </r>
  <r>
    <n v="2283"/>
    <s v="KEEP THE HEART BEATING! HELP US FUND OUR FULL LENGTH RECORD!"/>
    <x v="2281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2"/>
    <d v="2012-03-10T03:00:04"/>
  </r>
  <r>
    <n v="2284"/>
    <s v="Make a record, write a song, take the Vinyl Skyway. "/>
    <x v="2282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3"/>
    <d v="2011-02-11T19:07:25"/>
  </r>
  <r>
    <n v="2285"/>
    <s v="Blue Sky Alert &amp; The Retro Rock Machine of Fun"/>
    <x v="2283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4"/>
    <d v="2012-05-30T04:27:23"/>
  </r>
  <r>
    <n v="2286"/>
    <s v="Arson In The Suburbs"/>
    <x v="2284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5"/>
    <d v="2013-08-08T23:07:34"/>
  </r>
  <r>
    <n v="2287"/>
    <s v="Crushed Out - TEETH - album pre-order / 12&quot; vinyl LP debut"/>
    <x v="2285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6"/>
    <d v="2014-06-02T16:01:00"/>
  </r>
  <r>
    <n v="2288"/>
    <s v="Press Michael Zucker's 2012 album Technocracy on VINYL!"/>
    <x v="2286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7"/>
    <d v="2012-06-07T19:51:29"/>
  </r>
  <r>
    <n v="2289"/>
    <s v="Blind Man Deaf Boy Tour!"/>
    <x v="2287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8"/>
    <d v="2013-10-24T23:57:40"/>
  </r>
  <r>
    <n v="2290"/>
    <s v="American Standard Needs to Release Their Debut EP"/>
    <x v="2288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89"/>
    <d v="2009-09-14T06:05:30"/>
  </r>
  <r>
    <n v="2291"/>
    <s v="Create thatwasthen's new album with them!"/>
    <x v="2289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0"/>
    <d v="2012-03-19T23:26:58"/>
  </r>
  <r>
    <n v="2292"/>
    <s v="BE A PART OF HISTORY!"/>
    <x v="2290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1"/>
    <d v="2012-03-19T16:44:36"/>
  </r>
  <r>
    <n v="2293"/>
    <s v="&quot;Hurt N' Wrong&quot; New Album Fundraiser!"/>
    <x v="2291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2"/>
    <d v="2012-08-30T16:59:59"/>
  </r>
  <r>
    <n v="2294"/>
    <s v="Monte Pittman's new album &quot;M.P.3: The Power Of Three, Pt. 2&quot;"/>
    <x v="2292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3"/>
    <d v="2012-12-21T17:21:20"/>
  </r>
  <r>
    <n v="2295"/>
    <s v="SHADOWRAPTR: The Second Coming. (Sophomore LP)"/>
    <x v="2293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4"/>
    <d v="2012-12-27T22:54:16"/>
  </r>
  <r>
    <n v="2296"/>
    <s v="HAMELL ON TRIAL IS RECORDING AN ALBUM"/>
    <x v="2294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5"/>
    <d v="2012-01-19T17:33:46"/>
  </r>
  <r>
    <n v="2297"/>
    <s v="Company Company: Debut EP"/>
    <x v="2295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6"/>
    <d v="2012-02-09T01:00:49"/>
  </r>
  <r>
    <n v="2298"/>
    <s v="Jonny Gray: First Full Length Album"/>
    <x v="2296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7"/>
    <d v="2014-02-24T20:10:33"/>
  </r>
  <r>
    <n v="2299"/>
    <s v="HELP FLY RADIO FINISH THEIR FULL LENGTH ALBUM!"/>
    <x v="2297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8"/>
    <d v="2011-01-22T00:46:49"/>
  </r>
  <r>
    <n v="2300"/>
    <s v="Keep The Prison Van Rolling"/>
    <x v="2298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299"/>
    <d v="2012-06-14T17:26:56"/>
  </r>
  <r>
    <n v="2301"/>
    <s v="Time Crash"/>
    <x v="2299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0"/>
    <d v="2013-05-22T03:31:36"/>
  </r>
  <r>
    <n v="2302"/>
    <s v="Wildcat Strike's 2nd album release - Digital Age"/>
    <x v="2300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1"/>
    <d v="2013-11-27T20:50:34"/>
  </r>
  <r>
    <n v="2303"/>
    <s v="Abby Travis Vinyl Picture Disc/ Limited edition CD"/>
    <x v="2301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2"/>
    <d v="2011-11-03T02:39:56"/>
  </r>
  <r>
    <n v="2304"/>
    <s v="Anna Ash â˜† Recording Project â˜† 2011         â™˜"/>
    <x v="2302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1254"/>
    <d v="2010-11-20T19:34:51"/>
  </r>
  <r>
    <n v="2305"/>
    <s v="HANK &amp; CUPCAKES 'CA$H 4 GOLD' MEGA TOUR!"/>
    <x v="2303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3"/>
    <d v="2014-07-14T16:41:12"/>
  </r>
  <r>
    <n v="2306"/>
    <s v="Cook Up a Record with Dewveall"/>
    <x v="2304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4"/>
    <d v="2012-02-09T04:02:09"/>
  </r>
  <r>
    <n v="2307"/>
    <s v="Bones - The New EP by Matt Phillips"/>
    <x v="2305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5"/>
    <d v="2012-04-05T19:15:33"/>
  </r>
  <r>
    <n v="2308"/>
    <s v="The Ember Days Audio/Visual Experience"/>
    <x v="2306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6"/>
    <d v="2014-07-31T23:06:36"/>
  </r>
  <r>
    <n v="2309"/>
    <s v="// Marny Lion Proudfit /\/\/\ Album Release \\"/>
    <x v="2307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7"/>
    <d v="2013-02-02T23:42:17"/>
  </r>
  <r>
    <n v="2310"/>
    <s v="John Vanderslice's DAGGER BEACH: The New Album"/>
    <x v="2308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08"/>
    <d v="2013-02-19T19:03:35"/>
  </r>
  <r>
    <n v="2311"/>
    <s v="Mary Fagan's CD Project!"/>
    <x v="2309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09"/>
    <d v="2014-04-07T00:06:29"/>
  </r>
  <r>
    <n v="2312"/>
    <s v="DINOWALRUS: 3RD RECORD ON VINYL"/>
    <x v="2310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0"/>
    <d v="2014-03-18T15:11:18"/>
  </r>
  <r>
    <n v="2313"/>
    <s v="A SUNNY DAY IN GLASGOW"/>
    <x v="2311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1"/>
    <d v="2012-04-03T23:00:26"/>
  </r>
  <r>
    <n v="2314"/>
    <s v="Eliot &amp; Ead's First Studio Album, &quot;The Flyover States&quot;"/>
    <x v="2312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2"/>
    <d v="2012-05-08T13:14:17"/>
  </r>
  <r>
    <n v="2315"/>
    <s v="RICE Presses Their Debut Album 'Keep Warm' On Vinyl"/>
    <x v="2313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3"/>
    <d v="2012-04-05T17:25:43"/>
  </r>
  <r>
    <n v="2316"/>
    <s v="&quot;The Universal Thump&quot; - The New Album by Greta Gertler"/>
    <x v="2314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4"/>
    <d v="2009-09-23T17:24:10"/>
  </r>
  <r>
    <n v="2317"/>
    <s v="ibreatheFUR / He Can Jog split Cassette"/>
    <x v="2315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5"/>
    <d v="2010-01-14T13:00:49"/>
  </r>
  <r>
    <n v="2318"/>
    <s v="Songs For Unusual Creatures"/>
    <x v="2316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6"/>
    <d v="2009-08-25T15:26:54"/>
  </r>
  <r>
    <n v="2319"/>
    <s v="Nevada Color recording first full-length album &quot;Adventures&quot;"/>
    <x v="2317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7"/>
    <d v="2013-11-15T01:58:05"/>
  </r>
  <r>
    <n v="2320"/>
    <s v="Ocean Versus Daughter's New Album!"/>
    <x v="2318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18"/>
    <d v="2014-02-26T19:36:40"/>
  </r>
  <r>
    <n v="2321"/>
    <s v="WienerWÃ¼rze"/>
    <x v="2319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19"/>
    <d v="2017-03-05T06:15:01"/>
  </r>
  <r>
    <n v="2322"/>
    <s v="Jen bakes shortbread needs a commercial kitchen!"/>
    <x v="2320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0"/>
    <d v="2017-03-10T21:29:29"/>
  </r>
  <r>
    <n v="2323"/>
    <s v="Beef Sticks, the Ultimate Protein Snack"/>
    <x v="2321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d v="2017-03-13T18:07:27"/>
  </r>
  <r>
    <n v="2324"/>
    <s v="Pies not Lies"/>
    <x v="2322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2"/>
    <d v="2017-02-24T21:14:45"/>
  </r>
  <r>
    <n v="2325"/>
    <s v="MAGA Private Label Spicy Sauce"/>
    <x v="2323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3"/>
    <d v="2017-02-28T00:32:11"/>
  </r>
  <r>
    <n v="2326"/>
    <s v="Gourmet Steak Hot Dogs By The Savage Wienerâ„¢"/>
    <x v="2324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4"/>
    <d v="2017-03-10T00:49:08"/>
  </r>
  <r>
    <n v="2327"/>
    <s v="Kraut Source - Fermentation Made Simple"/>
    <x v="2325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5"/>
    <d v="2014-07-22T22:00:40"/>
  </r>
  <r>
    <n v="2328"/>
    <s v="Bravado Spice | Bigger &amp; Bolder"/>
    <x v="2326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6"/>
    <d v="2015-05-15T18:45:37"/>
  </r>
  <r>
    <n v="2329"/>
    <s v="Half Moon Bay Distillery"/>
    <x v="2327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7"/>
    <d v="2014-06-17T14:59:06"/>
  </r>
  <r>
    <n v="2330"/>
    <s v="Let's Launch Griffo Distillery's Whiskey Barrel Program!"/>
    <x v="2328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28"/>
    <d v="2015-11-24T21:35:43"/>
  </r>
  <r>
    <n v="2331"/>
    <s v="Meadowlands Chocolate"/>
    <x v="2329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29"/>
    <d v="2014-07-19T00:08:10"/>
  </r>
  <r>
    <n v="2332"/>
    <s v="Organic, Small Batch Dried Pastas Made in Los Angeles"/>
    <x v="2330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0"/>
    <d v="2015-01-07T15:04:31"/>
  </r>
  <r>
    <n v="2333"/>
    <s v="Two Hundred Chocolate Truffles"/>
    <x v="2331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1"/>
    <d v="2014-05-08T15:36:30"/>
  </r>
  <r>
    <n v="2334"/>
    <s v="Picnic Pops in Your Grocery Store!"/>
    <x v="2332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2"/>
    <d v="2014-10-06T16:04:58"/>
  </r>
  <r>
    <n v="2335"/>
    <s v="A Modern-Day Salt Works in Gloucester, Mass.!"/>
    <x v="2333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3"/>
    <d v="2014-05-12T13:44:03"/>
  </r>
  <r>
    <n v="2336"/>
    <s v="SOSU Barrel-Aged Sriracha"/>
    <x v="2334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4"/>
    <d v="2014-01-27T22:11:35"/>
  </r>
  <r>
    <n v="2337"/>
    <s v="The Hudson Standard Bitters and Shrubs"/>
    <x v="2335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5"/>
    <d v="2014-05-27T15:22:23"/>
  </r>
  <r>
    <n v="2338"/>
    <s v="Mountain Morsels: Nutritious, Tasty, Fruit &amp; Nut Treats!"/>
    <x v="2336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6"/>
    <d v="2014-05-30T21:31:24"/>
  </r>
  <r>
    <n v="2339"/>
    <s v="CACOCO - The Drinking Chocolate Revival"/>
    <x v="2337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7"/>
    <d v="2016-11-18T19:11:49"/>
  </r>
  <r>
    <n v="2340"/>
    <s v="Doughnuts with love by Strange Matter Coffee"/>
    <x v="2338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38"/>
    <d v="2016-09-30T15:25:38"/>
  </r>
  <r>
    <n v="2341"/>
    <s v="Cutting Edge Fitness Website (Canceled)"/>
    <x v="2339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2T19:31:44"/>
  </r>
  <r>
    <n v="2342"/>
    <s v="The Future Mind of Business Project (Canceled)"/>
    <x v="2340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16:51:10"/>
  </r>
  <r>
    <n v="2343"/>
    <s v="Mobile Excellence Awards (Canceled)"/>
    <x v="2341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d v="2015-11-19T19:48:25"/>
  </r>
  <r>
    <n v="2344"/>
    <s v="Tired of Corporation Negotiation? THINK MIDDLE MEDIATION!"/>
    <x v="2342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2"/>
    <d v="2016-05-25T17:27:49"/>
  </r>
  <r>
    <n v="2345"/>
    <s v="Social Media Website (Canceled)"/>
    <x v="2343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5T00:02:36"/>
  </r>
  <r>
    <n v="2346"/>
    <s v="Ez 2c 3D Viewers (Canceled)"/>
    <x v="2344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4"/>
    <d v="2016-09-02T19:10:31"/>
  </r>
  <r>
    <n v="2347"/>
    <s v="Course: Create Complete Web Apps without Coding (Canceled)"/>
    <x v="2345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5"/>
    <d v="2016-07-26T14:34:36"/>
  </r>
  <r>
    <n v="2348"/>
    <s v="Business &amp; Entertainment In 3D World! (Canceled)"/>
    <x v="2346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6"/>
    <d v="2015-12-22T22:22:18"/>
  </r>
  <r>
    <n v="2349"/>
    <s v="POLIWORD - an internet project that could change the world"/>
    <x v="2347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8:37:08"/>
  </r>
  <r>
    <n v="2350"/>
    <s v="HoxWi - Simple and reliable online customer services (Canceled)"/>
    <x v="2348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20:12:50"/>
  </r>
  <r>
    <n v="2351"/>
    <s v="NZ Auction site.  No listing or success fees. Only $2 p/m"/>
    <x v="2349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49"/>
    <d v="2015-03-31T02:25:39"/>
  </r>
  <r>
    <n v="2352"/>
    <s v="The Seeker's School of Thought and Philosophy (Canceled)"/>
    <x v="2350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15:12:32"/>
  </r>
  <r>
    <n v="2353"/>
    <s v="A Brony and Pegasister dating website (Canceled)"/>
    <x v="2351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16:13:42"/>
  </r>
  <r>
    <n v="2354"/>
    <s v="Dissertation (Canceled)"/>
    <x v="2352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2"/>
    <d v="2014-11-11T17:21:00"/>
  </r>
  <r>
    <n v="2355"/>
    <s v="PriceItUpPlease (Canceled)"/>
    <x v="2353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3"/>
    <d v="2015-04-02T22:02:16"/>
  </r>
  <r>
    <n v="2356"/>
    <s v="HardstyleUnited.com (Canceled)"/>
    <x v="2354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8:48:24"/>
  </r>
  <r>
    <n v="2357"/>
    <s v="Online therapist directory - Click For Therapy (Canceled)"/>
    <x v="2355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14:52:58"/>
  </r>
  <r>
    <n v="2358"/>
    <s v="Auction, Sell Swap without excessive fees, the next ebay."/>
    <x v="2356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22:20:36"/>
  </r>
  <r>
    <n v="2359"/>
    <s v="crowd-funded public genome sequencing (Canceled)"/>
    <x v="2357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7"/>
    <d v="2015-06-04T15:35:24"/>
  </r>
  <r>
    <n v="2360"/>
    <s v="Bee Bay Microjobs (Canceled)"/>
    <x v="2358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58"/>
    <d v="2016-01-08T16:58:00"/>
  </r>
  <r>
    <n v="2361"/>
    <s v="Lemme Grab it (Canceled)"/>
    <x v="2359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20:36:48"/>
  </r>
  <r>
    <n v="2362"/>
    <s v="Help CRB obtain 501(c)(3) status! (Canceled)"/>
    <x v="2360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0"/>
    <d v="2014-11-11T16:31:10"/>
  </r>
  <r>
    <n v="2363"/>
    <s v="Top~Notch - Helping Every Day People Change Their Future"/>
    <x v="2361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4T00:16:40"/>
  </r>
  <r>
    <n v="2364"/>
    <s v="Minecraft Server and Website Help (Name: Forge Realms)"/>
    <x v="2362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22:25:56"/>
  </r>
  <r>
    <n v="2365"/>
    <s v="IMI - It's My Identity (Canceled)"/>
    <x v="2363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17:40:25"/>
  </r>
  <r>
    <n v="2366"/>
    <s v="iDEA On Demand Virtual Activities. Get Active! (Canceled)"/>
    <x v="2364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4"/>
    <d v="2015-09-21T12:45:33"/>
  </r>
  <r>
    <n v="2367"/>
    <s v="Help us Make a Website Like Chegg but Free and wayyy Better!"/>
    <x v="2365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5"/>
    <d v="2016-02-25T23:16:56"/>
  </r>
  <r>
    <n v="2368"/>
    <s v="Lavvoro - A new LinkedIn and Facebook for the job market"/>
    <x v="2366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6"/>
    <d v="2015-02-28T17:19:25"/>
  </r>
  <r>
    <n v="2369"/>
    <s v="Site so businesses can offer deals to community - Let's Go!"/>
    <x v="2367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9:30:11"/>
  </r>
  <r>
    <n v="2370"/>
    <s v="TaxSaver USA Affordable Tax App Development and Launch"/>
    <x v="2368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68"/>
    <d v="2014-11-18T04:32:21"/>
  </r>
  <r>
    <n v="2371"/>
    <s v="ProjectPetal.com (Canceled)"/>
    <x v="2369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8:39:56"/>
  </r>
  <r>
    <n v="2372"/>
    <s v="Finding Pets - Bringing Lost Pets Home (Canceled)"/>
    <x v="2370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0"/>
    <d v="2015-03-25T01:39:31"/>
  </r>
  <r>
    <n v="2373"/>
    <s v="Cykelauktion.com (Canceled)"/>
    <x v="2371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1"/>
    <d v="2015-07-30T15:53:44"/>
  </r>
  <r>
    <n v="2374"/>
    <s v="Alcohol On Call (Canceled)"/>
    <x v="2372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2"/>
    <d v="2015-01-13T20:14:20"/>
  </r>
  <r>
    <n v="2375"/>
    <s v="Slice Trade- Phone Trade-In, Made Simple (Canceled)"/>
    <x v="2373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20:03:57"/>
  </r>
  <r>
    <n v="2376"/>
    <s v="Phone Tags: lost and found stickers (Canceled)"/>
    <x v="2374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4"/>
    <d v="2015-11-10T22:12:46"/>
  </r>
  <r>
    <n v="2377"/>
    <s v="Fluttify - New Canadian Tech Start Up (Canceled)"/>
    <x v="2375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20:53:03"/>
  </r>
  <r>
    <n v="2378"/>
    <s v="KEEPUP INC (Canceled)"/>
    <x v="2376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8T00:18:50"/>
  </r>
  <r>
    <n v="2379"/>
    <s v="SelectCooks.com (Canceled)"/>
    <x v="2377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1T00:23:36"/>
  </r>
  <r>
    <n v="2380"/>
    <s v="Finit - Hashtag Chatting (Canceled)"/>
    <x v="2378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78"/>
    <d v="2015-09-01T19:02:22"/>
  </r>
  <r>
    <n v="2381"/>
    <s v="Cannabis Connection (Canceled)"/>
    <x v="2379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79"/>
    <d v="2015-03-11T22:27:28"/>
  </r>
  <r>
    <n v="2382"/>
    <s v="These Easy Days (Canceled)"/>
    <x v="2380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0"/>
    <d v="2015-07-10T04:30:03"/>
  </r>
  <r>
    <n v="2383"/>
    <s v="KindaQuirky (Canceled)"/>
    <x v="2381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1"/>
    <d v="2015-01-23T01:21:47"/>
  </r>
  <r>
    <n v="2384"/>
    <s v="Social Rewards - A new twist on social media (Canceled)"/>
    <x v="2382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2"/>
    <d v="2014-10-15T01:37:23"/>
  </r>
  <r>
    <n v="2385"/>
    <s v="Search every sneaker site and local store at once (Canceled)"/>
    <x v="2383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3"/>
    <d v="2015-07-06T16:50:32"/>
  </r>
  <r>
    <n v="2386"/>
    <s v="Realjobmatch.com (Canceled)"/>
    <x v="2384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20:07:04"/>
  </r>
  <r>
    <n v="2387"/>
    <s v="Building an interactive web-based health community."/>
    <x v="2385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5"/>
    <d v="2016-06-07T15:02:20"/>
  </r>
  <r>
    <n v="2388"/>
    <s v="Virtual Restart - Stock Market For You and Your Loved Ones"/>
    <x v="2386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6"/>
    <d v="2014-12-16T20:29:19"/>
  </r>
  <r>
    <n v="2389"/>
    <s v="Et si Kiwwi vous trouvait un job ? (Canceled)"/>
    <x v="2387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7"/>
    <d v="2015-06-24T15:40:52"/>
  </r>
  <r>
    <n v="2390"/>
    <s v="iHorizon Pty Ltd (Enterprise Planning &amp; Forecasting)"/>
    <x v="2388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06:17:44"/>
  </r>
  <r>
    <n v="2391"/>
    <s v="oToBOTS.com - Freedom from high cost auto repairs (Canceled)"/>
    <x v="2389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89"/>
    <d v="2015-03-01T19:04:04"/>
  </r>
  <r>
    <n v="2392"/>
    <s v="WILLAMETTE EXTRA BOARD (Canceled)"/>
    <x v="2390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9T02:53:43"/>
  </r>
  <r>
    <n v="2393"/>
    <s v="Game Swapper (Canceled)"/>
    <x v="2391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1"/>
    <d v="2015-07-09T15:33:37"/>
  </r>
  <r>
    <n v="2394"/>
    <s v="Wriyon - WRIte Your Own (Canceled)"/>
    <x v="2392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2"/>
    <d v="2015-01-27T08:41:33"/>
  </r>
  <r>
    <n v="2395"/>
    <s v="VENT it out (Canceled)"/>
    <x v="2393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3T02:54:47"/>
  </r>
  <r>
    <n v="2396"/>
    <s v="Projektwebseite (Canceled)"/>
    <x v="2394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4"/>
    <d v="2015-09-15T20:22:38"/>
  </r>
  <r>
    <n v="2397"/>
    <s v="#ADOPTROHINGYA PROJECT (Canceled)"/>
    <x v="2395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21:14:16"/>
  </r>
  <r>
    <n v="2398"/>
    <s v="Roekee.com (Canceled)"/>
    <x v="2396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21:59:44"/>
  </r>
  <r>
    <n v="2399"/>
    <s v="SheLifts - the #1 Female Bodybuilding HUB (Canceled)"/>
    <x v="2397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20:28:26"/>
  </r>
  <r>
    <n v="2400"/>
    <s v="NEW 2016 Social Media Litesbook (Canceled)"/>
    <x v="2398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06:26:04"/>
  </r>
  <r>
    <n v="2401"/>
    <s v="The Dancing Elephant, Traditional Dosa and Indian Cuisine"/>
    <x v="2399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399"/>
    <d v="2016-01-05T19:44:56"/>
  </r>
  <r>
    <n v="2402"/>
    <s v="Cupcake Truck Unite"/>
    <x v="2400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0"/>
    <d v="2015-04-13T16:18:51"/>
  </r>
  <r>
    <n v="2403"/>
    <s v="Think Green, Think Tea Trike! - A mobile cafe &amp; online shop."/>
    <x v="2401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1"/>
    <d v="2016-01-30T21:10:58"/>
  </r>
  <r>
    <n v="2404"/>
    <s v="Square Donuts Truck"/>
    <x v="2402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4T00:56:47"/>
  </r>
  <r>
    <n v="2405"/>
    <s v="JoyShtick Food Truck"/>
    <x v="2403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3"/>
    <d v="2016-08-13T14:02:55"/>
  </r>
  <r>
    <n v="2406"/>
    <s v="Arnold's Happy Days Food Truck"/>
    <x v="2404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4"/>
    <d v="2014-12-10T02:39:50"/>
  </r>
  <r>
    <n v="2407"/>
    <s v="&quot;PASHUT&quot;-(Means â€˜simpleâ€™ in Hebrew)"/>
    <x v="2405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5"/>
    <d v="2015-03-19T13:48:48"/>
  </r>
  <r>
    <n v="2408"/>
    <s v="Sabroso On Wheels"/>
    <x v="2406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6"/>
    <d v="2014-10-07T03:22:37"/>
  </r>
  <r>
    <n v="2409"/>
    <s v="Johnny's Food Truck a Puerto Rican and BBQ infusion"/>
    <x v="2407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7"/>
    <d v="2015-07-19T21:01:15"/>
  </r>
  <r>
    <n v="2410"/>
    <s v="Websters grill truck       slow cooked meats"/>
    <x v="2408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9:47:55"/>
  </r>
  <r>
    <n v="2411"/>
    <s v="Was ist das"/>
    <x v="2409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09"/>
    <d v="2015-07-26T17:34:42"/>
  </r>
  <r>
    <n v="2412"/>
    <s v="Food-truck 100 % carnivore : &quot;Le camion qui grille&quot;"/>
    <x v="2410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17:41:13"/>
  </r>
  <r>
    <n v="2413"/>
    <s v="Lone Pine Coffee Brewery"/>
    <x v="2411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1"/>
    <d v="2014-05-01T02:38:02"/>
  </r>
  <r>
    <n v="2414"/>
    <s v="Help 95th St.Tacos get a food truck in Atlanta"/>
    <x v="2412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2"/>
    <d v="2015-07-13T16:41:00"/>
  </r>
  <r>
    <n v="2415"/>
    <s v="Local Food Truck is Off the Hoof!"/>
    <x v="2413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3"/>
    <d v="2016-06-15T20:42:26"/>
  </r>
  <r>
    <n v="2416"/>
    <s v="Smokin' J's BBQ. food truck"/>
    <x v="2414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4"/>
    <d v="2015-01-15T17:42:23"/>
  </r>
  <r>
    <n v="2417"/>
    <s v="I want to make the best fried chicken!!"/>
    <x v="2415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21:13:07"/>
  </r>
  <r>
    <n v="2418"/>
    <s v="Mexican food truck"/>
    <x v="2416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6"/>
    <d v="2015-01-23T20:34:04"/>
  </r>
  <r>
    <n v="2419"/>
    <s v="Grateful Gourmet Grub! farm to table: food truck &amp; hot dog !"/>
    <x v="2417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17:43:09"/>
  </r>
  <r>
    <n v="2420"/>
    <s v="Pangea Cuisines &quot;Continental Drift&quot; A Paleo food Truck!"/>
    <x v="2418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18"/>
    <d v="2014-09-11T00:41:35"/>
  </r>
  <r>
    <n v="2421"/>
    <s v="hot dog cart"/>
    <x v="2419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19"/>
    <d v="2015-01-22T16:29:56"/>
  </r>
  <r>
    <n v="2422"/>
    <s v="Help starting a family owned food truck"/>
    <x v="2420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0"/>
    <d v="2015-02-09T17:23:56"/>
  </r>
  <r>
    <n v="2423"/>
    <s v="FBTR BBQ"/>
    <x v="2421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1"/>
    <d v="2014-12-01T16:54:50"/>
  </r>
  <r>
    <n v="2424"/>
    <s v="Lily and Memphs"/>
    <x v="2422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2"/>
    <d v="2014-09-27T21:25:08"/>
  </r>
  <r>
    <n v="2425"/>
    <s v="Food Cart Tour With Raz Simone and Macklemore"/>
    <x v="2423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3"/>
    <d v="2016-05-12T21:55:49"/>
  </r>
  <r>
    <n v="2426"/>
    <s v="The Low-Calorie Food Truck"/>
    <x v="2424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9T04:04:52"/>
  </r>
  <r>
    <n v="2427"/>
    <s v="Wraps in a snap. Fast lunch with a gourmet punch!"/>
    <x v="2425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5"/>
    <d v="2016-02-12T07:38:53"/>
  </r>
  <r>
    <n v="2428"/>
    <s v="Premium Burgers"/>
    <x v="2426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6"/>
    <d v="2015-02-10T18:49:11"/>
  </r>
  <r>
    <n v="2429"/>
    <s v="MEATloko, ekte BBQ fra spesialbygd vedfyrt rÃ¸ykovn i foodbus"/>
    <x v="2427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7"/>
    <d v="2016-12-30T21:06:06"/>
  </r>
  <r>
    <n v="2430"/>
    <s v="It's so cute! - Great food!"/>
    <x v="2428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28"/>
    <d v="2016-01-13T03:08:24"/>
  </r>
  <r>
    <n v="2431"/>
    <s v="Murphy's good eatin'"/>
    <x v="2429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29"/>
    <d v="2016-04-29T02:23:33"/>
  </r>
  <r>
    <n v="2432"/>
    <s v="funding for bbq trailer"/>
    <x v="2430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0"/>
    <d v="2015-02-06T05:14:57"/>
  </r>
  <r>
    <n v="2433"/>
    <s v="TWIZTID CREATIONS"/>
    <x v="2431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21:35:43"/>
  </r>
  <r>
    <n v="2434"/>
    <s v="Fresh fruit and veggies for the hood!"/>
    <x v="2432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2"/>
    <d v="2015-06-25T04:27:54"/>
  </r>
  <r>
    <n v="2435"/>
    <s v="Paleo food as a Take Away-food, order and pay in the app"/>
    <x v="2433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3"/>
    <d v="2015-09-05T06:39:46"/>
  </r>
  <r>
    <n v="2436"/>
    <s v="Waistband: Solar Powered Vegan Quality of Life Truck"/>
    <x v="2434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4"/>
    <d v="2015-11-30T14:46:10"/>
  </r>
  <r>
    <n v="2437"/>
    <s v="Cuppa Gumbos"/>
    <x v="2435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23:09:48"/>
  </r>
  <r>
    <n v="2438"/>
    <s v="FOOD|Art"/>
    <x v="2436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6"/>
    <d v="2015-10-08T21:57:42"/>
  </r>
  <r>
    <n v="2439"/>
    <s v="Pillow Puffs Concessions"/>
    <x v="2437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9:38:49"/>
  </r>
  <r>
    <n v="2440"/>
    <s v="The first green Food Truck in Phnom Penh"/>
    <x v="2438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38"/>
    <d v="2016-01-14T21:35:13"/>
  </r>
  <r>
    <n v="2441"/>
    <s v="Bring Alchemy Pops to the People!"/>
    <x v="2439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39"/>
    <d v="2015-07-02T03:00:54"/>
  </r>
  <r>
    <n v="2442"/>
    <s v="Young Mountain Tea: A New White Tea from India's Himalayas"/>
    <x v="2440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0"/>
    <d v="2015-02-17T16:00:28"/>
  </r>
  <r>
    <n v="2443"/>
    <s v="VEGA: One-of-A-Kind Coffee that Changes Lives"/>
    <x v="2441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1"/>
    <d v="2014-07-16T15:00:22"/>
  </r>
  <r>
    <n v="2444"/>
    <s v="Trish's Truffles &amp; Sweet Treats."/>
    <x v="2442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2"/>
    <d v="2016-04-25T18:06:31"/>
  </r>
  <r>
    <n v="2445"/>
    <s v="Joe's Cellar Phase 1 - Sit down, shut up &amp; EAT!"/>
    <x v="2443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3"/>
    <d v="2015-08-27T04:33:41"/>
  </r>
  <r>
    <n v="2446"/>
    <s v="Brooklyn Cookie Company is growing!"/>
    <x v="2444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4"/>
    <d v="2016-10-27T14:27:51"/>
  </r>
  <r>
    <n v="2447"/>
    <s v="The Workingman's Cake by Delectabites"/>
    <x v="2445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5"/>
    <d v="2016-10-11T11:16:33"/>
  </r>
  <r>
    <n v="2448"/>
    <s v="Ninja Narwhal Coffee Company 13oz. Campfire Coffee Mug"/>
    <x v="2446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6"/>
    <d v="2016-08-25T07:35:13"/>
  </r>
  <r>
    <n v="2449"/>
    <s v="Born to Crunch - Jackson Holesome Granola"/>
    <x v="2447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d v="2014-10-31T03:25:15"/>
  </r>
  <r>
    <n v="2450"/>
    <s v="Old Coast Ales: Brewery and Taproom"/>
    <x v="2448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48"/>
    <d v="2014-09-20T01:44:16"/>
  </r>
  <r>
    <n v="2451"/>
    <s v="Boss Balls Protein Balls"/>
    <x v="2449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49"/>
    <d v="2017-02-13T21:48:10"/>
  </r>
  <r>
    <n v="2452"/>
    <s v="Kickstart for a Startup Nebraska Food Business"/>
    <x v="2450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0"/>
    <d v="2015-11-30T20:15:00"/>
  </r>
  <r>
    <n v="2453"/>
    <s v="Bounce Jerky - Natural - Hand-Crafted - Quality"/>
    <x v="2451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1"/>
    <d v="2017-01-03T16:36:49"/>
  </r>
  <r>
    <n v="2454"/>
    <s v="Bine Brewing - Brewed Within Reach"/>
    <x v="2452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2"/>
    <d v="2017-02-04T04:50:08"/>
  </r>
  <r>
    <n v="2455"/>
    <s v="Yo Mama's Sauces &amp; Rubs"/>
    <x v="2453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3"/>
    <d v="2016-03-23T18:45:50"/>
  </r>
  <r>
    <n v="2456"/>
    <s v="Beef Sticks to Chomp On!!"/>
    <x v="2454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4"/>
    <d v="2017-01-26T23:03:59"/>
  </r>
  <r>
    <n v="2457"/>
    <s v="NDWK The North Dakota Wine Kitchen"/>
    <x v="2455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5"/>
    <d v="2016-02-23T14:27:36"/>
  </r>
  <r>
    <n v="2458"/>
    <s v="Smoke, Loaf &amp; Saucer"/>
    <x v="2456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6"/>
    <d v="2016-05-05T20:55:18"/>
  </r>
  <r>
    <n v="2459"/>
    <s v="Amy's Cupcake Shoppe, Bringing sweet treats to Hopkins"/>
    <x v="2457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7"/>
    <d v="2016-02-07T15:18:05"/>
  </r>
  <r>
    <n v="2460"/>
    <s v="Grano: The Good Place to Get Great Bread"/>
    <x v="2458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58"/>
    <d v="2016-11-30T04:29:27"/>
  </r>
  <r>
    <n v="2461"/>
    <s v="Christian &amp; The Sinners"/>
    <x v="2459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1837"/>
    <d v="2011-08-29T00:18:17"/>
  </r>
  <r>
    <n v="2462"/>
    <s v="Help CHURCHES turn this song into an LGBT anthem!"/>
    <x v="2460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59"/>
    <d v="2012-06-29T04:28:16"/>
  </r>
  <r>
    <n v="2463"/>
    <s v="Emma Ate the Lion &quot;Songs Two Count Too&quot;"/>
    <x v="2461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0"/>
    <d v="2013-03-08T02:40:25"/>
  </r>
  <r>
    <n v="2464"/>
    <s v="The Enemy Feathers NEW EP"/>
    <x v="2462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1"/>
    <d v="2015-09-01T21:36:37"/>
  </r>
  <r>
    <n v="2465"/>
    <s v="The Lion Oh My - Our first full length release"/>
    <x v="2463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2"/>
    <d v="2012-08-24T17:15:48"/>
  </r>
  <r>
    <n v="2466"/>
    <s v="Jesse Alexander's Independent Debut Album"/>
    <x v="2464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3"/>
    <d v="2013-04-09T02:27:33"/>
  </r>
  <r>
    <n v="2467"/>
    <s v="Nature Boy Explorer EP"/>
    <x v="2465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4"/>
    <d v="2012-04-26T20:58:51"/>
  </r>
  <r>
    <n v="2468"/>
    <s v="New &quot;Jesse Denaro&quot; Album!"/>
    <x v="2466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5"/>
    <d v="2012-09-22T03:42:01"/>
  </r>
  <r>
    <n v="2469"/>
    <s v="Some Dark, Beautiful Morning - Greg Byers' EP"/>
    <x v="2467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6"/>
    <d v="2011-01-14T10:18:49"/>
  </r>
  <r>
    <n v="2470"/>
    <s v="Geoff Zimmerman's Urban-Folk/ Indie-Rock Album"/>
    <x v="2468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67"/>
    <d v="2012-04-24T01:47:35"/>
  </r>
  <r>
    <n v="2471"/>
    <s v="Confused Disciples - &quot;Sleepamation&quot;"/>
    <x v="2469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68"/>
    <d v="2011-12-16T23:49:52"/>
  </r>
  <r>
    <n v="2472"/>
    <s v="Help Ben Hardt Release 3 Albums In 9 Months!"/>
    <x v="2470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69"/>
    <d v="2010-06-25T02:46:20"/>
  </r>
  <r>
    <n v="2473"/>
    <s v="Mike Midwestern &quot;Oh My Soul&quot; Album"/>
    <x v="2471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0"/>
    <d v="2012-10-11T17:57:49"/>
  </r>
  <r>
    <n v="2474"/>
    <s v="Suggestion's Upcoming Album!"/>
    <x v="2472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1"/>
    <d v="2010-08-27T00:16:16"/>
  </r>
  <r>
    <n v="2475"/>
    <s v="BRANDTSON - &quot;Send Us A Signal&quot; Vinyl LP"/>
    <x v="2473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2"/>
    <d v="2010-05-12T06:54:15"/>
  </r>
  <r>
    <n v="2476"/>
    <s v="Arts &amp; Crafts"/>
    <x v="2474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3"/>
    <d v="2014-10-01T07:52:50"/>
  </r>
  <r>
    <n v="2477"/>
    <s v="Debut Album"/>
    <x v="2475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4"/>
    <d v="2012-06-28T16:35:45"/>
  </r>
  <r>
    <n v="2478"/>
    <s v="&quot;Safer in the Sky&quot;: Should We Run's debut album launch."/>
    <x v="2476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5"/>
    <d v="2012-12-14T22:48:33"/>
  </r>
  <r>
    <n v="2479"/>
    <s v="FUEL FAKE NATIVES"/>
    <x v="2477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6"/>
    <d v="2012-07-17T17:26:34"/>
  </r>
  <r>
    <n v="2480"/>
    <s v="Either, Either EP"/>
    <x v="2478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d v="2015-08-11T22:28:04"/>
  </r>
  <r>
    <n v="2481"/>
    <s v="The Chrome Cranks launch PR campaign for new album!"/>
    <x v="2479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78"/>
    <d v="2012-03-31T15:30:08"/>
  </r>
  <r>
    <n v="2482"/>
    <s v="Journey to Japan"/>
    <x v="2480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79"/>
    <d v="2011-06-17T18:46:23"/>
  </r>
  <r>
    <n v="2483"/>
    <s v="Intangible Animal's &quot;Oh The Humanity&quot; Tour"/>
    <x v="2481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0"/>
    <d v="2012-03-02T18:00:03"/>
  </r>
  <r>
    <n v="2484"/>
    <s v="Kickstart Kiya Heartwood's &quot;Bold Swimmer&quot; solo CD."/>
    <x v="2482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1"/>
    <d v="2011-08-16T22:00:03"/>
  </r>
  <r>
    <n v="2485"/>
    <s v="Calli Dollinger and The Dusters Fall Tour Fund"/>
    <x v="2483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2"/>
    <d v="2011-09-07T23:57:59"/>
  </r>
  <r>
    <n v="2486"/>
    <s v="Help Michael Trieb make CD's for his new EP!"/>
    <x v="2484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3"/>
    <d v="2012-03-23T16:59:36"/>
  </r>
  <r>
    <n v="2487"/>
    <s v="Copyrighting 1978 Champs Finished Album"/>
    <x v="2485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4"/>
    <d v="2012-04-27T01:59:57"/>
  </r>
  <r>
    <n v="2488"/>
    <s v="Pull Some Strings For Jameson Elder"/>
    <x v="2486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5"/>
    <d v="2011-10-17T15:11:48"/>
  </r>
  <r>
    <n v="2489"/>
    <s v="&quot;Death Anxiety&quot;, a new album by Pocket Vinyl"/>
    <x v="2487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6"/>
    <d v="2013-04-09T16:33:59"/>
  </r>
  <r>
    <n v="2490"/>
    <s v="The Offbeats Summer Tour 2012"/>
    <x v="2488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87"/>
    <d v="2012-04-24T05:27:56"/>
  </r>
  <r>
    <n v="2491"/>
    <s v="Nathan Evans - Remove The Illusion EP "/>
    <x v="2489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88"/>
    <d v="2010-12-30T20:08:34"/>
  </r>
  <r>
    <n v="2492"/>
    <s v="SUPER NICE EP 2012"/>
    <x v="2490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89"/>
    <d v="2012-04-25T23:39:48"/>
  </r>
  <r>
    <n v="2493"/>
    <s v="Lets Make A Record Together!"/>
    <x v="2491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0"/>
    <d v="2013-03-15T04:02:20"/>
  </r>
  <r>
    <n v="2494"/>
    <s v="Motive Makes a Man - Heavy Boots Album Production"/>
    <x v="2492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1"/>
    <d v="2012-04-23T15:29:04"/>
  </r>
  <r>
    <n v="2495"/>
    <s v="Vinyl Pressing for &quot;Nine Different Kinds of Gone&quot;"/>
    <x v="2493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2"/>
    <d v="2012-05-07T22:42:55"/>
  </r>
  <r>
    <n v="2496"/>
    <s v="Lynn Haven - The First Album, &quot;Fair Weather Friends&quot;"/>
    <x v="2494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d v="2013-02-22T23:54:52"/>
  </r>
  <r>
    <n v="2497"/>
    <s v="New Joe Rut Album: Live From the Great American Music Hall"/>
    <x v="2495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4"/>
    <d v="2011-07-06T21:05:38"/>
  </r>
  <r>
    <n v="2498"/>
    <s v="Race Bandit's Debut EP Validated"/>
    <x v="2496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5"/>
    <d v="2015-01-13T23:13:07"/>
  </r>
  <r>
    <n v="2499"/>
    <s v="Ryan Hamilton : UK House Party Tour 2013"/>
    <x v="2497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6"/>
    <d v="2012-11-13T15:33:57"/>
  </r>
  <r>
    <n v="2500"/>
    <s v="Completing &quot;God's Justice&quot;"/>
    <x v="2498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497"/>
    <d v="2012-05-24T18:32:55"/>
  </r>
  <r>
    <n v="2501"/>
    <s v="The Bent King board game cafÃ© and wine lounge"/>
    <x v="2499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498"/>
    <d v="2015-08-28T18:38:24"/>
  </r>
  <r>
    <n v="2502"/>
    <s v="Cupcake Chaos"/>
    <x v="2500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499"/>
    <d v="2014-08-07T19:48:38"/>
  </r>
  <r>
    <n v="2503"/>
    <s v="Cardinal Bistro BYOB Start Up"/>
    <x v="2501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21:35:08"/>
  </r>
  <r>
    <n v="2504"/>
    <s v="Halal Restaurant and Internet Cafe"/>
    <x v="2502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6T00:22:14"/>
  </r>
  <r>
    <n v="2505"/>
    <s v="PASTATUTION"/>
    <x v="2503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2T01:20:16"/>
  </r>
  <r>
    <n v="2506"/>
    <s v="Bowlz Cafe, Hull"/>
    <x v="2504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3"/>
    <d v="2015-09-11T07:07:49"/>
  </r>
  <r>
    <n v="2507"/>
    <s v="Help Cafe Talavera get a New Kitchen!"/>
    <x v="2505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1T01:45:04"/>
  </r>
  <r>
    <n v="2508"/>
    <s v="Silver Linning Gourmet Fudge"/>
    <x v="2506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22:50:34"/>
  </r>
  <r>
    <n v="2509"/>
    <s v="&quot;Chuck J. Brubecker&quot;"/>
    <x v="2507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6"/>
    <d v="2015-02-23T19:25:49"/>
  </r>
  <r>
    <n v="2510"/>
    <s v="Dugout Dogs, Americas love of hot dogs and baseball!"/>
    <x v="2508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07"/>
    <d v="2015-03-15T23:56:12"/>
  </r>
  <r>
    <n v="2511"/>
    <s v="loluli's"/>
    <x v="2509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10:43:33"/>
  </r>
  <r>
    <n v="2512"/>
    <s v="Somethin' Tasty"/>
    <x v="2510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21:02:41"/>
  </r>
  <r>
    <n v="2513"/>
    <s v="Yahu Restaurants"/>
    <x v="2511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8T00:09:49"/>
  </r>
  <r>
    <n v="2514"/>
    <s v="Lunch For Tots"/>
    <x v="2512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1"/>
    <d v="2014-08-03T09:21:17"/>
  </r>
  <r>
    <n v="2515"/>
    <s v="The Barrel Room Restaurant &amp; Tavern"/>
    <x v="2513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2"/>
    <d v="2015-01-23T20:09:13"/>
  </r>
  <r>
    <n v="2516"/>
    <s v="Morning Glory"/>
    <x v="2514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15:40:52"/>
  </r>
  <r>
    <n v="2517"/>
    <s v="The Canteen"/>
    <x v="2515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4"/>
    <d v="2015-02-17T19:15:30"/>
  </r>
  <r>
    <n v="2518"/>
    <s v="Southern California's Backroad Eateries"/>
    <x v="2516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16:20:28"/>
  </r>
  <r>
    <n v="2519"/>
    <s v="Kelli's Kitchen"/>
    <x v="2517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6"/>
    <d v="2014-06-19T03:43:24"/>
  </r>
  <r>
    <n v="2520"/>
    <s v="The Aurora Outpost Restaurant/NightClub"/>
    <x v="2518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14:24:45"/>
  </r>
  <r>
    <n v="2521"/>
    <s v="Filmharmonic Brass: The Music of John Williams (Recording)"/>
    <x v="2519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18"/>
    <d v="2015-09-22T23:13:41"/>
  </r>
  <r>
    <n v="2522"/>
    <s v="FALLING MAN @ Center for Contemporary Opera"/>
    <x v="2520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19"/>
    <d v="2016-03-31T13:46:00"/>
  </r>
  <r>
    <n v="2523"/>
    <s v="Pater Noster Project"/>
    <x v="2521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0"/>
    <d v="2014-10-18T23:24:52"/>
  </r>
  <r>
    <n v="2524"/>
    <s v="Les Bostonades' First CD"/>
    <x v="2522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1"/>
    <d v="2014-11-18T19:22:37"/>
  </r>
  <r>
    <n v="2525"/>
    <s v="Jenny &amp; Rossâ”‚To Sing in Germany"/>
    <x v="2523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2"/>
    <d v="2012-05-29T20:16:11"/>
  </r>
  <r>
    <n v="2526"/>
    <s v="10 Years and Counting...a new album by Valor Brass!"/>
    <x v="2524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3"/>
    <d v="2014-11-10T02:11:14"/>
  </r>
  <r>
    <n v="2527"/>
    <s v="Britten in Song: A Centennial Celebration"/>
    <x v="2525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4"/>
    <d v="2013-09-29T18:01:31"/>
  </r>
  <r>
    <n v="2528"/>
    <s v="Three Voices"/>
    <x v="2526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5"/>
    <d v="2015-08-01T20:01:43"/>
  </r>
  <r>
    <n v="2529"/>
    <s v="UrbanArias is DC's Contemporary Opera Company"/>
    <x v="2527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6"/>
    <d v="2012-02-09T01:56:15"/>
  </r>
  <r>
    <n v="2530"/>
    <s v="OK Mozart Festival premiere by The Tulsa Youth Symphony"/>
    <x v="2528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27"/>
    <d v="2015-03-18T20:45:05"/>
  </r>
  <r>
    <n v="2531"/>
    <s v="Modern Chamber Music"/>
    <x v="2529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28"/>
    <d v="2015-07-23T16:19:14"/>
  </r>
  <r>
    <n v="2532"/>
    <s v="The Pacific Guitar Ensemble's Debut Recording!"/>
    <x v="2530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29"/>
    <d v="2012-07-17T20:22:46"/>
  </r>
  <r>
    <n v="2533"/>
    <s v="HOLOGRAPHIC - 2013 Concert and Commission Campaign"/>
    <x v="2531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x v="2532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d v="2009-11-10T16:48:32"/>
  </r>
  <r>
    <n v="2535"/>
    <s v="Mark Hayes Requiem Recording"/>
    <x v="2533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2"/>
    <d v="2014-10-31T18:59:05"/>
  </r>
  <r>
    <n v="2536"/>
    <s v="Become the subject of my next composition!"/>
    <x v="2534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3"/>
    <d v="2013-07-09T02:32:46"/>
  </r>
  <r>
    <n v="2537"/>
    <s v="The Philadelphia Opera Collective presents Susannah"/>
    <x v="2535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4"/>
    <d v="2011-06-02T15:34:15"/>
  </r>
  <r>
    <n v="2538"/>
    <s v="Me, Myself and Albinoni"/>
    <x v="2536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5"/>
    <d v="2013-01-24T12:14:21"/>
  </r>
  <r>
    <n v="2539"/>
    <s v="The Flying Gambas"/>
    <x v="2537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6"/>
    <d v="2014-12-04T21:39:12"/>
  </r>
  <r>
    <n v="2540"/>
    <s v="Vladimir in Butterfly Country"/>
    <x v="2538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37"/>
    <d v="2011-08-30T16:12:01"/>
  </r>
  <r>
    <n v="2541"/>
    <s v="Completion of Unique Recording of British and Finnish Music"/>
    <x v="25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38"/>
    <d v="2013-07-28T10:46:58"/>
  </r>
  <r>
    <n v="2542"/>
    <s v="Classical Music by Marquita"/>
    <x v="2540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39"/>
    <d v="2013-08-23T10:14:17"/>
  </r>
  <r>
    <n v="2543"/>
    <s v="AM 1610 :: The Station &gt;&gt; Live Studio Project &gt; Phase 1"/>
    <x v="2541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0"/>
    <d v="2010-12-02T02:34:58"/>
  </r>
  <r>
    <n v="2544"/>
    <s v="Singing City Children's Choir"/>
    <x v="2542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1"/>
    <d v="2012-06-08T12:29:29"/>
  </r>
  <r>
    <n v="2545"/>
    <s v="Larchmere String Quartet Debut Album: Music by Stephan Krehl"/>
    <x v="2543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2"/>
    <d v="2015-01-23T03:18:58"/>
  </r>
  <r>
    <n v="2546"/>
    <s v="Cor Cantiamo's First Commercially Released Recording"/>
    <x v="254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3"/>
    <d v="2013-09-07T20:36:19"/>
  </r>
  <r>
    <n v="2547"/>
    <s v="Classical Guitar Music of Hawaii"/>
    <x v="2545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4"/>
    <d v="2012-03-05T18:33:23"/>
  </r>
  <r>
    <n v="2548"/>
    <s v="IYSO Orchestra Academy &amp; Symphonic Concert 2016"/>
    <x v="2546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5"/>
    <d v="2016-09-05T15:00:37"/>
  </r>
  <r>
    <n v="2549"/>
    <s v="The Miller's Wife, a new opera"/>
    <x v="2547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6"/>
    <d v="2013-04-26T18:11:10"/>
  </r>
  <r>
    <n v="2550"/>
    <s v="RESTLESS: Ashley Bathgate and Karl Larson Record Ken Thomson"/>
    <x v="2548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47"/>
    <d v="2015-08-12T15:13:26"/>
  </r>
  <r>
    <n v="2551"/>
    <s v="Mozart Requiem with Bach Cantata 106 &amp; Brahms NÃ¤nie"/>
    <x v="2549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48"/>
    <d v="2012-02-22T06:03:05"/>
  </r>
  <r>
    <n v="2552"/>
    <s v="DAVID, The Oratorio"/>
    <x v="2550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49"/>
    <d v="2017-02-03T19:26:21"/>
  </r>
  <r>
    <n v="2553"/>
    <s v="Help Fund Tara's Album of Rare 18-19th Century Italian Songs"/>
    <x v="2551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0"/>
    <d v="2012-07-23T04:46:47"/>
  </r>
  <r>
    <n v="2554"/>
    <s v="Patagonia Winds: Wind Quintet Commission Project"/>
    <x v="2552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1"/>
    <d v="2015-05-01T01:52:43"/>
  </r>
  <r>
    <n v="2555"/>
    <s v="Send Brandon Rumsey to Brevard Music Center"/>
    <x v="2553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2"/>
    <d v="2012-04-27T15:43:13"/>
  </r>
  <r>
    <n v="2556"/>
    <s v="Grind Violin: Analog DIYalog: Composers Vinyl Compilation"/>
    <x v="2554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3"/>
    <d v="2012-11-09T23:47:37"/>
  </r>
  <r>
    <n v="2557"/>
    <s v="European Tour"/>
    <x v="2555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4"/>
    <d v="2014-04-15T17:53:06"/>
  </r>
  <r>
    <n v="2558"/>
    <s v="Hopkins Sinfonia 2015 Season"/>
    <x v="2556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5"/>
    <d v="2015-03-30T20:38:26"/>
  </r>
  <r>
    <n v="2559"/>
    <s v="India Meets String Quartet"/>
    <x v="2557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6"/>
    <d v="2011-10-13T20:58:04"/>
  </r>
  <r>
    <n v="2560"/>
    <s v="Courting Rites of Cranes CD recording"/>
    <x v="2558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57"/>
    <d v="2015-02-04T22:49:34"/>
  </r>
  <r>
    <n v="2561"/>
    <s v="Project Bearnaise Trucks (Canceled)"/>
    <x v="2559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12:41:29"/>
  </r>
  <r>
    <n v="2562"/>
    <s v="Jamaican food truck in Munich in the making! (Canceled)"/>
    <x v="2560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59"/>
    <d v="2016-08-12T12:35:39"/>
  </r>
  <r>
    <n v="2563"/>
    <s v="Phoenix Pearl Boba Tea Truck (Canceled)"/>
    <x v="2561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1T03:20:51"/>
  </r>
  <r>
    <n v="2564"/>
    <s v="Seaside Eddy's - Wheels on the Ground! (Canceled)"/>
    <x v="2562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2T00:58:19"/>
  </r>
  <r>
    <n v="2565"/>
    <s v="The Sketchy Pelican (Canceled)"/>
    <x v="2563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d v="2016-03-11T15:36:29"/>
  </r>
  <r>
    <n v="2566"/>
    <s v="Mamma B's Pizza Get's Rolling (Canceled)"/>
    <x v="2564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23:32:28"/>
  </r>
  <r>
    <n v="2567"/>
    <s v="Burgers and Babes Food Truck (Canceled)"/>
    <x v="2565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4"/>
    <d v="2015-03-24T21:05:38"/>
  </r>
  <r>
    <n v="2568"/>
    <s v="Barney's, deliciously New York - Vintage 1972 Chevy P10"/>
    <x v="2566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5"/>
    <d v="2016-08-02T15:59:54"/>
  </r>
  <r>
    <n v="2569"/>
    <s v="Rochester Needs a Dessert Food Truck (Canceled)"/>
    <x v="2567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6"/>
    <d v="2015-08-18T02:31:52"/>
  </r>
  <r>
    <n v="2570"/>
    <s v="Mathias Pizzeria - A Mobile Wood Fired Pizza Oven (Canceled)"/>
    <x v="2568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67"/>
    <d v="2017-01-09T21:40:35"/>
  </r>
  <r>
    <n v="2571"/>
    <s v="Coco Bowls (Canceled)"/>
    <x v="2569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68"/>
    <d v="2016-03-20T08:12:01"/>
  </r>
  <r>
    <n v="2572"/>
    <s v="A Dream of Naughty Nachos (Canceled)"/>
    <x v="2570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4T02:51:57"/>
  </r>
  <r>
    <n v="2573"/>
    <s v="Southern Flair Pork-Ka-Bobs (Canceled)"/>
    <x v="2571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14:12:29"/>
  </r>
  <r>
    <n v="2574"/>
    <s v="Da Pickney Dem Jamaican Jerk (Canceled)"/>
    <x v="2572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9:49:05"/>
  </r>
  <r>
    <n v="2575"/>
    <s v="Vdub dogs (Canceled)"/>
    <x v="2573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3T02:36:34"/>
  </r>
  <r>
    <n v="2576"/>
    <s v="2 Go Fast Food (Canceled)"/>
    <x v="2574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5T00:14:07"/>
  </r>
  <r>
    <n v="2577"/>
    <s v="Fruity Cakes (Canceled)"/>
    <x v="2575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9:41:37"/>
  </r>
  <r>
    <n v="2578"/>
    <s v="Madhuri Kitchen | Power Bowls &amp; Juices (Canceled)"/>
    <x v="2576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2T00:32:59"/>
  </r>
  <r>
    <n v="2579"/>
    <s v="Liz's Bakery &amp; Barista on the Go.. (Canceled)"/>
    <x v="2577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6"/>
    <d v="2014-07-17T19:55:03"/>
  </r>
  <r>
    <n v="2580"/>
    <s v="Build Phatboyz Food Truck (Canceled)"/>
    <x v="2578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77"/>
    <d v="2015-04-16T07:50:03"/>
  </r>
  <r>
    <n v="2581"/>
    <s v="A Flying Sausage Food Truck"/>
    <x v="2579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78"/>
    <d v="2015-10-17T15:04:58"/>
  </r>
  <r>
    <n v="2582"/>
    <s v="Drunken Wings"/>
    <x v="2580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79"/>
    <d v="2016-09-29T23:43:54"/>
  </r>
  <r>
    <n v="2583"/>
    <s v="Crazy Daisy Food Truck"/>
    <x v="2581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0"/>
    <d v="2015-01-15T18:28:00"/>
  </r>
  <r>
    <n v="2584"/>
    <s v="Culinary Arts Food Truck Style"/>
    <x v="2582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6T04:09:29"/>
  </r>
  <r>
    <n v="2585"/>
    <s v="Evie's Eats and Natural Treats Food Truck"/>
    <x v="2583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2"/>
    <d v="2014-06-05T23:07:12"/>
  </r>
  <r>
    <n v="2586"/>
    <s v="Inspire Healthy Eating"/>
    <x v="2584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3"/>
    <d v="2015-11-25T07:55:36"/>
  </r>
  <r>
    <n v="2587"/>
    <s v="Yummy Hugs-The Original Co-op, Pop-up Food Truck"/>
    <x v="2585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4"/>
    <d v="2015-11-30T16:12:33"/>
  </r>
  <r>
    <n v="2588"/>
    <s v="Stacey's $5 Dollar Hollar Food Truck Home of the Freak"/>
    <x v="2586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5"/>
    <d v="2015-02-07T16:13:46"/>
  </r>
  <r>
    <n v="2589"/>
    <s v="TapiÃ³ca - Brazilian Street Food Truck"/>
    <x v="2587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6"/>
    <d v="2016-02-22T12:52:07"/>
  </r>
  <r>
    <n v="2590"/>
    <s v="Magic Kick Coffee - coffee that makes your day"/>
    <x v="2588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14:08:17"/>
  </r>
  <r>
    <n v="2591"/>
    <s v="patent pending"/>
    <x v="2589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88"/>
    <d v="2016-01-13T21:45:24"/>
  </r>
  <r>
    <n v="2592"/>
    <s v="El Carte 303"/>
    <x v="2590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89"/>
    <d v="2014-09-05T19:13:41"/>
  </r>
  <r>
    <n v="2593"/>
    <s v="L.J. Silvers' Ice Cream and Taco Van"/>
    <x v="2591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20:17:06"/>
  </r>
  <r>
    <n v="2594"/>
    <s v="The Shirley Delicious Treats Food Truck Project"/>
    <x v="2592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1"/>
    <d v="2014-07-08T23:13:48"/>
  </r>
  <r>
    <n v="2595"/>
    <s v="Food Truck for Little Fox Bakery"/>
    <x v="2593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2"/>
    <d v="2017-01-25T05:51:40"/>
  </r>
  <r>
    <n v="2596"/>
    <s v="The Chef Express Food Truck"/>
    <x v="2594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3"/>
    <d v="2014-07-08T15:56:49"/>
  </r>
  <r>
    <n v="2597"/>
    <s v="Cafe Nomad back on the road! Coffee van's poorly."/>
    <x v="2595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4"/>
    <d v="2016-05-20T08:11:57"/>
  </r>
  <r>
    <n v="2598"/>
    <s v="Rovin' Okie's Fried Pies gourmet southern fried pies."/>
    <x v="2596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5"/>
    <d v="2015-08-24T20:10:01"/>
  </r>
  <r>
    <n v="2599"/>
    <s v="Empty Ramekins Catering Group"/>
    <x v="2597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6"/>
    <d v="2014-06-19T18:05:47"/>
  </r>
  <r>
    <n v="2600"/>
    <s v="Help Buttz Return From the Ashes"/>
    <x v="2598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597"/>
    <d v="2016-01-25T21:36:40"/>
  </r>
  <r>
    <n v="2601"/>
    <s v="Launch a TARDIS into SPACE!"/>
    <x v="2599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598"/>
    <d v="2012-08-29T21:39:09"/>
  </r>
  <r>
    <n v="2602"/>
    <s v="Historic Robotic Spacecraft Poster Series"/>
    <x v="2600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599"/>
    <d v="2014-10-03T17:56:08"/>
  </r>
  <r>
    <n v="2603"/>
    <s v="Manned Mock Mars Mission"/>
    <x v="2601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0"/>
    <d v="2013-12-09T21:54:14"/>
  </r>
  <r>
    <n v="2604"/>
    <s v="Hermes Spacecraft"/>
    <x v="2602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1"/>
    <d v="2012-03-30T01:13:43"/>
  </r>
  <r>
    <n v="2605"/>
    <s v="The most mysterious star in the Galaxy"/>
    <x v="2603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2"/>
    <d v="2016-05-18T12:59:50"/>
  </r>
  <r>
    <n v="2606"/>
    <s v="2000 Student Projects to the Edge of Space"/>
    <x v="2604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3"/>
    <d v="2014-03-28T17:06:22"/>
  </r>
  <r>
    <n v="2607"/>
    <s v="Historic Robotic Spacecraft Poster Series Two"/>
    <x v="2605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4"/>
    <d v="2015-06-29T20:59:32"/>
  </r>
  <r>
    <n v="2608"/>
    <s v="Giant Leaps in Space Poster Series"/>
    <x v="2606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5"/>
    <d v="2017-02-01T19:14:28"/>
  </r>
  <r>
    <n v="2609"/>
    <s v="ArduSat - Your Arduino Experiment in Space"/>
    <x v="2607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6"/>
    <d v="2012-06-15T05:42:31"/>
  </r>
  <r>
    <n v="2610"/>
    <s v="Restore the Pluto Discovery Telescope"/>
    <x v="2608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7"/>
    <d v="2016-07-13T21:08:45"/>
  </r>
  <r>
    <n v="2611"/>
    <s v="The Universe in a Sphere (Relaunch)"/>
    <x v="2609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08"/>
    <d v="2016-11-30T08:03:34"/>
  </r>
  <r>
    <n v="2612"/>
    <s v="Starscraper: The Next Generation of Suborbital Rockets"/>
    <x v="2610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09"/>
    <d v="2014-12-09T03:26:10"/>
  </r>
  <r>
    <n v="2613"/>
    <s v="Earth 360"/>
    <x v="2611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0"/>
    <d v="2012-08-22T19:38:14"/>
  </r>
  <r>
    <n v="2614"/>
    <s v="Kansas City SSEP Mission 5 Rocket . . .3,2,1 . . Blast Off!"/>
    <x v="2612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d v="2014-04-01T17:00:12"/>
  </r>
  <r>
    <n v="2615"/>
    <s v="Action Man (GI Joe) Mission Mercury 10"/>
    <x v="2613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2"/>
    <d v="2016-03-24T11:56:04"/>
  </r>
  <r>
    <n v="2616"/>
    <s v="James Webb Deployable Model"/>
    <x v="2614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3"/>
    <d v="2015-07-26T23:52:09"/>
  </r>
  <r>
    <n v="2617"/>
    <s v="Equatorial Sundial - Learn about planetary motion!"/>
    <x v="2615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4"/>
    <d v="2014-09-20T20:59:11"/>
  </r>
  <r>
    <n v="2618"/>
    <s v="SPACE ART FEATURING ASTRONAUTS #WeBelieveInAstronauts"/>
    <x v="2616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5"/>
    <d v="2015-10-02T19:01:01"/>
  </r>
  <r>
    <n v="2619"/>
    <s v="Mars on Earth: An Art Residency"/>
    <x v="2617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6"/>
    <d v="2015-09-26T21:13:24"/>
  </r>
  <r>
    <n v="2620"/>
    <s v="#TeamMopra - Save the Mopra Telescope &amp; Map the Milky Way"/>
    <x v="2618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17"/>
    <d v="2015-09-04T04:00:42"/>
  </r>
  <r>
    <n v="2621"/>
    <s v="Vulcan I: Rocket Powered by 3D Printed Engine"/>
    <x v="2619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18"/>
    <d v="2015-04-21T17:56:28"/>
  </r>
  <r>
    <n v="2622"/>
    <s v="U-PHOS: Upgraded Pulsating Heatpipe Only for Space"/>
    <x v="2620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19"/>
    <d v="2016-11-15T17:50:16"/>
  </r>
  <r>
    <n v="2623"/>
    <s v="Antimatter Fuel Production"/>
    <x v="2621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0"/>
    <d v="2016-11-18T06:09:26"/>
  </r>
  <r>
    <n v="2624"/>
    <s v="Space Elevator Science - Climb to the Sky - A Tethered Tower"/>
    <x v="2622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1"/>
    <d v="2012-08-23T10:07:02"/>
  </r>
  <r>
    <n v="2625"/>
    <s v="Caelum - Photos from stratosphere"/>
    <x v="2623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2"/>
    <d v="2016-10-15T19:26:48"/>
  </r>
  <r>
    <n v="2626"/>
    <s v="SAGANet STEM Mentoring Lab Accreditation"/>
    <x v="2624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3"/>
    <d v="2015-05-04T15:04:29"/>
  </r>
  <r>
    <n v="2627"/>
    <s v="Students building a near-space balloon with live video"/>
    <x v="2625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4"/>
    <d v="2015-10-27T19:54:21"/>
  </r>
  <r>
    <n v="2628"/>
    <s v="Pie In Space!"/>
    <x v="2626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5"/>
    <d v="2014-11-10T23:11:07"/>
  </r>
  <r>
    <n v="2629"/>
    <s v="Project Dragonfly - Sail to the Stars"/>
    <x v="2627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6"/>
    <d v="2015-04-14T12:55:22"/>
  </r>
  <r>
    <n v="2630"/>
    <s v="Asteroid What! - Very Near Earth Asteroids"/>
    <x v="2628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27"/>
    <d v="2016-06-03T02:31:52"/>
  </r>
  <r>
    <n v="2631"/>
    <s v="Starship Congress 2015: Interstellar Hackathon"/>
    <x v="2629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28"/>
    <d v="2015-08-02T04:03:47"/>
  </r>
  <r>
    <n v="2632"/>
    <s v="University Rocket Science"/>
    <x v="2630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29"/>
    <d v="2016-05-04T01:28:59"/>
  </r>
  <r>
    <n v="2633"/>
    <s v="ISS-Above"/>
    <x v="2631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0"/>
    <d v="2014-01-28T19:45:32"/>
  </r>
  <r>
    <n v="2634"/>
    <s v="Project Stardust Part 2"/>
    <x v="2632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1"/>
    <d v="2016-08-30T15:45:21"/>
  </r>
  <r>
    <n v="2635"/>
    <s v="Help UTS Students reach the International Space Station!"/>
    <x v="2633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2"/>
    <d v="2015-02-02T22:49:21"/>
  </r>
  <r>
    <n v="2636"/>
    <s v="Starduster II - Photographing Earth from Near-Space"/>
    <x v="2634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3"/>
    <d v="2016-09-23T14:45:14"/>
  </r>
  <r>
    <n v="2637"/>
    <s v="SPEED OF LIGHT: Biggest Mystery of the Universe"/>
    <x v="2635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4"/>
    <d v="2016-09-26T13:11:15"/>
  </r>
  <r>
    <n v="2638"/>
    <s v="Pie In Space! (Round 2)"/>
    <x v="2636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5"/>
    <d v="2014-12-16T21:54:55"/>
  </r>
  <r>
    <n v="2639"/>
    <s v="Mission Space"/>
    <x v="2637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6"/>
    <d v="2015-01-20T20:45:48"/>
  </r>
  <r>
    <n v="2640"/>
    <s v="Save the Astronomy Van"/>
    <x v="2638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37"/>
    <d v="2015-04-09T03:51:14"/>
  </r>
  <r>
    <n v="2641"/>
    <s v="Build Flying Saucer Artificial Intelligent from sea shell"/>
    <x v="2639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d v="2014-08-29T19:51:03"/>
  </r>
  <r>
    <n v="2642"/>
    <s v="Maschinenbau in ein neues Zeitalter"/>
    <x v="2640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05:55:08"/>
  </r>
  <r>
    <n v="2643"/>
    <s v="Project Blue: A Space Telescope to Find Another Earth (Canceled)"/>
    <x v="2641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323"/>
    <d v="2016-11-15T13:58:35"/>
  </r>
  <r>
    <n v="2644"/>
    <s v="Helios - Near Space Launch To Capture The 2017 Solar Eclipse (Canceled)"/>
    <x v="2642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0"/>
    <d v="2017-02-08T19:00:35"/>
  </r>
  <r>
    <n v="2645"/>
    <s v="Project ThunderStruck - Testing a New Spacecraft Concept"/>
    <x v="2643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1"/>
    <d v="2014-10-09T20:13:23"/>
  </r>
  <r>
    <n v="2646"/>
    <s v="SpaceVR: Your Ticket to Space (Canceled)"/>
    <x v="2644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2"/>
    <d v="2015-08-10T07:31:09"/>
  </r>
  <r>
    <n v="2647"/>
    <s v="18&quot;, 45.7cm Telescope. The universe is for everyone!"/>
    <x v="2645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3"/>
    <d v="2015-07-15T06:16:59"/>
  </r>
  <r>
    <n v="2648"/>
    <s v="Calvert HS Planetarium Restoration (Canceled)"/>
    <x v="2646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4"/>
    <d v="2016-02-08T17:09:20"/>
  </r>
  <r>
    <n v="2649"/>
    <s v="The Mission - Please Check Back Soon (Canceled)"/>
    <x v="2647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5"/>
    <d v="2015-12-03T23:55:41"/>
  </r>
  <r>
    <n v="2650"/>
    <s v="The Observer Project 2016 (Canceled)"/>
    <x v="2648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46"/>
    <d v="2016-11-21T14:59:03"/>
  </r>
  <r>
    <n v="2651"/>
    <s v="FireSat: Near Real-Time Global Wildfire/Oil Spill Detection"/>
    <x v="2649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47"/>
    <d v="2015-11-19T19:20:09"/>
  </r>
  <r>
    <n v="2652"/>
    <s v="Million Dollar Rocket - New Project (Canceled)"/>
    <x v="2650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48"/>
    <d v="2014-11-10T03:48:45"/>
  </r>
  <r>
    <n v="2653"/>
    <s v="Dream Rocket Project (Canceled)"/>
    <x v="2651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49"/>
    <d v="2014-05-12T15:38:47"/>
  </r>
  <r>
    <n v="2654"/>
    <s v="Moon Rocket Projo - Finally know the TRUTH about E.T."/>
    <x v="2652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0"/>
    <d v="2015-02-20T14:25:26"/>
  </r>
  <r>
    <n v="2655"/>
    <s v="Balloons (Canceled)"/>
    <x v="2653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1"/>
    <d v="2016-01-12T20:47:27"/>
  </r>
  <r>
    <n v="2656"/>
    <s v="MoonWatcher: A 24/7 Live Video of the Moon for Everyone (Canceled)"/>
    <x v="2654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2"/>
    <d v="2017-02-01T16:31:28"/>
  </r>
  <r>
    <n v="2657"/>
    <s v="Propel Citizen Science to the Moon (Canceled)"/>
    <x v="2655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3"/>
    <d v="2016-06-30T22:17:33"/>
  </r>
  <r>
    <n v="2658"/>
    <s v="STEM MARS Lander experience: https://youtu.be/n6avxUAKee0"/>
    <x v="2656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4"/>
    <d v="2016-06-30T21:13:14"/>
  </r>
  <r>
    <n v="2659"/>
    <s v="test (Canceled)"/>
    <x v="2657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5"/>
    <d v="2015-03-19T01:40:10"/>
  </r>
  <r>
    <n v="2660"/>
    <s v="Central Ohio Astronomical Society Mobile Classroom"/>
    <x v="2658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56"/>
    <d v="2015-09-25T17:06:58"/>
  </r>
  <r>
    <n v="2661"/>
    <s v="Summer Camp - A creative space for makers and artists alike."/>
    <x v="2659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57"/>
    <d v="2013-09-25T23:00:10"/>
  </r>
  <r>
    <n v="2662"/>
    <s v="The Mini Maker, a kid focused makerspace"/>
    <x v="2660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58"/>
    <d v="2015-07-22T17:55:13"/>
  </r>
  <r>
    <n v="2663"/>
    <s v="A New Life for an Old School"/>
    <x v="2661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59"/>
    <d v="2015-08-06T14:56:47"/>
  </r>
  <r>
    <n v="2664"/>
    <s v="HackSchool: Students, Technology, and Empowerment"/>
    <x v="2662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0"/>
    <d v="2015-11-05T00:36:37"/>
  </r>
  <r>
    <n v="2665"/>
    <s v="Gilman Playground Builds a Tech Center"/>
    <x v="2663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1"/>
    <d v="2015-03-20T21:29:34"/>
  </r>
  <r>
    <n v="2666"/>
    <s v="StartMart - NEW $40,000 Stretch Goal to Match $40,000 Grant"/>
    <x v="2664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2"/>
    <d v="2015-08-19T18:20:39"/>
  </r>
  <r>
    <n v="2667"/>
    <s v="Websmith Studio : Think, Build, Break, Play."/>
    <x v="2665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3"/>
    <d v="2016-01-11T22:13:36"/>
  </r>
  <r>
    <n v="2668"/>
    <s v="UOttawa Makermobile"/>
    <x v="2666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4"/>
    <d v="2015-09-28T14:07:45"/>
  </r>
  <r>
    <n v="2669"/>
    <s v="Oceana High School MAKER club requesting a 3D Printer"/>
    <x v="2667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5"/>
    <d v="2015-11-11T00:51:36"/>
  </r>
  <r>
    <n v="2670"/>
    <s v="G-Pod ... the future of sustainable housing"/>
    <x v="2668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66"/>
    <d v="2014-07-01T00:29:40"/>
  </r>
  <r>
    <n v="2671"/>
    <s v="Tunnel Lab - Tech startup accelerator hubs in the favelas"/>
    <x v="2669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67"/>
    <d v="2014-11-19T17:58:36"/>
  </r>
  <r>
    <n v="2672"/>
    <s v="Open Tools for Science and Science Education"/>
    <x v="2670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68"/>
    <d v="2015-12-06T21:13:10"/>
  </r>
  <r>
    <n v="2673"/>
    <s v="Help us open a Makerspace for Kids"/>
    <x v="2671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69"/>
    <d v="2014-09-30T12:59:59"/>
  </r>
  <r>
    <n v="2674"/>
    <s v="Building the Playa Blanca Community Wind Workshop!"/>
    <x v="2672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0"/>
    <d v="2016-06-08T15:11:10"/>
  </r>
  <r>
    <n v="2675"/>
    <s v="Maven Makers: A Makerspace (It's Kinda Like a Gym)"/>
    <x v="2673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1"/>
    <d v="2014-10-11T20:34:49"/>
  </r>
  <r>
    <n v="2676"/>
    <s v="Toronto VR Co-Op"/>
    <x v="2674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2"/>
    <d v="2016-04-22T14:59:34"/>
  </r>
  <r>
    <n v="2677"/>
    <s v="Tinkr Tech - mobile makerspace"/>
    <x v="2675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3"/>
    <d v="2014-06-03T00:42:23"/>
  </r>
  <r>
    <n v="2678"/>
    <s v="Wavegarden in Marbella (MÃ¡laga)"/>
    <x v="2676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4"/>
    <d v="2015-08-25T19:09:25"/>
  </r>
  <r>
    <n v="2679"/>
    <s v="DIY Garage"/>
    <x v="2677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5"/>
    <d v="2015-01-29T00:01:34"/>
  </r>
  <r>
    <n v="2680"/>
    <s v="iHeart Pillow"/>
    <x v="2678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76"/>
    <d v="2016-03-07T05:04:51"/>
  </r>
  <r>
    <n v="2681"/>
    <s v="Jolly's Hot Dogs An All-Beef Coney Dog"/>
    <x v="2679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77"/>
    <d v="2014-06-15T21:29:10"/>
  </r>
  <r>
    <n v="2682"/>
    <s v="Toastie's Gourmet Toast"/>
    <x v="2680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78"/>
    <d v="2014-10-20T20:55:40"/>
  </r>
  <r>
    <n v="2683"/>
    <s v="Just Cereal - Mobile Cereal Bar"/>
    <x v="2681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79"/>
    <d v="2015-01-30T18:07:20"/>
  </r>
  <r>
    <n v="2684"/>
    <s v="Ain't No Thang..."/>
    <x v="2682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0"/>
    <d v="2014-06-30T21:57:05"/>
  </r>
  <r>
    <n v="2685"/>
    <s v="Nana's Home Cooking on Wheels"/>
    <x v="2683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1"/>
    <d v="2015-02-26T16:42:10"/>
  </r>
  <r>
    <n v="2686"/>
    <s v="Steaming Cow Pies... Your NEW favorite dessert at the fair"/>
    <x v="2684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23:23:43"/>
  </r>
  <r>
    <n v="2687"/>
    <s v="Munch Wagon"/>
    <x v="2685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15:21:58"/>
  </r>
  <r>
    <n v="2688"/>
    <s v="Mac N Cheez Food Truck"/>
    <x v="2686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4"/>
    <d v="2015-01-24T02:51:10"/>
  </r>
  <r>
    <n v="2689"/>
    <s v="Mouth Watering Mobile Restaurant"/>
    <x v="2687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5"/>
    <d v="2016-06-30T23:04:50"/>
  </r>
  <r>
    <n v="2690"/>
    <s v="Help 2 Fat 2 Fly, with our Restaurant!"/>
    <x v="2688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86"/>
    <d v="2015-04-19T02:31:16"/>
  </r>
  <r>
    <n v="2691"/>
    <s v="Cook"/>
    <x v="2689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87"/>
    <d v="2015-03-26T17:22:37"/>
  </r>
  <r>
    <n v="2692"/>
    <s v="&quot;Sami j's Food Truck&quot;"/>
    <x v="2690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88"/>
    <d v="2015-02-23T08:01:00"/>
  </r>
  <r>
    <n v="2693"/>
    <s v="Chili dog"/>
    <x v="2691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89"/>
    <d v="2014-07-14T03:19:26"/>
  </r>
  <r>
    <n v="2694"/>
    <s v="Tac o' Relli's Behold the first smoked to order taco truck"/>
    <x v="2692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0"/>
    <d v="2014-08-27T03:22:19"/>
  </r>
  <r>
    <n v="2695"/>
    <s v="Fat daddy mac food truck"/>
    <x v="2693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1"/>
    <d v="2015-02-13T04:21:58"/>
  </r>
  <r>
    <n v="2696"/>
    <s v="The Military Moms Food Truck"/>
    <x v="2694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2"/>
    <d v="2014-11-21T20:16:00"/>
  </r>
  <r>
    <n v="2697"/>
    <s v="Dough Heads Food Truck: waffles stuffed with sweet + savory"/>
    <x v="2695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3"/>
    <d v="2015-07-02T22:33:43"/>
  </r>
  <r>
    <n v="2698"/>
    <s v="Baja Babes Shrimp Tacos wants to spread the taco love!"/>
    <x v="2696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4"/>
    <d v="2014-05-28T21:33:28"/>
  </r>
  <r>
    <n v="2699"/>
    <s v="my bakery truck"/>
    <x v="2697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21:31:03"/>
  </r>
  <r>
    <n v="2700"/>
    <s v="Holly's Hot Stuff"/>
    <x v="2698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696"/>
    <d v="2014-08-19T20:59:32"/>
  </r>
  <r>
    <n v="2701"/>
    <s v="Support Circus Factory's new training space in Cork"/>
    <x v="2699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697"/>
    <d v="2017-03-07T18:35:34"/>
  </r>
  <r>
    <n v="2702"/>
    <s v="Hygienic Art Amphitheater Project New London, Connecticut"/>
    <x v="2700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698"/>
    <d v="2017-03-06T19:14:37"/>
  </r>
  <r>
    <n v="2703"/>
    <s v="Bisagra Teatro: Foro Multidisciplinario"/>
    <x v="2701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699"/>
    <d v="2017-01-21T16:33:50"/>
  </r>
  <r>
    <n v="2704"/>
    <s v="Little Red Brick House"/>
    <x v="2702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0"/>
    <d v="2017-02-21T20:41:54"/>
  </r>
  <r>
    <n v="2705"/>
    <s v="Fischer Theatre Marquee"/>
    <x v="2703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1"/>
    <d v="2017-02-07T21:59:18"/>
  </r>
  <r>
    <n v="2706"/>
    <s v="Nordo's Culinarium: Where Food Meets Art"/>
    <x v="2704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2"/>
    <d v="2014-09-17T07:04:43"/>
  </r>
  <r>
    <n v="2707"/>
    <s v="The Pocket Theater - No one should have to pay to perform!"/>
    <x v="2705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3"/>
    <d v="2013-04-27T18:47:23"/>
  </r>
  <r>
    <n v="2708"/>
    <s v="Angel Comedy Club"/>
    <x v="2706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4"/>
    <d v="2016-05-22T16:45:26"/>
  </r>
  <r>
    <n v="2709"/>
    <s v="Circadium: School of Contemporary Circus - Start Up"/>
    <x v="2707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5"/>
    <d v="2016-08-30T03:35:41"/>
  </r>
  <r>
    <n v="2710"/>
    <s v="House of Yes"/>
    <x v="2708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06"/>
    <d v="2014-07-08T05:30:28"/>
  </r>
  <r>
    <n v="2711"/>
    <s v="The Red Shoes"/>
    <x v="2709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07"/>
    <d v="2014-05-21T17:53:10"/>
  </r>
  <r>
    <n v="2712"/>
    <s v="The Voix De Ville! : A Pop-up Theater and Cabaret"/>
    <x v="2710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08"/>
    <d v="2013-06-07T01:29:20"/>
  </r>
  <r>
    <n v="2713"/>
    <s v="The Acro Cats Mobile Foster and Kitty Tour Bus"/>
    <x v="2711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09"/>
    <d v="2015-11-14T15:41:24"/>
  </r>
  <r>
    <n v="2714"/>
    <s v="The Crane Theater"/>
    <x v="2712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0"/>
    <d v="2016-09-16T15:43:16"/>
  </r>
  <r>
    <n v="2715"/>
    <s v="Good Good Comedy Theatre (Philadelphia, PA)"/>
    <x v="2713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1"/>
    <d v="2016-01-18T09:33:48"/>
  </r>
  <r>
    <n v="2716"/>
    <s v="Berlin's first international, alternative comedy stage!"/>
    <x v="2714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2"/>
    <d v="2015-09-08T07:59:53"/>
  </r>
  <r>
    <n v="2717"/>
    <s v="A Home for Comedy in Vermont!"/>
    <x v="2715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3"/>
    <d v="2014-10-22T21:57:29"/>
  </r>
  <r>
    <n v="2718"/>
    <s v="Bard Beyond the Big Top"/>
    <x v="2716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4"/>
    <d v="2016-04-05T14:19:05"/>
  </r>
  <r>
    <n v="2719"/>
    <s v="AHS Theater - Help us light up our stage!"/>
    <x v="2717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5"/>
    <d v="2016-02-18T00:44:54"/>
  </r>
  <r>
    <n v="2720"/>
    <s v="The Comedy Project"/>
    <x v="2718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16"/>
    <d v="2016-10-12T11:10:53"/>
  </r>
  <r>
    <n v="2721"/>
    <s v="Pi Crust - Easily Connect Electronics To Your Raspberry Pi"/>
    <x v="2719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17"/>
    <d v="2013-08-07T13:03:18"/>
  </r>
  <r>
    <n v="2722"/>
    <s v="Ransomly | A bluetooth beacon to make any room app-free."/>
    <x v="2720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18"/>
    <d v="2016-11-30T20:34:13"/>
  </r>
  <r>
    <n v="2723"/>
    <s v="Mega Bar: The most versatile and affordable workout product."/>
    <x v="2721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19"/>
    <d v="2014-11-01T20:08:08"/>
  </r>
  <r>
    <n v="2724"/>
    <s v="RasPiO GPIO Quick Reference Ruler for Raspberry Pi RPi.GPIO"/>
    <x v="2722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0"/>
    <d v="2015-07-14T07:50:59"/>
  </r>
  <r>
    <n v="2725"/>
    <s v="Digital MPPT and Solar BMS for a Net Zero energy House"/>
    <x v="2723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1"/>
    <d v="2017-01-10T17:52:15"/>
  </r>
  <r>
    <n v="2726"/>
    <s v="Krimston TWO - Dual SIM case for iPhone"/>
    <x v="2724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2"/>
    <d v="2016-03-23T13:55:11"/>
  </r>
  <r>
    <n v="2727"/>
    <s v="PiDrive: Low-power, mSATA SSD for the Raspberry Pi"/>
    <x v="2725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3"/>
    <d v="2015-07-13T16:14:23"/>
  </r>
  <r>
    <n v="2728"/>
    <s v="Multi-Function SSD Shield for the Raspberry Pi 2"/>
    <x v="2726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4"/>
    <d v="2015-11-25T14:23:54"/>
  </r>
  <r>
    <n v="2729"/>
    <s v="McChi Luggage: It's a Luggage, USB Charger and a Table Top"/>
    <x v="2727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5"/>
    <d v="2015-04-01T05:46:37"/>
  </r>
  <r>
    <n v="2730"/>
    <s v="Yaba - Portable Speaker &amp; Guitar Amp"/>
    <x v="2728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26"/>
    <d v="2013-03-18T12:59:35"/>
  </r>
  <r>
    <n v="2731"/>
    <s v="CybatiWorks - ICS/SCADA/IoT Cybersecurity Education Platform"/>
    <x v="2729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27"/>
    <d v="2014-08-21T12:37:02"/>
  </r>
  <r>
    <n v="2732"/>
    <s v="BrightFingers â€” The Fast &amp; Fun Way To Learn Typing"/>
    <x v="2730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28"/>
    <d v="2013-04-25T19:23:48"/>
  </r>
  <r>
    <n v="2733"/>
    <s v="ONetSwitch: Open Source Hardware for Networking"/>
    <x v="2731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29"/>
    <d v="2015-02-09T06:32:54"/>
  </r>
  <r>
    <n v="2734"/>
    <s v="THE 'mi8' RISES | The Best Wireless Duo Stereo Sound System"/>
    <x v="2732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0"/>
    <d v="2016-09-13T16:03:12"/>
  </r>
  <r>
    <n v="2735"/>
    <s v="Pi Supply - Intelligent Power Switch for Raspberry Pi"/>
    <x v="2733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1"/>
    <d v="2013-02-11T02:54:10"/>
  </r>
  <r>
    <n v="2736"/>
    <s v="Open Source Programmable Solar BMS Li-ion, LiFePO4 dev board"/>
    <x v="2734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2"/>
    <d v="2014-03-24T15:59:33"/>
  </r>
  <r>
    <n v="2737"/>
    <s v="The PowerPot X: Most Reliable 10-Watt Portable Generator"/>
    <x v="2735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3"/>
    <d v="2013-12-03T22:01:27"/>
  </r>
  <r>
    <n v="2738"/>
    <s v="iPhone7 inVIIctus batterycase customize 3D printed top cover"/>
    <x v="2736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4"/>
    <d v="2016-09-07T03:26:44"/>
  </r>
  <r>
    <n v="2739"/>
    <s v="LPLC - Low Power, Low Cost PIC18 Development Board"/>
    <x v="2737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5"/>
    <d v="2014-03-21T21:18:37"/>
  </r>
  <r>
    <n v="2740"/>
    <s v="Vertical Garden Prototype"/>
    <x v="2738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36"/>
    <d v="2015-02-10T00:45:52"/>
  </r>
  <r>
    <n v="2741"/>
    <s v="Mrs. Brown and Her Lost Puppy."/>
    <x v="2739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37"/>
    <d v="2014-09-29T15:46:42"/>
  </r>
  <r>
    <n v="2742"/>
    <s v="What a Zoo!"/>
    <x v="2740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38"/>
    <d v="2012-05-01T17:16:27"/>
  </r>
  <r>
    <n v="2743"/>
    <s v="St. Nick Jr"/>
    <x v="2741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07:53:27"/>
  </r>
  <r>
    <n v="2744"/>
    <s v="Honey Bees Children's Book: How to Save Our Food"/>
    <x v="2742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0"/>
    <d v="2012-01-30T01:29:58"/>
  </r>
  <r>
    <n v="2745"/>
    <s v="SERENDIPITY'S Pumpkin Pie Surprise"/>
    <x v="2743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1"/>
    <d v="2012-05-15T23:42:48"/>
  </r>
  <r>
    <n v="2746"/>
    <s v="How many marbles do YOU have?"/>
    <x v="2744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2"/>
    <d v="2014-07-30T18:45:11"/>
  </r>
  <r>
    <n v="2747"/>
    <s v="Magic, Giggles and Love  A collection of children's poetry"/>
    <x v="2745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3"/>
    <d v="2012-05-15T15:33:17"/>
  </r>
  <r>
    <n v="2748"/>
    <s v="Native American Language Book for Children"/>
    <x v="2746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4"/>
    <d v="2016-08-03T17:03:22"/>
  </r>
  <r>
    <n v="2749"/>
    <s v="A Tree is a Tree, no matter what you see.  CHILDREN'S BOOK"/>
    <x v="2747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5"/>
    <d v="2015-03-05T19:10:37"/>
  </r>
  <r>
    <n v="2750"/>
    <s v="My Child, My Blessing"/>
    <x v="2748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21:35:45"/>
  </r>
  <r>
    <n v="2751"/>
    <s v="&quot;DADDY WHAT'S A DIVORCE?&quot; CHILDREN&quot;S BOOK"/>
    <x v="2749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21:17:22"/>
  </r>
  <r>
    <n v="2752"/>
    <s v="An Ordinary Toad's Extraordinary Night!"/>
    <x v="2750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48"/>
    <d v="2011-11-08T18:21:44"/>
  </r>
  <r>
    <n v="2753"/>
    <s v="Dust Bunnies &amp; the Carpet Rat publishing push"/>
    <x v="2751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d v="2012-07-27T21:37:03"/>
  </r>
  <r>
    <n v="2754"/>
    <s v="From here...to there!"/>
    <x v="2752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15:15:51"/>
  </r>
  <r>
    <n v="2755"/>
    <s v="Children's book app: &quot;The story of Setanta&quot;"/>
    <x v="2753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1"/>
    <d v="2015-03-09T18:58:47"/>
  </r>
  <r>
    <n v="2756"/>
    <s v="The Most Basic of Truths"/>
    <x v="2754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2"/>
    <d v="2013-12-12T21:36:41"/>
  </r>
  <r>
    <n v="2757"/>
    <s v="C is for Crooked"/>
    <x v="2755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3"/>
    <d v="2016-07-22T15:45:32"/>
  </r>
  <r>
    <n v="2758"/>
    <s v="Printing Soraya Yvette's Children's books"/>
    <x v="2756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4"/>
    <d v="2016-09-26T10:36:23"/>
  </r>
  <r>
    <n v="2759"/>
    <s v="Bunyip Magic - Epic kids Adventures of the Mythical Bunyip!"/>
    <x v="2757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5"/>
    <d v="2016-06-03T08:47:46"/>
  </r>
  <r>
    <n v="2760"/>
    <s v="BOSLEY BEATS THE BURGLARS - A Lovable Children's Adventure"/>
    <x v="2758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11:04:18"/>
  </r>
  <r>
    <n v="2761"/>
    <s v="Learn U.S. Geography: Dreaming my way across The U.S."/>
    <x v="2759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57"/>
    <d v="2012-12-04T01:31:33"/>
  </r>
  <r>
    <n v="2762"/>
    <s v="How to Create Your Own Magic World. Toy-making guide."/>
    <x v="2760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58"/>
    <d v="2012-01-19T00:53:15"/>
  </r>
  <r>
    <n v="2763"/>
    <s v="My Christmas Star"/>
    <x v="2761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59"/>
    <d v="2013-04-09T13:54:44"/>
  </r>
  <r>
    <n v="2764"/>
    <s v="A Growing Adventure"/>
    <x v="2762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0"/>
    <d v="2012-05-01T07:00:31"/>
  </r>
  <r>
    <n v="2765"/>
    <s v="A Story Book For Kids: Technology and Everyday Life"/>
    <x v="2763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13:53:48"/>
  </r>
  <r>
    <n v="2766"/>
    <s v="Jambie"/>
    <x v="2764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d v="2011-07-12T16:01:58"/>
  </r>
  <r>
    <n v="2767"/>
    <s v="the Giant Turnip"/>
    <x v="2765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3"/>
    <d v="2015-06-17T23:00:50"/>
  </r>
  <r>
    <n v="2768"/>
    <s v="It's Okay To Wait"/>
    <x v="2766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4"/>
    <d v="2012-02-28T14:45:23"/>
  </r>
  <r>
    <n v="2769"/>
    <s v="Raph the Ninja Giraffe"/>
    <x v="2767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5"/>
    <d v="2014-04-16T19:49:50"/>
  </r>
  <r>
    <n v="2770"/>
    <s v="The Story Of Circle And Square"/>
    <x v="2768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66"/>
    <d v="2014-02-16T16:55:30"/>
  </r>
  <r>
    <n v="2771"/>
    <s v="Hello Vermont (4 Seasons Children's Books)"/>
    <x v="2769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12:45:40"/>
  </r>
  <r>
    <n v="2772"/>
    <s v="Why Won't This Kid Go To Sleep?!? Goodnight, Kaiden!"/>
    <x v="2770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20:51:34"/>
  </r>
  <r>
    <n v="2773"/>
    <s v="The Boat That Couldn't Float"/>
    <x v="2771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69"/>
    <d v="2016-04-14T20:45:21"/>
  </r>
  <r>
    <n v="2774"/>
    <s v="Welcome to Jangala Tribal Warriors: Book One"/>
    <x v="2772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0"/>
    <d v="2013-02-06T03:02:08"/>
  </r>
  <r>
    <n v="2775"/>
    <s v="Kids Radio Klassics and Kids Radio Theatre"/>
    <x v="2773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d v="2011-11-16T00:19:14"/>
  </r>
  <r>
    <n v="2776"/>
    <s v="Superheroes That Make Differences"/>
    <x v="2774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2"/>
    <d v="2015-05-12T07:07:56"/>
  </r>
  <r>
    <n v="2777"/>
    <s v="Mystical Woods    Micheal learns a lesson.     (Thank-you)"/>
    <x v="2775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3"/>
    <d v="2015-06-17T16:03:24"/>
  </r>
  <r>
    <n v="2778"/>
    <s v="Mariah - A Children's Book with Included Doll Patterns"/>
    <x v="2776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4"/>
    <d v="2014-07-26T23:28:26"/>
  </r>
  <r>
    <n v="2779"/>
    <s v="Our Moon... A book on life for both parents and children."/>
    <x v="2777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5"/>
    <d v="2015-10-23T14:03:41"/>
  </r>
  <r>
    <n v="2780"/>
    <s v="Travel with baby"/>
    <x v="2778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10:44:48"/>
  </r>
  <r>
    <n v="2781"/>
    <s v="University of Utah presents V-Day 2015-The Vagina Monologues"/>
    <x v="2779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77"/>
    <d v="2015-01-14T22:35:54"/>
  </r>
  <r>
    <n v="2782"/>
    <s v="Better Than Ever Productions presents Geezer Game"/>
    <x v="2780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78"/>
    <d v="2015-01-22T22:11:58"/>
  </r>
  <r>
    <n v="2783"/>
    <s v="As You Like It? by Purple Ostrich Productions"/>
    <x v="2781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79"/>
    <d v="2015-04-09T12:50:46"/>
  </r>
  <r>
    <n v="2784"/>
    <s v="&quot;The Santaland Diaries&quot; by David Sedaris in Los Angeles 2014"/>
    <x v="2782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0"/>
    <d v="2014-10-08T18:54:03"/>
  </r>
  <r>
    <n v="2785"/>
    <s v="Henry VI: The War of the Roses"/>
    <x v="2783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1"/>
    <d v="2016-07-07T04:32:47"/>
  </r>
  <r>
    <n v="2786"/>
    <s v="Fierce"/>
    <x v="2784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2"/>
    <d v="2014-06-25T13:39:40"/>
  </r>
  <r>
    <n v="2787"/>
    <s v="Oracle b*sides and Hawkeye Plainview present SUPER-WELLESIAN"/>
    <x v="2785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3"/>
    <d v="2014-06-18T04:45:52"/>
  </r>
  <r>
    <n v="2788"/>
    <s v="ACT Underground Theatre, TLDC"/>
    <x v="2786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4"/>
    <d v="2016-06-29T16:50:43"/>
  </r>
  <r>
    <n v="2789"/>
    <s v="The Adventurers Club"/>
    <x v="2787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5"/>
    <d v="2015-02-21T00:18:54"/>
  </r>
  <r>
    <n v="2790"/>
    <s v="Help us get &quot;Old Friends&quot; to the El Portal!!!"/>
    <x v="2788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86"/>
    <d v="2015-01-12T22:31:43"/>
  </r>
  <r>
    <n v="2791"/>
    <s v="A Philosophical Protest! One Act Play, One Act Cabaret."/>
    <x v="2789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87"/>
    <d v="2016-08-09T21:35:59"/>
  </r>
  <r>
    <n v="2792"/>
    <s v="That Still Small Voice Stage Play"/>
    <x v="2790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88"/>
    <d v="2015-06-28T05:32:39"/>
  </r>
  <r>
    <n v="2793"/>
    <s v="THE GOODS Theatre Company Premiere DROPPED @ Old Fitz"/>
    <x v="2791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89"/>
    <d v="2015-06-21T10:03:25"/>
  </r>
  <r>
    <n v="2794"/>
    <s v="Dusk Theatre Company presents... Macbeth Rebothered"/>
    <x v="2792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d v="2016-02-16T16:35:59"/>
  </r>
  <r>
    <n v="2795"/>
    <s v="Good Men Wanted at ANT Fest"/>
    <x v="2793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1"/>
    <d v="2014-05-21T12:37:21"/>
  </r>
  <r>
    <n v="2796"/>
    <s v="Fishcakes"/>
    <x v="2794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2"/>
    <d v="2014-06-05T12:40:28"/>
  </r>
  <r>
    <n v="2797"/>
    <s v="Once Upon A Nightmare"/>
    <x v="2795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3"/>
    <d v="2014-06-08T22:34:00"/>
  </r>
  <r>
    <n v="2798"/>
    <s v="Happy to Help: A New Play About the Supermarket Industry"/>
    <x v="2796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4"/>
    <d v="2015-07-16T16:12:01"/>
  </r>
  <r>
    <n v="2799"/>
    <s v="Yuri in Edinburgh"/>
    <x v="2797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5"/>
    <d v="2016-05-17T06:21:10"/>
  </r>
  <r>
    <n v="2800"/>
    <s v="EUTCo presents 'One Flew Over the Cuckoo's Nest'"/>
    <x v="2798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796"/>
    <d v="2014-11-05T13:16:06"/>
  </r>
  <r>
    <n v="2801"/>
    <s v="A Dream Play"/>
    <x v="2799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797"/>
    <d v="2014-09-18T05:50:09"/>
  </r>
  <r>
    <n v="2802"/>
    <s v="The Eulogy of Toby Peach - Edinburgh Festival 2015"/>
    <x v="2800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798"/>
    <d v="2015-07-07T15:31:47"/>
  </r>
  <r>
    <n v="2803"/>
    <s v="Princess Cut: A young girl's reality inside a TN sex ring"/>
    <x v="2801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799"/>
    <d v="2015-06-03T01:34:36"/>
  </r>
  <r>
    <n v="2804"/>
    <s v="The Piano Man"/>
    <x v="2802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0"/>
    <d v="2014-08-30T10:53:10"/>
  </r>
  <r>
    <n v="2805"/>
    <s v="ACOrN: A Crunch Or None --&gt; Edinburgh Fringe!"/>
    <x v="2803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1"/>
    <d v="2015-07-28T12:07:53"/>
  </r>
  <r>
    <n v="2806"/>
    <s v="And Now: The World!"/>
    <x v="2804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2"/>
    <d v="2015-06-30T06:24:50"/>
  </r>
  <r>
    <n v="2807"/>
    <s v="The Commission Theatre Co."/>
    <x v="2805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3"/>
    <d v="2015-05-30T20:57:18"/>
  </r>
  <r>
    <n v="2808"/>
    <s v="PICNIC, by William Inge: An Inaugural Production"/>
    <x v="2806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4"/>
    <d v="2015-07-23T20:18:55"/>
  </r>
  <r>
    <n v="2809"/>
    <s v="Sugarglass Theatre"/>
    <x v="2807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5"/>
    <d v="2016-03-22T11:55:25"/>
  </r>
  <r>
    <n v="2810"/>
    <s v="Bring Bigger, Badder BRIEF HISTORY Back To The Stage!"/>
    <x v="2808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06"/>
    <d v="2014-04-30T03:21:04"/>
  </r>
  <r>
    <n v="2811"/>
    <s v="Ray Gunn and Starburst"/>
    <x v="2809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07"/>
    <d v="2015-01-24T11:55:03"/>
  </r>
  <r>
    <n v="2812"/>
    <s v="BULL by Mike Bartlett at the Coal Mine Theatre"/>
    <x v="2810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08"/>
    <d v="2015-02-19T17:51:38"/>
  </r>
  <r>
    <n v="2813"/>
    <s v="Hi, Are You Single? by Ryan J. Haddad"/>
    <x v="2811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09"/>
    <d v="2016-11-19T17:49:21"/>
  </r>
  <r>
    <n v="2814"/>
    <s v="Stitching by Anthony Neilson"/>
    <x v="2812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0"/>
    <d v="2015-04-09T09:35:15"/>
  </r>
  <r>
    <n v="2815"/>
    <s v="Widow's Wedding Dress"/>
    <x v="2813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1"/>
    <d v="2016-07-08T18:38:29"/>
  </r>
  <r>
    <n v="2816"/>
    <s v="In My Head - A new mental health theatre project"/>
    <x v="2814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2"/>
    <d v="2015-07-03T11:13:12"/>
  </r>
  <r>
    <n v="2817"/>
    <s v="After The End"/>
    <x v="2815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3"/>
    <d v="2015-01-19T15:14:22"/>
  </r>
  <r>
    <n v="2818"/>
    <s v="Joe West's THEATER OF DEATH"/>
    <x v="2816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4"/>
    <d v="2015-09-03T14:21:26"/>
  </r>
  <r>
    <n v="2819"/>
    <s v="Make TES a success at The Edinburgh Fringe Fest"/>
    <x v="2817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5"/>
    <d v="2015-05-15T12:36:49"/>
  </r>
  <r>
    <n v="2820"/>
    <s v="MTA's National Theatre Connections Show!"/>
    <x v="2818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d v="2016-02-01T14:39:49"/>
  </r>
  <r>
    <n v="2821"/>
    <s v="Muscovado: BurntOut's new play about slavery in Barbados"/>
    <x v="2819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17"/>
    <d v="2014-08-24T22:08:55"/>
  </r>
  <r>
    <n v="2822"/>
    <s v="Theatre Forever's The Nature Crown"/>
    <x v="2820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18"/>
    <d v="2015-02-25T16:24:52"/>
  </r>
  <r>
    <n v="2823"/>
    <s v="Seliges Theater presents &quot;The God of Carnage&quot;"/>
    <x v="2821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19"/>
    <d v="2015-03-04T00:16:46"/>
  </r>
  <r>
    <n v="2824"/>
    <s v="The Rooftop"/>
    <x v="2822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0"/>
    <d v="2015-05-12T06:29:56"/>
  </r>
  <r>
    <n v="2825"/>
    <s v="The Night Before Christmas"/>
    <x v="2823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1"/>
    <d v="2015-11-04T19:01:26"/>
  </r>
  <r>
    <n v="2826"/>
    <s v="Mickey &amp; Worm: The Tour"/>
    <x v="2824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2"/>
    <d v="2015-06-16T00:50:12"/>
  </r>
  <r>
    <n v="2827"/>
    <s v="The Pennington School Alumni Theater Series: Charlie &amp; Bruno"/>
    <x v="2825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3"/>
    <d v="2016-05-04T16:24:26"/>
  </r>
  <r>
    <n v="2828"/>
    <s v="Peace In Our Time"/>
    <x v="2826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4"/>
    <d v="2015-09-07T06:21:09"/>
  </r>
  <r>
    <n v="2829"/>
    <s v="MUMBURGER by Sarah Kosar"/>
    <x v="2827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5"/>
    <d v="2016-05-05T10:25:18"/>
  </r>
  <r>
    <n v="2830"/>
    <s v="Nakhtik and Avalon"/>
    <x v="2828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26"/>
    <d v="2014-04-29T20:09:08"/>
  </r>
  <r>
    <n v="2831"/>
    <s v="Tackett &amp; Pyke put on a Play"/>
    <x v="2829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27"/>
    <d v="2015-06-16T19:47:50"/>
  </r>
  <r>
    <n v="2832"/>
    <s v="Secret Diaries"/>
    <x v="2830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28"/>
    <d v="2014-10-26T17:01:34"/>
  </r>
  <r>
    <n v="2833"/>
    <s v="Star Man Rocket Man"/>
    <x v="2831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29"/>
    <d v="2015-09-21T03:03:53"/>
  </r>
  <r>
    <n v="2834"/>
    <s v="Thank You For Smoking"/>
    <x v="2832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0"/>
    <d v="2015-01-15T23:02:10"/>
  </r>
  <r>
    <n v="2835"/>
    <s v="Land of the Three Towers"/>
    <x v="2833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1"/>
    <d v="2015-11-05T16:53:37"/>
  </r>
  <r>
    <n v="2836"/>
    <s v="&quot;The Colored Museum&quot; by George C. Wolfe"/>
    <x v="2834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2"/>
    <d v="2017-01-11T06:16:58"/>
  </r>
  <r>
    <n v="2837"/>
    <s v="Stop the tempo - ThÃ©Ã¢tre Prospero- salle intime"/>
    <x v="2835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3"/>
    <d v="2015-10-30T21:48:04"/>
  </r>
  <r>
    <n v="2838"/>
    <s v="Pickles &amp; Hargraves Murder Mystery Comedy at the FringeNYC"/>
    <x v="2836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4"/>
    <d v="2014-07-22T14:34:56"/>
  </r>
  <r>
    <n v="2839"/>
    <s v="&quot;The Annual Neighborhood Garage Tour&quot;"/>
    <x v="2837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5"/>
    <d v="2014-08-02T05:45:54"/>
  </r>
  <r>
    <n v="2840"/>
    <s v="Scarlet at Southwark Playhouse - Theatre Renegade"/>
    <x v="2838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36"/>
    <d v="2015-02-25T00:51:19"/>
  </r>
  <r>
    <n v="2841"/>
    <s v="The Dead Loss"/>
    <x v="2839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d v="2015-10-14T17:44:57"/>
  </r>
  <r>
    <n v="2842"/>
    <s v="HIDDEN: The FCO Plays"/>
    <x v="2840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22:51:35"/>
  </r>
  <r>
    <n v="2843"/>
    <s v="Summer Adaptation of Fallen Angels"/>
    <x v="2841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17:42:30"/>
  </r>
  <r>
    <n v="2844"/>
    <s v="KabarettstÃ¼ck &quot;Dicht in da Nochtschicht&quot;"/>
    <x v="2842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0"/>
    <d v="2016-12-05T13:06:20"/>
  </r>
  <r>
    <n v="2845"/>
    <s v="Haberdasher Theatre Inc. : Richard Greenbergâ€™s, The Maderati"/>
    <x v="2843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1"/>
    <d v="2015-04-09T00:23:53"/>
  </r>
  <r>
    <n v="2846"/>
    <s v="SIN, The Stage Play-Spreading Awareness One City At A Time"/>
    <x v="2844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16:36:34"/>
  </r>
  <r>
    <n v="2847"/>
    <s v="COLOR ME"/>
    <x v="2845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9:21:05"/>
  </r>
  <r>
    <n v="2848"/>
    <s v="Hurricane Katrina 10th Anniversary: Brothers from the Bottom"/>
    <x v="2846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4"/>
    <d v="2015-04-29T15:34:19"/>
  </r>
  <r>
    <n v="2849"/>
    <s v="100, Acre Wood"/>
    <x v="2847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d v="2016-03-24T10:16:40"/>
  </r>
  <r>
    <n v="2850"/>
    <s v="Romeo and Juliet...Choose Your Own Ending"/>
    <x v="2848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46"/>
    <d v="2014-08-07T00:10:11"/>
  </r>
  <r>
    <n v="2851"/>
    <s v="The Divideâ€ A Great New Controversial Play."/>
    <x v="2849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1T00:03:49"/>
  </r>
  <r>
    <n v="2852"/>
    <s v="Freedom Train"/>
    <x v="2850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48"/>
    <d v="2014-05-22T01:05:03"/>
  </r>
  <r>
    <n v="2853"/>
    <s v="Eighteen Months- A Love Story Interrupted"/>
    <x v="2851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6T04:34:57"/>
  </r>
  <r>
    <n v="2854"/>
    <s v="Ultimate Political Selfie!"/>
    <x v="2852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0"/>
    <d v="2015-04-17T17:11:59"/>
  </r>
  <r>
    <n v="2855"/>
    <s v="STAGE READING for TETCNY"/>
    <x v="2853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d v="2016-01-01T00:11:11"/>
  </r>
  <r>
    <n v="2856"/>
    <s v="The JOkeress Going Live"/>
    <x v="2854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2"/>
    <d v="2015-06-10T00:54:07"/>
  </r>
  <r>
    <n v="2857"/>
    <s v="Los Tradicionales"/>
    <x v="2855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3"/>
    <d v="2016-12-22T22:04:55"/>
  </r>
  <r>
    <n v="2858"/>
    <s v="Gay Party Superposh 'Winter Wonderland'"/>
    <x v="2856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13:04:55"/>
  </r>
  <r>
    <n v="2859"/>
    <s v="Grover Theatre Company (GTC)"/>
    <x v="2857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5"/>
    <d v="2015-08-17T08:41:44"/>
  </r>
  <r>
    <n v="2860"/>
    <s v="Macbeth For President 2016"/>
    <x v="2858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56"/>
    <d v="2016-04-20T19:12:56"/>
  </r>
  <r>
    <n v="2861"/>
    <s v="Julius Caesar"/>
    <x v="2859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57"/>
    <d v="2015-09-10T14:10:48"/>
  </r>
  <r>
    <n v="2862"/>
    <s v="Get Your Life Back"/>
    <x v="2860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58"/>
    <d v="2014-05-25T18:57:09"/>
  </r>
  <r>
    <n v="2863"/>
    <s v="Equality Theatre"/>
    <x v="2861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59"/>
    <d v="2014-07-11T16:12:03"/>
  </r>
  <r>
    <n v="2864"/>
    <s v="'Haunting Julia' by Alan Ayckbourn"/>
    <x v="2862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0"/>
    <d v="2015-06-17T14:43:27"/>
  </r>
  <r>
    <n v="2865"/>
    <s v="FRINGE 2015 by YER Productions"/>
    <x v="2863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7T02:44:19"/>
  </r>
  <r>
    <n v="2866"/>
    <s v="Church Folk Can Be Dangerous People"/>
    <x v="2864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2"/>
    <d v="2016-09-14T22:55:21"/>
  </r>
  <r>
    <n v="2867"/>
    <s v="A Midsummer Night's Dream"/>
    <x v="2865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3"/>
    <d v="2016-06-10T04:41:12"/>
  </r>
  <r>
    <n v="2868"/>
    <s v="Becoming UNZIPPED"/>
    <x v="2866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4"/>
    <d v="2016-09-05T19:50:54"/>
  </r>
  <r>
    <n v="2869"/>
    <s v="Theatre West97 - not-for-profit run Youth Theatre Program"/>
    <x v="2867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5"/>
    <d v="2016-06-19T14:14:41"/>
  </r>
  <r>
    <n v="2870"/>
    <s v="America is at the Mall: A Post 9/11 Happily  Never After"/>
    <x v="2868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66"/>
    <d v="2014-04-17T04:32:45"/>
  </r>
  <r>
    <n v="2871"/>
    <s v="The Bill Cosby Assault, a play"/>
    <x v="2869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67"/>
    <d v="2014-12-01T17:43:33"/>
  </r>
  <r>
    <n v="2872"/>
    <s v="Loud Arts"/>
    <x v="2870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1T02:47:18"/>
  </r>
  <r>
    <n v="2873"/>
    <s v="&quot;Fortune's Child&quot; by Mark Scharf"/>
    <x v="2871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69"/>
    <d v="2014-12-29T19:37:11"/>
  </r>
  <r>
    <n v="2874"/>
    <s v="Lead Players Theatre Company"/>
    <x v="2872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0"/>
    <d v="2016-12-18T20:16:26"/>
  </r>
  <r>
    <n v="2875"/>
    <s v="Right Tracey!"/>
    <x v="2873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1"/>
    <d v="2016-04-05T03:04:53"/>
  </r>
  <r>
    <n v="2876"/>
    <s v="The Sins of Bad People  Urban Stage Play"/>
    <x v="2874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17:51:19"/>
  </r>
  <r>
    <n v="2877"/>
    <s v="COLLABORATION: WARHOL &amp; BASQUIAT"/>
    <x v="2875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3"/>
    <d v="2016-10-29T22:55:24"/>
  </r>
  <r>
    <n v="2878"/>
    <s v="(TBC) I'M JUST HERE TO BUY SOY SAUCE by Jingan Young"/>
    <x v="2876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4"/>
    <d v="2015-05-04T14:46:35"/>
  </r>
  <r>
    <n v="2879"/>
    <s v="Girls, Ladies and Women - A Gospel Drama"/>
    <x v="2877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5"/>
    <d v="2015-12-21T17:24:21"/>
  </r>
  <r>
    <n v="2880"/>
    <s v="BELIEF on the Isle of Skye"/>
    <x v="2878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76"/>
    <d v="2015-07-07T21:44:12"/>
  </r>
  <r>
    <n v="2881"/>
    <s v="&quot;God's Pinatas&quot; A Drama for the stage, with comic relief."/>
    <x v="2879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14:20:36"/>
  </r>
  <r>
    <n v="2882"/>
    <s v="Images: Remembrances of the Holocaust-The Eva Schloss Story"/>
    <x v="2880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78"/>
    <d v="2016-04-01T14:18:38"/>
  </r>
  <r>
    <n v="2883"/>
    <s v="&quot;Skip To My Lou,&quot; a NEW play by Steve Romagnoli"/>
    <x v="2881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79"/>
    <d v="2016-01-01T21:40:37"/>
  </r>
  <r>
    <n v="2884"/>
    <s v="The Lizard King, a play by Jay Jeff Jones"/>
    <x v="2882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0"/>
    <d v="2014-11-05T17:27:15"/>
  </r>
  <r>
    <n v="2885"/>
    <s v="The Wedding"/>
    <x v="2883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1"/>
    <d v="2015-02-12T01:50:01"/>
  </r>
  <r>
    <n v="2886"/>
    <s v="Artists' tickets to VARIATIONS ON FAMILY"/>
    <x v="2884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d v="2015-09-14T15:11:24"/>
  </r>
  <r>
    <n v="2887"/>
    <s v="An Original Theater Play Entitled &quot;The Art of Love&quot;"/>
    <x v="2885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3"/>
    <d v="2014-12-12T10:15:24"/>
  </r>
  <r>
    <n v="2888"/>
    <s v="ARTS to HEARTS - The Holidate (An Original Stage Play)"/>
    <x v="2886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12:50:40"/>
  </r>
  <r>
    <n v="2889"/>
    <s v="Halfway, Nebraska"/>
    <x v="2887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5"/>
    <d v="2014-07-30T20:43:05"/>
  </r>
  <r>
    <n v="2890"/>
    <s v="the Savannah Disputation"/>
    <x v="2888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86"/>
    <d v="2014-07-11T17:49:52"/>
  </r>
  <r>
    <n v="2891"/>
    <s v="Literacy for Brooklyn Kids"/>
    <x v="2889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87"/>
    <d v="2016-02-15T21:12:08"/>
  </r>
  <r>
    <n v="2892"/>
    <s v="Something Precious"/>
    <x v="2890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88"/>
    <d v="2014-08-18T17:08:24"/>
  </r>
  <r>
    <n v="2893"/>
    <s v="REDISCOVERING KIA THE PLAY"/>
    <x v="2891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89"/>
    <d v="2014-11-10T18:33:15"/>
  </r>
  <r>
    <n v="2894"/>
    <s v="How Could You Do This To Me (The Stage Play)"/>
    <x v="2892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23:40:15"/>
  </r>
  <r>
    <n v="2895"/>
    <s v="Alice In Wonderland (Polish) ALICJA W KRAINIE CZARÃ“W"/>
    <x v="2893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1"/>
    <d v="2014-06-21T13:19:52"/>
  </r>
  <r>
    <n v="2896"/>
    <s v="&quot;Miracle on 34th Street&quot; - We believe. Do you believe in us?"/>
    <x v="2894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2"/>
    <d v="2016-11-27T21:48:41"/>
  </r>
  <r>
    <n v="2897"/>
    <s v="CAYCE"/>
    <x v="2895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3"/>
    <d v="2015-09-11T15:30:58"/>
  </r>
  <r>
    <n v="2898"/>
    <s v="Galaxy Express - The Play"/>
    <x v="2896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4"/>
    <d v="2015-10-01T15:57:33"/>
  </r>
  <r>
    <n v="2899"/>
    <s v="The Esoteric Camgirl"/>
    <x v="2897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5T01:52:38"/>
  </r>
  <r>
    <n v="2900"/>
    <s v="Bring Oedipus Revenant to Life!"/>
    <x v="2898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896"/>
    <d v="2014-07-10T05:37:12"/>
  </r>
  <r>
    <n v="2901"/>
    <s v="Avarimor Series (Audio Plays)"/>
    <x v="2899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897"/>
    <d v="2014-12-09T21:42:19"/>
  </r>
  <r>
    <n v="2902"/>
    <s v="Bring the iconic story of Leontyne Price to the stage."/>
    <x v="2900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898"/>
    <d v="2015-07-25T10:33:16"/>
  </r>
  <r>
    <n v="2903"/>
    <s v="GettingTeensSaved.org Play in Richmond, California 2016"/>
    <x v="2901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899"/>
    <d v="2015-07-11T04:00:18"/>
  </r>
  <r>
    <n v="2904"/>
    <s v="The Love Shack"/>
    <x v="2902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d v="2014-10-28T23:13:51"/>
  </r>
  <r>
    <n v="2905"/>
    <s v="DIANA's &quot;Late: A Cowboy Song&quot; by Sarah Ruhl"/>
    <x v="2903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1"/>
    <d v="2016-08-24T01:21:53"/>
  </r>
  <r>
    <n v="2906"/>
    <s v="NO HOMO at Atwater Village Theatre"/>
    <x v="2904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2"/>
    <d v="2015-07-14T15:34:26"/>
  </r>
  <r>
    <n v="2907"/>
    <s v="Little Nell's - a play"/>
    <x v="2905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3"/>
    <d v="2016-03-15T21:03:57"/>
  </r>
  <r>
    <n v="2908"/>
    <s v="&quot;THIS THING OF OURS&quot;"/>
    <x v="2906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4"/>
    <d v="2016-05-09T17:33:39"/>
  </r>
  <r>
    <n v="2909"/>
    <s v="CONVERSATIONS WITH AN AVERAGE JOE"/>
    <x v="2907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5"/>
    <d v="2014-10-17T06:23:21"/>
  </r>
  <r>
    <n v="2910"/>
    <s v="Strive"/>
    <x v="2908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06"/>
    <d v="2015-04-13T20:11:27"/>
  </r>
  <r>
    <n v="2911"/>
    <s v="The Drama Factory presents &quot; The Moon Princess &quot;"/>
    <x v="2909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07"/>
    <d v="2015-05-18T18:27:06"/>
  </r>
  <r>
    <n v="2912"/>
    <s v="Fair Play"/>
    <x v="2910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08"/>
    <d v="2015-12-16T03:09:34"/>
  </r>
  <r>
    <n v="2913"/>
    <s v="The Salem Haunted Magic Show"/>
    <x v="2911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09"/>
    <d v="2014-07-08T22:08:59"/>
  </r>
  <r>
    <n v="2914"/>
    <s v="Hercules the Panto"/>
    <x v="2912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0"/>
    <d v="2015-01-13T21:46:34"/>
  </r>
  <r>
    <n v="2915"/>
    <s v="A Grimm Night for Hans Christian Anderson"/>
    <x v="2913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1"/>
    <d v="2016-02-15T09:33:10"/>
  </r>
  <r>
    <n v="2916"/>
    <s v="An Interview With Gaddafi - The Stage Play"/>
    <x v="2914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2"/>
    <d v="2014-04-26T11:26:29"/>
  </r>
  <r>
    <n v="2917"/>
    <s v="Elevation Twelfth Night"/>
    <x v="2915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3"/>
    <d v="2015-08-29T05:37:27"/>
  </r>
  <r>
    <n v="2918"/>
    <s v="When Johnny Comes Marching Home"/>
    <x v="2916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4"/>
    <d v="2015-10-01T15:06:47"/>
  </r>
  <r>
    <n v="2919"/>
    <s v="While the Stars Fall"/>
    <x v="2917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5"/>
    <d v="2014-07-06T14:52:09"/>
  </r>
  <r>
    <n v="2920"/>
    <s v="Save 'The Stage Door'."/>
    <x v="2918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16"/>
    <d v="2015-02-23T19:01:10"/>
  </r>
  <r>
    <n v="2921"/>
    <s v="Fools Rush In: A Cabaret Benefiting BC/EFA Kickstarter"/>
    <x v="2919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d v="2014-08-26T21:16:44"/>
  </r>
  <r>
    <n v="2922"/>
    <s v="Les Miserables - Backing fund"/>
    <x v="2920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18"/>
    <d v="2015-04-03T20:58:47"/>
  </r>
  <r>
    <n v="2923"/>
    <s v="Kaylee's Senior Project"/>
    <x v="2921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d v="2015-01-09T03:39:39"/>
  </r>
  <r>
    <n v="2924"/>
    <s v="There's No Place Like Home!"/>
    <x v="2922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0"/>
    <d v="2015-04-09T13:21:50"/>
  </r>
  <r>
    <n v="2925"/>
    <s v="Bring &quot;Snow White and the Seven Bottoms&quot; to NYC!"/>
    <x v="2923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1"/>
    <d v="2014-08-12T14:01:08"/>
  </r>
  <r>
    <n v="2926"/>
    <s v="Mirror Image - An Original Musical"/>
    <x v="2924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d v="2015-02-09T18:22:59"/>
  </r>
  <r>
    <n v="2927"/>
    <s v="The Addams Family Comes To Tuscaloosa"/>
    <x v="2925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3"/>
    <d v="2014-06-16T16:03:49"/>
  </r>
  <r>
    <n v="2928"/>
    <s v="Music Theatre of Idaho Presents &quot;A Year with Frog and Toad"/>
    <x v="2926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4"/>
    <d v="2016-02-03T23:57:26"/>
  </r>
  <r>
    <n v="2929"/>
    <s v="Right On Cue Kids Theater (ROCKT) First Show"/>
    <x v="2927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5"/>
    <d v="2014-04-25T13:32:38"/>
  </r>
  <r>
    <n v="2930"/>
    <s v="Forbear! Theatre"/>
    <x v="2928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26"/>
    <d v="2015-04-07T14:01:04"/>
  </r>
  <r>
    <n v="2931"/>
    <s v="And More Shenanigans Theatre Company"/>
    <x v="2929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27"/>
    <d v="2014-08-21T06:59:23"/>
  </r>
  <r>
    <n v="2932"/>
    <s v="Magpie- A Melbourne Written Dramatic Musical"/>
    <x v="2930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28"/>
    <d v="2015-01-21T03:57:17"/>
  </r>
  <r>
    <n v="2933"/>
    <s v="Three Postcards: Pre-Production Costs"/>
    <x v="2931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29"/>
    <d v="2016-05-05T22:57:33"/>
  </r>
  <r>
    <n v="2934"/>
    <s v="Songs for a New World"/>
    <x v="2932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0"/>
    <d v="2014-05-16T15:16:04"/>
  </r>
  <r>
    <n v="2935"/>
    <s v="Fresco presents SNOW WHITE - GARAGE OPERA!"/>
    <x v="2933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1"/>
    <d v="2016-07-02T14:00:08"/>
  </r>
  <r>
    <n v="2936"/>
    <s v="Put Music in our Musical: Rosetown Playhouse"/>
    <x v="2934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2"/>
    <d v="2014-09-30T15:37:03"/>
  </r>
  <r>
    <n v="2937"/>
    <s v="UCAS"/>
    <x v="2935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3"/>
    <d v="2014-06-13T10:58:33"/>
  </r>
  <r>
    <n v="2938"/>
    <s v="Keep It Spinning."/>
    <x v="2936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4"/>
    <d v="2014-12-31T16:53:34"/>
  </r>
  <r>
    <n v="2939"/>
    <s v="Dreamgirls - Skyline got a Matching Grant!"/>
    <x v="2937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5"/>
    <d v="2014-07-25T19:25:12"/>
  </r>
  <r>
    <n v="2940"/>
    <s v="ITAVA Players &quot;Little Shop of Horrors&quot;"/>
    <x v="2938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36"/>
    <d v="2014-12-09T18:33:38"/>
  </r>
  <r>
    <n v="2941"/>
    <s v="Help Us Help Artists"/>
    <x v="2939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37"/>
    <d v="2015-01-30T23:02:35"/>
  </r>
  <r>
    <n v="2942"/>
    <s v="Penmar Community Arts Society"/>
    <x v="2940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38"/>
    <d v="2015-11-26T19:17:39"/>
  </r>
  <r>
    <n v="2943"/>
    <s v="BlackSpace: Urban Performance Arts Collective"/>
    <x v="2941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4T03:06:20"/>
  </r>
  <r>
    <n v="2944"/>
    <s v="Guardian Theatre, Arts in Education Theatre"/>
    <x v="2942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d v="2015-05-08T21:56:38"/>
  </r>
  <r>
    <n v="2945"/>
    <s v="A Midsummer Night's Pub"/>
    <x v="2943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4T03:21:00"/>
  </r>
  <r>
    <n v="2946"/>
    <s v="Create The Twisted Tree Theatre"/>
    <x v="2944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2"/>
    <d v="2016-07-16T12:44:52"/>
  </r>
  <r>
    <n v="2947"/>
    <s v="'The Float Lodge' - Duluth's First Premiere Float Center"/>
    <x v="2945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3"/>
    <d v="2016-10-06T13:29:27"/>
  </r>
  <r>
    <n v="2948"/>
    <s v="Xenu's Space Opera"/>
    <x v="2946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4"/>
    <d v="2015-04-03T15:34:53"/>
  </r>
  <r>
    <n v="2949"/>
    <s v="Spiritual Enlightenment Center - Help raise our vibrations!"/>
    <x v="2947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5"/>
    <d v="2015-10-20T19:45:17"/>
  </r>
  <r>
    <n v="2950"/>
    <s v="Tahoe Children's Museum with Exploratorium Inside"/>
    <x v="2948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8:45:52"/>
  </r>
  <r>
    <n v="2951"/>
    <s v="Brentwood Theater Company needs a Rehearsal Space."/>
    <x v="2949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47"/>
    <d v="2014-08-21T19:16:13"/>
  </r>
  <r>
    <n v="2952"/>
    <s v="Let's Build MOUNTAIN HAVEN, a Community Events Campus (Canceled)"/>
    <x v="2950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48"/>
    <d v="2016-09-15T16:33:59"/>
  </r>
  <r>
    <n v="2953"/>
    <s v="Pueblo Underground Theater (Canceled)"/>
    <x v="2951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49"/>
    <d v="2015-09-08T19:00:21"/>
  </r>
  <r>
    <n v="2954"/>
    <s v="ONGO CENTRE | An Incubator Creative Space to self-funds (Canceled)"/>
    <x v="2952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14:00:03"/>
  </r>
  <r>
    <n v="2955"/>
    <s v="A Stage for Stage Door Theater Company (Canceled)"/>
    <x v="2953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1"/>
    <d v="2015-05-17T17:47:29"/>
  </r>
  <r>
    <n v="2956"/>
    <s v="A Happy Home for Hagan's House of Horrors (Canceled)"/>
    <x v="2954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2"/>
    <d v="2016-04-04T23:00:50"/>
  </r>
  <r>
    <n v="2957"/>
    <s v="BAMA Theatre Headset Campaign (Canceled)"/>
    <x v="2955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3"/>
    <d v="2015-01-27T00:16:12"/>
  </r>
  <r>
    <n v="2958"/>
    <s v="Uprising Theater (Canceled)"/>
    <x v="2956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8:41:57"/>
  </r>
  <r>
    <n v="2959"/>
    <s v="The Bath Theatre Bus (Canceled)"/>
    <x v="2957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8T00:12:05"/>
  </r>
  <r>
    <n v="2960"/>
    <s v="Lynnewood Hall Restoration (Canceled)"/>
    <x v="2958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8:10:23"/>
  </r>
  <r>
    <n v="2961"/>
    <s v="Shakespeare in the Park! A Comedy of Errors"/>
    <x v="2959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57"/>
    <d v="2015-02-26T05:05:59"/>
  </r>
  <r>
    <n v="2962"/>
    <s v="Grassroots Shakespeare Company â€¢ Arizona"/>
    <x v="2960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58"/>
    <d v="2015-02-01T05:51:46"/>
  </r>
  <r>
    <n v="2963"/>
    <s v="One Funny Mother: I'm Not Crazy!!"/>
    <x v="2961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59"/>
    <d v="2015-06-02T11:17:04"/>
  </r>
  <r>
    <n v="2964"/>
    <s v="Pug-let: The First Ever All-Pug Production of Hamlet"/>
    <x v="2962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0"/>
    <d v="2014-07-07T21:50:19"/>
  </r>
  <r>
    <n v="2965"/>
    <s v="Imaginary Theater Company Presents the Premiere of The Boat"/>
    <x v="2963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1"/>
    <d v="2015-06-07T17:30:33"/>
  </r>
  <r>
    <n v="2966"/>
    <s v="Fat Pig, The Play!"/>
    <x v="2964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2"/>
    <d v="2015-08-17T17:43:32"/>
  </r>
  <r>
    <n v="2967"/>
    <s v="Scissortail: A play about the Oklahoma City Bombing"/>
    <x v="2965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3"/>
    <d v="2015-02-07T04:44:52"/>
  </r>
  <r>
    <n v="2968"/>
    <s v="The Curse of the Babywoman @ FringeNYC"/>
    <x v="2966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4"/>
    <d v="2016-08-03T12:34:20"/>
  </r>
  <r>
    <n v="2969"/>
    <s v="Dog Sees God - Calgary Production"/>
    <x v="2967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5"/>
    <d v="2015-04-03T18:52:33"/>
  </r>
  <r>
    <n v="2970"/>
    <s v="Leah in Vegas at The New York International Fringe Festival"/>
    <x v="2968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66"/>
    <d v="2014-06-18T16:04:11"/>
  </r>
  <r>
    <n v="2971"/>
    <s v="World Premiere of &quot;The Piano&quot;"/>
    <x v="2969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67"/>
    <d v="2014-08-01T15:47:58"/>
  </r>
  <r>
    <n v="2972"/>
    <s v="A Bad Plan"/>
    <x v="2970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68"/>
    <d v="2016-11-20T02:38:40"/>
  </r>
  <r>
    <n v="2973"/>
    <s v="CST's As You Like It goes to Canada!"/>
    <x v="2971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69"/>
    <d v="2015-12-03T19:38:28"/>
  </r>
  <r>
    <n v="2974"/>
    <s v="The World Premiere of Fire Work by Lauren Gunderson"/>
    <x v="2972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0"/>
    <d v="2014-08-29T01:27:51"/>
  </r>
  <r>
    <n v="2975"/>
    <s v="The Butterfingers Angel... [By The Mummers]"/>
    <x v="2973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1"/>
    <d v="2014-10-29T16:24:46"/>
  </r>
  <r>
    <n v="2976"/>
    <s v="Pizza Delique"/>
    <x v="2974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2"/>
    <d v="2016-02-25T17:32:10"/>
  </r>
  <r>
    <n v="2977"/>
    <s v="Brava Theater and Cultural Odyssey present â€œBIRTHRIGHT?â€"/>
    <x v="2975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3"/>
    <d v="2015-01-22T21:08:54"/>
  </r>
  <r>
    <n v="2978"/>
    <s v="The Fall of Wallace Winter at the Plaza Theatre"/>
    <x v="2976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4"/>
    <d v="2014-10-10T15:22:27"/>
  </r>
  <r>
    <n v="2979"/>
    <s v="'ART'"/>
    <x v="2977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5"/>
    <d v="2014-12-20T19:47:03"/>
  </r>
  <r>
    <n v="2980"/>
    <s v="INDEPENDENCE NYC"/>
    <x v="2978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76"/>
    <d v="2015-08-03T21:58:50"/>
  </r>
  <r>
    <n v="2981"/>
    <s v="Creation of the Dublin Circus Centre"/>
    <x v="2979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77"/>
    <d v="2015-08-09T13:25:56"/>
  </r>
  <r>
    <n v="2982"/>
    <s v="Railway Playhouse: Setting up a community arts space"/>
    <x v="2980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78"/>
    <d v="2016-01-12T16:29:03"/>
  </r>
  <r>
    <n v="2983"/>
    <s v="Build the House of Dad's!"/>
    <x v="2981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79"/>
    <d v="2014-09-12T15:10:36"/>
  </r>
  <r>
    <n v="2984"/>
    <s v="BABA YAGA: A Traveling Performing Arts Wagon"/>
    <x v="2982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0"/>
    <d v="2016-07-25T06:41:21"/>
  </r>
  <r>
    <n v="2985"/>
    <s v="React Aerial Studio"/>
    <x v="2983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1"/>
    <d v="2016-10-11T23:22:08"/>
  </r>
  <r>
    <n v="2986"/>
    <s v="Higher Education"/>
    <x v="2984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2"/>
    <d v="2016-03-02T12:00:06"/>
  </r>
  <r>
    <n v="2987"/>
    <s v="Curious Comedy's Remodel &amp; Technical Equipment Upgrade"/>
    <x v="2985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3"/>
    <d v="2016-09-14T07:22:31"/>
  </r>
  <r>
    <n v="2988"/>
    <s v="Curtain up at the Shoebox Theatre!"/>
    <x v="2986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4"/>
    <d v="2016-05-21T08:41:21"/>
  </r>
  <r>
    <n v="2989"/>
    <s v="Let's Light Up The Gem!"/>
    <x v="2987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5"/>
    <d v="2015-11-29T00:29:22"/>
  </r>
  <r>
    <n v="2990"/>
    <s v="The Gloria Theatre Project"/>
    <x v="2988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86"/>
    <d v="2015-12-03T13:47:00"/>
  </r>
  <r>
    <n v="2991"/>
    <s v="gimmeLIVE @ 9 Wallis"/>
    <x v="2989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87"/>
    <d v="2017-01-05T20:05:30"/>
  </r>
  <r>
    <n v="2992"/>
    <s v="Th'underGrounds"/>
    <x v="2990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88"/>
    <d v="2016-09-09T18:25:10"/>
  </r>
  <r>
    <n v="2993"/>
    <s v="TRUE WEST: Think, Dog! Productions"/>
    <x v="2991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89"/>
    <d v="2016-01-21T20:07:47"/>
  </r>
  <r>
    <n v="2994"/>
    <s v="St. Michael Boat Parties - Halloween and Beyond!"/>
    <x v="2992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0"/>
    <d v="2014-09-03T11:29:32"/>
  </r>
  <r>
    <n v="2995"/>
    <s v="Help Austin's Blue Starlite Drive-in MOVE + ADD 35MM"/>
    <x v="2993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1"/>
    <d v="2016-12-20T15:57:51"/>
  </r>
  <r>
    <n v="2996"/>
    <s v="Sea Tea Improv's Comedy Theater in Hartford, CT"/>
    <x v="2994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2"/>
    <d v="2015-03-27T21:54:00"/>
  </r>
  <r>
    <n v="2997"/>
    <s v="Sonorous Road is Expanding! Join Us!"/>
    <x v="2995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3"/>
    <d v="2017-02-09T17:36:33"/>
  </r>
  <r>
    <n v="2998"/>
    <s v="A bigger, better home for the New Orleans comedy scene"/>
    <x v="2996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4"/>
    <d v="2014-05-19T04:38:49"/>
  </r>
  <r>
    <n v="2999"/>
    <s v="RAT Fund-Riser"/>
    <x v="2997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807"/>
    <d v="2017-02-14T17:46:00"/>
  </r>
  <r>
    <n v="3000"/>
    <s v="Voices From The Future"/>
    <x v="2998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d v="2017-01-17T19:51:10"/>
  </r>
  <r>
    <n v="3001"/>
    <s v="New Comedy Venue and Training Facility"/>
    <x v="2999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2996"/>
    <d v="2016-06-13T21:29:42"/>
  </r>
  <r>
    <n v="3002"/>
    <s v="Help Fund the &quot;Back Room&quot; Arts Space at Jimmy's No 43!"/>
    <x v="3000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2997"/>
    <d v="2012-11-26T20:04:12"/>
  </r>
  <r>
    <n v="3003"/>
    <s v="Outskirts Theatre Co. Finds a Home!"/>
    <x v="3001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2998"/>
    <d v="2016-01-29T20:22:56"/>
  </r>
  <r>
    <n v="3004"/>
    <s v="Save the Agawam Cinemas"/>
    <x v="3002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2999"/>
    <d v="2014-10-16T21:08:44"/>
  </r>
  <r>
    <n v="3005"/>
    <s v="Pangea House Revitalization Project"/>
    <x v="3003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0"/>
    <d v="2014-09-06T16:11:45"/>
  </r>
  <r>
    <n v="3006"/>
    <s v="ONTARIO STREET THEATRE in Port Hope."/>
    <x v="3004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1"/>
    <d v="2014-11-14T18:09:51"/>
  </r>
  <r>
    <n v="3007"/>
    <s v="Bethlem"/>
    <x v="3005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d v="2015-04-04T05:11:23"/>
  </r>
  <r>
    <n v="3008"/>
    <s v="Baby It's Cold Outside: Silver Spring Stage HVAC Fund!"/>
    <x v="3006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3"/>
    <d v="2015-12-22T05:05:19"/>
  </r>
  <r>
    <n v="3009"/>
    <s v="Montauk Surf Museum"/>
    <x v="3007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4"/>
    <d v="2014-10-27T13:40:40"/>
  </r>
  <r>
    <n v="3010"/>
    <s v="Put Your Money Where Your Ear Is!"/>
    <x v="3008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d v="2014-12-23T19:58:39"/>
  </r>
  <r>
    <n v="3011"/>
    <s v="Katharsis Teatro en Navidad"/>
    <x v="3009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06"/>
    <d v="2015-11-26T11:15:16"/>
  </r>
  <r>
    <n v="3012"/>
    <s v="Up-lifting Up-Fit!"/>
    <x v="3010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07"/>
    <d v="2015-01-20T16:52:10"/>
  </r>
  <r>
    <n v="3013"/>
    <s v="Barebones Black Box Theater in Braddock, PA"/>
    <x v="3011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08"/>
    <d v="2015-05-22T20:04:09"/>
  </r>
  <r>
    <n v="3014"/>
    <s v="The North Pole at the Fair - A Christmas Paradise for kids."/>
    <x v="3012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09"/>
    <d v="2014-10-08T02:58:00"/>
  </r>
  <r>
    <n v="3015"/>
    <s v="A Sign for 34 West"/>
    <x v="3013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0"/>
    <d v="2014-05-26T17:27:18"/>
  </r>
  <r>
    <n v="3016"/>
    <s v="Let there be sound! A sound and hearing assistance system"/>
    <x v="3014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1"/>
    <d v="2014-05-19T13:09:12"/>
  </r>
  <r>
    <n v="3017"/>
    <s v="ACT's Spotlight Initiative- Let's Build a Theater!"/>
    <x v="3015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2"/>
    <d v="2014-07-21T20:24:03"/>
  </r>
  <r>
    <n v="3018"/>
    <s v="Why Theatre"/>
    <x v="3016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3"/>
    <d v="2015-06-08T07:09:36"/>
  </r>
  <r>
    <n v="3019"/>
    <s v="Small town theatre, the Gibson Theatre goes Digital"/>
    <x v="3017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4"/>
    <d v="2014-04-29T20:00:20"/>
  </r>
  <r>
    <n v="3020"/>
    <s v="Prime Stage Theater Studio Upgrades!"/>
    <x v="3018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15"/>
    <d v="2015-06-15T20:18:53"/>
  </r>
  <r>
    <n v="3021"/>
    <s v="BEEP! BEEP! 2ND STORY IS ON THE MOVE!"/>
    <x v="3019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16"/>
    <d v="2016-10-17T14:51:09"/>
  </r>
  <r>
    <n v="3022"/>
    <s v="A Performing Arts Complex in Central Square, Cambridge"/>
    <x v="3020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17"/>
    <d v="2016-07-13T22:53:29"/>
  </r>
  <r>
    <n v="3023"/>
    <s v="The Night Watch"/>
    <x v="3021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18"/>
    <d v="2015-04-27T16:13:06"/>
  </r>
  <r>
    <n v="3024"/>
    <s v="Build a New Home for Improv Comedy in Pittsburgh"/>
    <x v="3022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19"/>
    <d v="2012-09-06T23:51:15"/>
  </r>
  <r>
    <n v="3025"/>
    <s v="The Other Room â€“ Cardiffâ€™s First Pub Theatre"/>
    <x v="3023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0"/>
    <d v="2014-05-02T12:13:33"/>
  </r>
  <r>
    <n v="3026"/>
    <s v="The Bohemian Balcony - A Creative Space For All"/>
    <x v="3024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1"/>
    <d v="2017-02-17T11:01:32"/>
  </r>
  <r>
    <n v="3027"/>
    <s v="Help ReNew the Rainbow Stage (&amp; office) for Future Stars"/>
    <x v="3025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2"/>
    <d v="2015-02-18T16:54:11"/>
  </r>
  <r>
    <n v="3028"/>
    <s v="A Home for Vegas Theatre Hub"/>
    <x v="3026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3"/>
    <d v="2016-07-16T06:20:25"/>
  </r>
  <r>
    <n v="3029"/>
    <s v="Ground Floor Theatre"/>
    <x v="3027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4"/>
    <d v="2014-10-20T17:00:47"/>
  </r>
  <r>
    <n v="3030"/>
    <s v="Guilford Center Stage Lights Up"/>
    <x v="3028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25"/>
    <d v="2015-08-17T17:56:11"/>
  </r>
  <r>
    <n v="3031"/>
    <s v="Blue Thyme Nights"/>
    <x v="3029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26"/>
    <d v="2016-08-15T21:10:47"/>
  </r>
  <r>
    <n v="3032"/>
    <s v="Silent Valley : A Haunting"/>
    <x v="3030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27"/>
    <d v="2015-08-12T01:04:19"/>
  </r>
  <r>
    <n v="3033"/>
    <s v="Stagelights Studio by Pam Kinter, Greensboro"/>
    <x v="3031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28"/>
    <d v="2016-07-19T02:38:45"/>
  </r>
  <r>
    <n v="3034"/>
    <s v="Save Our Butts The Seat-quel"/>
    <x v="3032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29"/>
    <d v="2016-10-01T12:50:55"/>
  </r>
  <r>
    <n v="3035"/>
    <s v="The Coalition Theater"/>
    <x v="3033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0"/>
    <d v="2013-04-04T13:26:49"/>
  </r>
  <r>
    <n v="3036"/>
    <s v="Save the Studio!"/>
    <x v="3034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1"/>
    <d v="2013-07-11T18:50:44"/>
  </r>
  <r>
    <n v="3037"/>
    <s v="Help SHE&amp;HER PRODUCTIONS raise money for our new space in the West Bottoms!!"/>
    <x v="3035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2"/>
    <d v="2010-07-19T21:26:13"/>
  </r>
  <r>
    <n v="3038"/>
    <s v="Overtime Theater Spruce Up"/>
    <x v="3036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3"/>
    <d v="2016-01-04T06:03:17"/>
  </r>
  <r>
    <n v="3039"/>
    <s v="Shelter the Schmee"/>
    <x v="3037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4"/>
    <d v="2013-12-02T19:03:58"/>
  </r>
  <r>
    <n v="3040"/>
    <s v="Jayhawk Makeover"/>
    <x v="3038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35"/>
    <d v="2015-06-22T19:00:21"/>
  </r>
  <r>
    <n v="3041"/>
    <s v="Lend a Hand in Our Home"/>
    <x v="3039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36"/>
    <d v="2015-12-21T20:50:48"/>
  </r>
  <r>
    <n v="3042"/>
    <s v="HOPE MILL THEATRE - CHAIR FUND"/>
    <x v="3040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37"/>
    <d v="2015-09-06T16:30:47"/>
  </r>
  <r>
    <n v="3043"/>
    <s v="Like This Post (The Post at 750)"/>
    <x v="3041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38"/>
    <d v="2015-03-20T01:41:39"/>
  </r>
  <r>
    <n v="3044"/>
    <s v="Minnsky's Theater- A Vaudeville Circus Experiment"/>
    <x v="3042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39"/>
    <d v="2016-01-18T17:26:38"/>
  </r>
  <r>
    <n v="3045"/>
    <s v="Colorado ACTS Black Box Painting"/>
    <x v="3043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0"/>
    <d v="2014-07-23T03:44:15"/>
  </r>
  <r>
    <n v="3046"/>
    <s v="improvMANIA Improv Comedy Theater - Chandler, Arizona"/>
    <x v="3044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1"/>
    <d v="2014-08-11T19:16:26"/>
  </r>
  <r>
    <n v="3047"/>
    <s v="Acting V Senior Showcase"/>
    <x v="3045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d v="2016-03-14T23:44:14"/>
  </r>
  <r>
    <n v="3048"/>
    <s v="December Match Campaign"/>
    <x v="3046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3"/>
    <d v="2014-12-02T21:37:42"/>
  </r>
  <r>
    <n v="3049"/>
    <s v="Pickerington Community Theatre's Set Capabilities Expansion"/>
    <x v="3047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4"/>
    <d v="2015-05-15T00:20:55"/>
  </r>
  <r>
    <n v="3050"/>
    <s v="The Black Pearl Consuite at CoreCon VIII: On Ancient Seas"/>
    <x v="3048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45"/>
    <d v="2016-04-05T04:02:40"/>
  </r>
  <r>
    <n v="3051"/>
    <s v="Jon Udry's ABC Tour"/>
    <x v="3049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46"/>
    <d v="2017-01-09T09:59:05"/>
  </r>
  <r>
    <n v="3052"/>
    <s v="Funding for a new theater facility in Walker Minnesota"/>
    <x v="3050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47"/>
    <d v="2015-04-28T16:04:54"/>
  </r>
  <r>
    <n v="3053"/>
    <s v="Showroom"/>
    <x v="3051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48"/>
    <d v="2014-08-11T18:16:53"/>
  </r>
  <r>
    <n v="3054"/>
    <s v="Shady Slaughters Productions Haunted attraction"/>
    <x v="3052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9:59:14"/>
  </r>
  <r>
    <n v="3055"/>
    <s v="Bungers surfing Museum"/>
    <x v="3053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0"/>
    <d v="2014-11-10T22:59:50"/>
  </r>
  <r>
    <n v="3056"/>
    <s v="Palace Flophouse Theater"/>
    <x v="3054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15:16:24"/>
  </r>
  <r>
    <n v="3057"/>
    <s v="1 World Educational Theme Parks"/>
    <x v="3055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15:36:51"/>
  </r>
  <r>
    <n v="3058"/>
    <s v="OPEN THE OLD &quot;RIGON&quot; THEATER"/>
    <x v="3056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3"/>
    <d v="2016-03-31T08:59:00"/>
  </r>
  <r>
    <n v="3059"/>
    <s v="Let There Be Light! (and you get to name a ghost too!)"/>
    <x v="3057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4"/>
    <d v="2014-07-09T22:27:26"/>
  </r>
  <r>
    <n v="3060"/>
    <s v="Save the Roxy Theatre in Bremerton WA"/>
    <x v="3058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55"/>
    <d v="2015-08-29T06:35:34"/>
  </r>
  <r>
    <n v="3061"/>
    <s v="Help Save Parkway Cinemas!"/>
    <x v="3059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8:49:08"/>
  </r>
  <r>
    <n v="3062"/>
    <s v="The Comedy Catch Relocation to the Choo Choo"/>
    <x v="3060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57"/>
    <d v="2015-09-01T12:51:32"/>
  </r>
  <r>
    <n v="3063"/>
    <s v="Spec Haus"/>
    <x v="3061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58"/>
    <d v="2016-09-17T22:08:58"/>
  </r>
  <r>
    <n v="3064"/>
    <s v="Kickstart the Crossroads Community"/>
    <x v="3062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59"/>
    <d v="2015-10-22T03:07:26"/>
  </r>
  <r>
    <n v="3065"/>
    <s v="The Castle Project"/>
    <x v="3063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0"/>
    <d v="2014-07-05T01:19:32"/>
  </r>
  <r>
    <n v="3066"/>
    <s v="Gold Coast Wake Park"/>
    <x v="3064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1"/>
    <d v="2016-06-10T05:28:57"/>
  </r>
  <r>
    <n v="3067"/>
    <s v="Fabulous Foyer - where? At the Court Theatre in Christchurch"/>
    <x v="3065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2"/>
    <d v="2015-08-10T22:31:19"/>
  </r>
  <r>
    <n v="3068"/>
    <s v="Theaters in the Loop - Hearing Loop Installation Project"/>
    <x v="3066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3"/>
    <d v="2015-09-16T16:35:52"/>
  </r>
  <r>
    <n v="3069"/>
    <s v="&quot;Seven Zero Eight STL&quot; Burlesque, Restaurant, Pub and More!"/>
    <x v="3067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4"/>
    <d v="2014-11-14T20:00:34"/>
  </r>
  <r>
    <n v="3070"/>
    <s v="Purpose Built Liverpool Comedy Club, Restaurant &amp; Bar"/>
    <x v="3068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65"/>
    <d v="2016-11-16T17:36:09"/>
  </r>
  <r>
    <n v="3071"/>
    <s v="The Echo Theatre 2015"/>
    <x v="3069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66"/>
    <d v="2015-04-03T17:34:41"/>
  </r>
  <r>
    <n v="3072"/>
    <s v="Crosswalk Theatre - Starting Capital"/>
    <x v="3070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67"/>
    <d v="2016-10-15T16:34:22"/>
  </r>
  <r>
    <n v="3073"/>
    <s v="Performing and Visual Arts Center, Rochester, NY"/>
    <x v="3071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68"/>
    <d v="2015-04-17T16:25:00"/>
  </r>
  <r>
    <n v="3074"/>
    <s v="ThÃ©Ã¢tre d'automates &quot;culture de vie&quot;"/>
    <x v="3072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69"/>
    <d v="2016-02-09T13:42:39"/>
  </r>
  <r>
    <n v="3075"/>
    <s v="The Little MAGIC Theatre"/>
    <x v="3073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0"/>
    <d v="2016-06-30T02:27:20"/>
  </r>
  <r>
    <n v="3076"/>
    <s v="10,000 Hours"/>
    <x v="3074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1"/>
    <d v="2015-08-10T15:38:43"/>
  </r>
  <r>
    <n v="3077"/>
    <s v="Brothers in Arms Building Better Lives Workshop For Men"/>
    <x v="3075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2"/>
    <d v="2017-01-31T22:57:58"/>
  </r>
  <r>
    <n v="3078"/>
    <s v="Make The Historic Dungeness Schoolhouse Stage ADA Accessible"/>
    <x v="3076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3"/>
    <d v="2015-01-27T03:19:55"/>
  </r>
  <r>
    <n v="3079"/>
    <s v="Join us in creating a new Hell on Earth!"/>
    <x v="3077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4"/>
    <d v="2015-02-20T17:07:15"/>
  </r>
  <r>
    <n v="3080"/>
    <s v="Global Community Theater One."/>
    <x v="3078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75"/>
    <d v="2014-10-28T00:40:44"/>
  </r>
  <r>
    <n v="3081"/>
    <s v="Help! World Tour ~ A Theatrical Revival of Hope"/>
    <x v="3079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76"/>
    <d v="2015-08-21T04:21:31"/>
  </r>
  <r>
    <n v="3082"/>
    <s v="Magical Workshop, Magic/Hobby Store"/>
    <x v="3080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22:09:06"/>
  </r>
  <r>
    <n v="3083"/>
    <s v="Crystal City Haunted Undergound"/>
    <x v="3081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78"/>
    <d v="2014-08-02T13:31:18"/>
  </r>
  <r>
    <n v="3084"/>
    <s v="URGENT: Help Us Replace Our Ramp!"/>
    <x v="3082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79"/>
    <d v="2015-04-06T17:22:11"/>
  </r>
  <r>
    <n v="3085"/>
    <s v="Paper Tank Theater Music Madness Party"/>
    <x v="3083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0"/>
    <d v="2015-08-30T21:12:39"/>
  </r>
  <r>
    <n v="3086"/>
    <s v="&quot;Un parco di Risate&quot; - open air theatre to save TKC"/>
    <x v="3084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1"/>
    <d v="2015-06-18T16:05:59"/>
  </r>
  <r>
    <n v="3087"/>
    <s v="Read/Rehearse/Workshop Plays at Austin Playwrights Studio"/>
    <x v="3085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2"/>
    <d v="2016-10-22T03:36:30"/>
  </r>
  <r>
    <n v="3088"/>
    <s v="Destination Small Town &quot;Visitor Center&quot; To The Midwest"/>
    <x v="3086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3"/>
    <d v="2014-12-08T13:44:07"/>
  </r>
  <r>
    <n v="3089"/>
    <s v="The ClubHouse: A Community-Focused Sports &amp; Culture Space"/>
    <x v="3087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4"/>
    <d v="2016-06-07T13:01:23"/>
  </r>
  <r>
    <n v="3090"/>
    <s v="Save the Stage"/>
    <x v="3088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85"/>
    <d v="2015-03-02T19:39:05"/>
  </r>
  <r>
    <n v="3091"/>
    <s v="Bustduck Theatre"/>
    <x v="3089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86"/>
    <d v="2016-07-15T22:45:43"/>
  </r>
  <r>
    <n v="3092"/>
    <s v="A home for the arts on the Upper East Side/Yorkville"/>
    <x v="3090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87"/>
    <d v="2015-09-08T14:51:52"/>
  </r>
  <r>
    <n v="3093"/>
    <s v="Theatre of the Black Butterfly's POOL (NO WATER)"/>
    <x v="3091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2806"/>
    <d v="2014-05-01T21:49:01"/>
  </r>
  <r>
    <n v="3094"/>
    <s v="Nothing Up My Sleeves Tour: Summer 2016"/>
    <x v="3092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88"/>
    <d v="2015-07-22T19:05:56"/>
  </r>
  <r>
    <n v="3095"/>
    <s v="The Old Howard Theatre Company"/>
    <x v="3093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89"/>
    <d v="2016-06-02T00:36:20"/>
  </r>
  <r>
    <n v="3096"/>
    <s v="LaPorte Institute for Dramatic and Creative Arts"/>
    <x v="3094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0"/>
    <d v="2015-04-20T19:48:46"/>
  </r>
  <r>
    <n v="3097"/>
    <s v="Help launch The Bunker: London's newest Off-West End theatre"/>
    <x v="3095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1"/>
    <d v="2016-09-16T12:05:01"/>
  </r>
  <r>
    <n v="3098"/>
    <s v="The Enchanted Cottage"/>
    <x v="3096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2"/>
    <d v="2015-12-21T19:00:49"/>
  </r>
  <r>
    <n v="3099"/>
    <s v="Screening for Unapologetically Black the Movie"/>
    <x v="3097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3"/>
    <d v="2016-01-13T04:33:11"/>
  </r>
  <r>
    <n v="3100"/>
    <s v="Build Our Ampitheater - Build Franklin County, MO!"/>
    <x v="3098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094"/>
    <d v="2014-09-20T14:56:15"/>
  </r>
  <r>
    <n v="3101"/>
    <s v="Mots Ã‰crits"/>
    <x v="3099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d v="2015-06-16T09:12:17"/>
  </r>
  <r>
    <n v="3102"/>
    <s v="Theatre Bath Bus"/>
    <x v="3100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096"/>
    <d v="2016-07-04T08:10:18"/>
  </r>
  <r>
    <n v="3103"/>
    <s v="Professional Venue for local artists!!"/>
    <x v="3101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097"/>
    <d v="2015-04-13T03:45:06"/>
  </r>
  <r>
    <n v="3104"/>
    <s v="CQ EAP Performing Arts 'THE LOFT'"/>
    <x v="3102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098"/>
    <d v="2015-01-02T21:48:31"/>
  </r>
  <r>
    <n v="3105"/>
    <s v="Paddock School Theater Improvement"/>
    <x v="3103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099"/>
    <d v="2014-08-25T17:15:16"/>
  </r>
  <r>
    <n v="3106"/>
    <s v="Wild Men at the Bristol Cathedral"/>
    <x v="3104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0"/>
    <d v="2015-08-25T10:17:56"/>
  </r>
  <r>
    <n v="3107"/>
    <s v="Creating Cabaret"/>
    <x v="3105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1"/>
    <d v="2015-05-04T19:32:31"/>
  </r>
  <r>
    <n v="3108"/>
    <s v="Funding a home for our Children's Theater"/>
    <x v="3106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2"/>
    <d v="2015-02-27T16:19:54"/>
  </r>
  <r>
    <n v="3109"/>
    <s v="Saving Americana: The Sidney Auto Vue Drive-In needs digital"/>
    <x v="3107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3"/>
    <d v="2014-07-24T03:00:10"/>
  </r>
  <r>
    <n v="3110"/>
    <s v="Hip Justice Catmunity Center"/>
    <x v="3108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04"/>
    <d v="2017-01-10T00:45:19"/>
  </r>
  <r>
    <n v="3111"/>
    <s v="All Puppet Players Need a Home"/>
    <x v="3109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05"/>
    <d v="2014-09-03T14:17:00"/>
  </r>
  <r>
    <n v="3112"/>
    <s v="Kids Zone start up"/>
    <x v="3110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06"/>
    <d v="2016-09-02T02:55:34"/>
  </r>
  <r>
    <n v="3113"/>
    <s v="The Shamrock Drafthouse Theater"/>
    <x v="3111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07"/>
    <d v="2015-03-18T17:33:02"/>
  </r>
  <r>
    <n v="3114"/>
    <s v="Urban Nightmares - A Scary Adventure in Southwest Oklahoma"/>
    <x v="3112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15:10:50"/>
  </r>
  <r>
    <n v="3115"/>
    <s v="spoken word pop-up:"/>
    <x v="3113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d v="2016-05-06T10:43:47"/>
  </r>
  <r>
    <n v="3116"/>
    <s v="CoreCon Asylum"/>
    <x v="3114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0"/>
    <d v="2015-03-18T12:22:05"/>
  </r>
  <r>
    <n v="3117"/>
    <s v="Cowes and The Sea"/>
    <x v="3115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1"/>
    <d v="2016-05-19T08:59:20"/>
  </r>
  <r>
    <n v="3118"/>
    <s v="Garden Eden, theatre, meeting, culture, music, art"/>
    <x v="3116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2"/>
    <d v="2016-06-13T15:35:23"/>
  </r>
  <r>
    <n v="3119"/>
    <s v="&quot;Buffalo Info.&quot; Directions-Events-Places Of Interest-History"/>
    <x v="3117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3"/>
    <d v="2015-02-25T01:05:32"/>
  </r>
  <r>
    <n v="3120"/>
    <s v="Subtropisch zwemparadijs Tropicana"/>
    <x v="3118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14"/>
    <d v="2016-03-06T22:36:36"/>
  </r>
  <r>
    <n v="3121"/>
    <s v="Ant Farm Theatre Project (Canceled)"/>
    <x v="3119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15"/>
    <d v="2014-07-28T16:18:55"/>
  </r>
  <r>
    <n v="3122"/>
    <s v="be back soon (Canceled)"/>
    <x v="3120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16"/>
    <d v="2016-11-04T22:22:12"/>
  </r>
  <r>
    <n v="3123"/>
    <s v="Save the Larchmont Playhouse! (Canceled)"/>
    <x v="3121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17"/>
    <d v="2016-06-09T23:49:58"/>
  </r>
  <r>
    <n v="3124"/>
    <s v="Theater &amp; Arts &amp; Day Care (Canceled)"/>
    <x v="3122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18"/>
    <d v="2014-12-04T18:43:21"/>
  </r>
  <r>
    <n v="3125"/>
    <s v="N/A (Canceled)"/>
    <x v="3123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8T04:57:52"/>
  </r>
  <r>
    <n v="3126"/>
    <s v="Urban Roots SkatePark (Canceled)"/>
    <x v="3124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0"/>
    <d v="2016-02-27T00:26:02"/>
  </r>
  <r>
    <n v="3127"/>
    <s v="Help Us Help Artists (Canceled)"/>
    <x v="3125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20:33:49"/>
  </r>
  <r>
    <n v="3128"/>
    <s v="Casablanca - The Gin Joint Cut (The Play)"/>
    <x v="3126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2"/>
    <d v="2017-02-14T19:49:01"/>
  </r>
  <r>
    <n v="3129"/>
    <s v="Marcus Rashad's &quot;The Domino Effect Stage Play&quot;"/>
    <x v="3127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3"/>
    <d v="2017-03-09T20:13:39"/>
  </r>
  <r>
    <n v="3130"/>
    <s v="MEDEA | A New Vision"/>
    <x v="3128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24"/>
    <d v="2017-03-14T15:21:56"/>
  </r>
  <r>
    <n v="3131"/>
    <s v="SNAKE EYES"/>
    <x v="3129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25"/>
    <d v="2017-03-09T13:54:05"/>
  </r>
  <r>
    <n v="3132"/>
    <s v="A Bite of a Snake Play"/>
    <x v="3130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26"/>
    <d v="2017-02-20T08:24:20"/>
  </r>
  <r>
    <n v="3133"/>
    <s v="Hell Has No Fury by TwentySomething @ Edinburgh Fringe"/>
    <x v="3131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d v="2017-02-22T13:33:54"/>
  </r>
  <r>
    <n v="3134"/>
    <s v="Threads by David Lane at The Hope Theatre - 11-29 April"/>
    <x v="3132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28"/>
    <d v="2017-03-06T17:16:59"/>
  </r>
  <r>
    <n v="3135"/>
    <s v="SEVEN, a Documentary Play: North Carolina Premiere!"/>
    <x v="3133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29"/>
    <d v="2017-03-13T03:38:41"/>
  </r>
  <r>
    <n v="3136"/>
    <s v="Heroines"/>
    <x v="3134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0"/>
    <d v="2017-02-23T11:05:54"/>
  </r>
  <r>
    <n v="3137"/>
    <s v="Richard III - Presented by REBATEnsemble/Theatre Off Jackson"/>
    <x v="3135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1"/>
    <d v="2017-03-13T21:14:29"/>
  </r>
  <r>
    <n v="3138"/>
    <s v="Our Country's Good"/>
    <x v="3136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15:30:07"/>
  </r>
  <r>
    <n v="3139"/>
    <s v="Casa Calabaza, Premio Nacional de Teatro Penitenciario."/>
    <x v="3137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3"/>
    <d v="2017-02-19T06:29:20"/>
  </r>
  <r>
    <n v="3140"/>
    <s v="ReminiSens Restaurant &amp; Theatre in Versailles"/>
    <x v="3138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34"/>
    <d v="2017-03-08T17:15:03"/>
  </r>
  <r>
    <n v="3141"/>
    <s v="GUTS: Black Comedy"/>
    <x v="3139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35"/>
    <d v="2017-03-06T18:04:48"/>
  </r>
  <r>
    <n v="3142"/>
    <s v="The Pendulum Swings UK Theatre Tour/EdFringe"/>
    <x v="3140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36"/>
    <d v="2017-02-17T12:18:59"/>
  </r>
  <r>
    <n v="3143"/>
    <s v="This is Living by Liam Borrett"/>
    <x v="3141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8:35:56"/>
  </r>
  <r>
    <n v="3144"/>
    <s v="Benghazi Bergen-Belsen"/>
    <x v="3142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38"/>
    <d v="2017-03-02T12:55:07"/>
  </r>
  <r>
    <n v="3145"/>
    <s v="Arlington's 1st Dinner Theatre"/>
    <x v="3143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7T00:58:54"/>
  </r>
  <r>
    <n v="3146"/>
    <s v="SoÃ±Ã© una ciudad amurallada"/>
    <x v="3144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0"/>
    <d v="2017-03-02T16:22:46"/>
  </r>
  <r>
    <n v="3147"/>
    <s v="The Eternal Space Brings the Old Penn Station Back to Life"/>
    <x v="3145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1"/>
    <d v="2014-09-27T23:15:55"/>
  </r>
  <r>
    <n v="3148"/>
    <s v="The Aurora Project: A Sci-Fi Epic by Bella Poynton"/>
    <x v="3146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2"/>
    <d v="2014-09-09T15:58:04"/>
  </r>
  <r>
    <n v="3149"/>
    <s v="Kafka on the Shore"/>
    <x v="3147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d v="2012-11-13T00:25:00"/>
  </r>
  <r>
    <n v="3150"/>
    <s v="Sustainable Theatre Project and The Life-Cycle of Seller Door: A Play of Consequences"/>
    <x v="3148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44"/>
    <d v="2010-10-27T06:20:03"/>
  </r>
  <r>
    <n v="3151"/>
    <s v="&quot;The Holiday Bug&quot; 2014 Puppet Show"/>
    <x v="3149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45"/>
    <d v="2014-08-11T20:09:34"/>
  </r>
  <r>
    <n v="3152"/>
    <s v="'Gilead', an original theatre piece"/>
    <x v="3150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46"/>
    <d v="2013-10-03T20:49:27"/>
  </r>
  <r>
    <n v="3153"/>
    <s v="Terminator the Second"/>
    <x v="3151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47"/>
    <d v="2011-03-31T03:42:17"/>
  </r>
  <r>
    <n v="3154"/>
    <s v="&quot;Bright Ideas&quot; By Eric Coble"/>
    <x v="3152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48"/>
    <d v="2012-03-02T21:00:58"/>
  </r>
  <r>
    <n v="3155"/>
    <s v="Stage Adaptation of Studio Ghibli's Princess Mononoke"/>
    <x v="3153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49"/>
    <d v="2012-11-20T11:58:45"/>
  </r>
  <r>
    <n v="3156"/>
    <s v="Bringing First Love/Worst Love To Life"/>
    <x v="3154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0"/>
    <d v="2012-04-27T22:52:24"/>
  </r>
  <r>
    <n v="3157"/>
    <s v="Summer FourPlay"/>
    <x v="3155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1"/>
    <d v="2014-07-09T18:55:05"/>
  </r>
  <r>
    <n v="3158"/>
    <s v="Nursery Crimes"/>
    <x v="3156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2"/>
    <d v="2013-06-22T20:09:12"/>
  </r>
  <r>
    <n v="3159"/>
    <s v="Waxwing: A New Play"/>
    <x v="3157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3"/>
    <d v="2011-12-07T01:36:01"/>
  </r>
  <r>
    <n v="3160"/>
    <s v="We Play Chekhov"/>
    <x v="3158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54"/>
    <d v="2014-07-21T06:21:27"/>
  </r>
  <r>
    <n v="3161"/>
    <s v="Faustus"/>
    <x v="3159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55"/>
    <d v="2014-09-15T12:52:02"/>
  </r>
  <r>
    <n v="3162"/>
    <s v="Your Radio Adventure!"/>
    <x v="3160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56"/>
    <d v="2014-06-09T16:27:42"/>
  </r>
  <r>
    <n v="3163"/>
    <s v="Bring &quot;SONNY&quot; To Toronto This Summer!"/>
    <x v="3161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57"/>
    <d v="2014-05-16T18:05:25"/>
  </r>
  <r>
    <n v="3164"/>
    <s v="Better Than Shakespeare Presents: Much Ado About Something"/>
    <x v="3162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58"/>
    <d v="2014-05-07T19:20:15"/>
  </r>
  <r>
    <n v="3165"/>
    <s v="THE MOON PLAY"/>
    <x v="3163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73"/>
    <d v="2011-04-11T03:49:20"/>
  </r>
  <r>
    <n v="3166"/>
    <s v="Verdigris - A Play by Jim Beaver"/>
    <x v="3164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59"/>
    <d v="2014-10-28T16:35:53"/>
  </r>
  <r>
    <n v="3167"/>
    <s v="Destiny is Judd Nelson: a new play at FringeNYC"/>
    <x v="3165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0"/>
    <d v="2014-07-19T04:13:01"/>
  </r>
  <r>
    <n v="3168"/>
    <s v="Cosmicomics"/>
    <x v="3166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1"/>
    <d v="2014-05-13T02:32:33"/>
  </r>
  <r>
    <n v="3169"/>
    <s v="The Window"/>
    <x v="3167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2"/>
    <d v="2013-11-13T17:42:41"/>
  </r>
  <r>
    <n v="3170"/>
    <s v="Ain't She Brave FringeNYC 2014 Project"/>
    <x v="3168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63"/>
    <d v="2014-05-30T01:55:44"/>
  </r>
  <r>
    <n v="3171"/>
    <s v="The Fall - an epic theatrical adaptation"/>
    <x v="3169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64"/>
    <d v="2016-04-06T14:35:58"/>
  </r>
  <r>
    <n v="3172"/>
    <s v="Outcry Theatre presents &quot;Dark Play or Stories for Boys&quot;"/>
    <x v="3170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65"/>
    <d v="2012-01-15T17:31:08"/>
  </r>
  <r>
    <n v="3173"/>
    <s v="Melissa Arctic At the Road Theatre"/>
    <x v="3171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66"/>
    <d v="2014-08-27T21:04:52"/>
  </r>
  <r>
    <n v="3174"/>
    <s v="A Race Redux"/>
    <x v="3172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67"/>
    <d v="2014-08-11T20:45:08"/>
  </r>
  <r>
    <n v="3175"/>
    <s v="The Killing Room"/>
    <x v="3173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68"/>
    <d v="2010-12-19T21:17:07"/>
  </r>
  <r>
    <n v="3176"/>
    <s v="Romeo and Juliet at Moody's Pub"/>
    <x v="3174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69"/>
    <d v="2013-07-22T22:20:31"/>
  </r>
  <r>
    <n v="3177"/>
    <s v="Tilted Field presents NO STATIC AT ALL in New York City"/>
    <x v="3175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0"/>
    <d v="2014-05-22T16:00:09"/>
  </r>
  <r>
    <n v="3178"/>
    <s v="Cutting Off Kate Bush"/>
    <x v="3176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1"/>
    <d v="2014-06-16T14:31:15"/>
  </r>
  <r>
    <n v="3179"/>
    <s v="I Do Wonder"/>
    <x v="3177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2"/>
    <d v="2013-04-11T16:51:11"/>
  </r>
  <r>
    <n v="3180"/>
    <s v="Glass Mountain: An Original Fairytale"/>
    <x v="3178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73"/>
    <d v="2014-05-21T09:54:09"/>
  </r>
  <r>
    <n v="3181"/>
    <s v="ENDURING SONG"/>
    <x v="3179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74"/>
    <d v="2014-05-20T07:26:27"/>
  </r>
  <r>
    <n v="3182"/>
    <s v="A Thought in Three Parts"/>
    <x v="3180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75"/>
    <d v="2011-12-06T22:47:01"/>
  </r>
  <r>
    <n v="3183"/>
    <s v="The Seagull on The River"/>
    <x v="3181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76"/>
    <d v="2013-08-05T19:04:29"/>
  </r>
  <r>
    <n v="3184"/>
    <s v="Equus at Frenetic Theatre"/>
    <x v="3182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77"/>
    <d v="2014-06-01T23:50:31"/>
  </r>
  <r>
    <n v="3185"/>
    <s v="Edfringe support - What a Gay Play"/>
    <x v="3183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78"/>
    <d v="2014-07-09T23:27:21"/>
  </r>
  <r>
    <n v="3186"/>
    <s v="Honest"/>
    <x v="3184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79"/>
    <d v="2014-08-17T22:10:38"/>
  </r>
  <r>
    <n v="3187"/>
    <s v="OCTOBER IN THE CHAIR &amp; Other Fragile Things...This Halloween"/>
    <x v="3185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0"/>
    <d v="2014-07-15T15:59:33"/>
  </r>
  <r>
    <n v="3188"/>
    <s v="A Brief History of Musical Theatre..."/>
    <x v="3186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1"/>
    <d v="2015-05-20T09:58:22"/>
  </r>
  <r>
    <n v="3189"/>
    <s v="Hednadotter Jubileumskonsert"/>
    <x v="3187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2"/>
    <d v="2015-04-24T08:18:52"/>
  </r>
  <r>
    <n v="3190"/>
    <s v="Call It A Day Productions - THE LIFE"/>
    <x v="3188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9T03:37:55"/>
  </r>
  <r>
    <n v="3191"/>
    <s v="Decree 770: Europa"/>
    <x v="3189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84"/>
    <d v="2016-06-17T18:07:49"/>
  </r>
  <r>
    <n v="3192"/>
    <s v="Arts in Conflict"/>
    <x v="3190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85"/>
    <d v="2015-01-14T22:34:19"/>
  </r>
  <r>
    <n v="3193"/>
    <s v="Shock Treatment - The Sequel to Rocky Horror!"/>
    <x v="3191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86"/>
    <d v="2015-01-06T23:14:16"/>
  </r>
  <r>
    <n v="3194"/>
    <s v="P.A.C.K (Performing Arts Camp for Kids)"/>
    <x v="3192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7T01:29:58"/>
  </r>
  <r>
    <n v="3195"/>
    <s v="Emerson Sings!"/>
    <x v="3193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88"/>
    <d v="2015-01-13T14:15:42"/>
  </r>
  <r>
    <n v="3196"/>
    <s v="Our Modern Lives"/>
    <x v="3194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89"/>
    <d v="2015-06-02T14:21:15"/>
  </r>
  <r>
    <n v="3197"/>
    <s v="Mirror, mirror on the wall"/>
    <x v="3195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0"/>
    <d v="2015-01-05T11:50:18"/>
  </r>
  <r>
    <n v="3198"/>
    <s v="Terezin's The Fireflies"/>
    <x v="3196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1"/>
    <d v="2015-01-09T10:11:17"/>
  </r>
  <r>
    <n v="3199"/>
    <s v="Help Milburn Stone Fly High With TARZAN The Musical"/>
    <x v="3197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2"/>
    <d v="2014-08-07T18:16:58"/>
  </r>
  <r>
    <n v="3200"/>
    <s v="ROAD TO THE KINGDOM"/>
    <x v="3198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193"/>
    <d v="2016-03-31T07:41:41"/>
  </r>
  <r>
    <n v="3201"/>
    <s v="Nothing Changes"/>
    <x v="3199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194"/>
    <d v="2014-08-10T18:24:37"/>
  </r>
  <r>
    <n v="3202"/>
    <s v="Christmas Ain't A Drag - A Musical"/>
    <x v="3200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195"/>
    <d v="2015-10-16T20:29:06"/>
  </r>
  <r>
    <n v="3203"/>
    <s v="Escape from Reality's 1st Season &quot;Defying Gravity&quot;"/>
    <x v="3201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196"/>
    <d v="2015-08-26T23:43:42"/>
  </r>
  <r>
    <n v="3204"/>
    <s v="FaÃ§ade: The Interactive Musical"/>
    <x v="3202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16:27:59"/>
  </r>
  <r>
    <n v="3205"/>
    <s v="Children Must Run: An Original Musical"/>
    <x v="3203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198"/>
    <d v="2015-04-01T08:59:32"/>
  </r>
  <r>
    <n v="3206"/>
    <s v="Performance Theater for Young Artists (PTYA)"/>
    <x v="3204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06:37:31"/>
  </r>
  <r>
    <n v="3207"/>
    <s v="The Last Five Years: The Muse Arts Production's Debut Show"/>
    <x v="3205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0"/>
    <d v="2015-02-22T06:40:07"/>
  </r>
  <r>
    <n v="3208"/>
    <s v="The Blind Owl Stages Shinn's &quot;The Coming World&quot;"/>
    <x v="3206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1"/>
    <d v="2014-07-07T14:31:17"/>
  </r>
  <r>
    <n v="3209"/>
    <s v="King Kirby, a play by Crystal Skillman and Fred Van Lente"/>
    <x v="3207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2"/>
    <d v="2014-05-19T15:17:38"/>
  </r>
  <r>
    <n v="3210"/>
    <s v="&quot;The Red Herring&quot; World Premiere"/>
    <x v="3208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03"/>
    <d v="2012-04-14T22:28:39"/>
  </r>
  <r>
    <n v="3211"/>
    <s v="Titus &amp; Two Conversations. Huzzah!"/>
    <x v="3209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04"/>
    <d v="2014-07-14T14:04:40"/>
  </r>
  <r>
    <n v="3212"/>
    <s v="Campo Maldito"/>
    <x v="3210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05"/>
    <d v="2014-07-09T19:05:51"/>
  </r>
  <r>
    <n v="3213"/>
    <s v="Moving Dust presents 'THIS MUCH' 2015"/>
    <x v="3211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06"/>
    <d v="2015-06-16T18:19:19"/>
  </r>
  <r>
    <n v="3214"/>
    <s v="World Premiere of Sket - a play by  Maya Sondhi"/>
    <x v="3212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07"/>
    <d v="2015-11-29T19:01:13"/>
  </r>
  <r>
    <n v="3215"/>
    <s v="Colt Coeur's 6th Season"/>
    <x v="3213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08"/>
    <d v="2015-08-03T15:57:51"/>
  </r>
  <r>
    <n v="3216"/>
    <s v="BRUTE"/>
    <x v="3214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09"/>
    <d v="2015-06-10T11:06:11"/>
  </r>
  <r>
    <n v="3217"/>
    <s v="Wake Up Call @ IRT Theater"/>
    <x v="3215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0"/>
    <d v="2016-10-05T13:06:24"/>
  </r>
  <r>
    <n v="3218"/>
    <s v="Lonely Soldier Monologues a play by Helen Benedict."/>
    <x v="3216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1"/>
    <d v="2014-11-28T00:03:06"/>
  </r>
  <r>
    <n v="3219"/>
    <s v="Eyes Closed - The First In-Dream Theater Experience"/>
    <x v="3217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2"/>
    <d v="2015-02-15T23:35:47"/>
  </r>
  <r>
    <n v="3220"/>
    <s v="Burners"/>
    <x v="3218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13"/>
    <d v="2017-02-06T20:00:04"/>
  </r>
  <r>
    <n v="3221"/>
    <s v="The Hitchhiker's Guide to the Family"/>
    <x v="3219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14"/>
    <d v="2015-05-31T16:43:23"/>
  </r>
  <r>
    <n v="3222"/>
    <s v="Shakespeare in ASL - and FREE for everyone"/>
    <x v="3220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15"/>
    <d v="2015-09-23T13:58:17"/>
  </r>
  <r>
    <n v="3223"/>
    <s v="Good People by David Lindsay-Abaire at Waterfront Playhouse"/>
    <x v="3221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16"/>
    <d v="2015-07-21T20:02:56"/>
  </r>
  <r>
    <n v="3224"/>
    <s v="AdA (Author directing Author)"/>
    <x v="3222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17"/>
    <d v="2016-11-23T20:25:13"/>
  </r>
  <r>
    <n v="3225"/>
    <s v="Two &quot;Gentlemen&quot; of Verona by William Shakespeare"/>
    <x v="3223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18"/>
    <d v="2016-05-13T13:25:38"/>
  </r>
  <r>
    <n v="3226"/>
    <s v="Get Trip The Light Theatre's show to its 2nd London Stage!"/>
    <x v="3224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19"/>
    <d v="2015-09-30T14:00:12"/>
  </r>
  <r>
    <n v="3227"/>
    <s v="a colder water than here - VAULT 2017"/>
    <x v="3225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d v="2016-12-18T21:10:36"/>
  </r>
  <r>
    <n v="3228"/>
    <s v="Hear Me Roar: A Season of Powerful Women"/>
    <x v="3226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1"/>
    <d v="2015-11-15T17:01:24"/>
  </r>
  <r>
    <n v="3229"/>
    <s v="The Seagull Project Presents: The Three Sisters"/>
    <x v="3227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2"/>
    <d v="2014-10-21T06:59:58"/>
  </r>
  <r>
    <n v="3230"/>
    <s v="#CLOUD$ - a modern adaptation of Aristophanes' Clouds"/>
    <x v="3228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41"/>
    <d v="2014-09-16T04:02:06"/>
  </r>
  <r>
    <n v="3231"/>
    <s v="Strong Poison Stage Play adapted fr. Dorothy L. Sayers novel"/>
    <x v="3229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d v="2016-03-17T22:39:07"/>
  </r>
  <r>
    <n v="3232"/>
    <s v="Honorable Men - Poor Yorick's Players 2016 Season"/>
    <x v="3230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24"/>
    <d v="2016-04-03T19:31:57"/>
  </r>
  <r>
    <n v="3233"/>
    <s v="64 Squares"/>
    <x v="3231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25"/>
    <d v="2017-01-31T19:19:15"/>
  </r>
  <r>
    <n v="3234"/>
    <s v="Repetitive Beats: A new play premiering at Vault Festival"/>
    <x v="3232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26"/>
    <d v="2016-12-30T18:56:48"/>
  </r>
  <r>
    <n v="3235"/>
    <s v="Catapult OYL to the next levelâ€”in Edinburgh!"/>
    <x v="3233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27"/>
    <d v="2016-06-01T08:20:51"/>
  </r>
  <r>
    <n v="3236"/>
    <s v="Sub-Basement World Premiere"/>
    <x v="3234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28"/>
    <d v="2016-11-28T22:00:33"/>
  </r>
  <r>
    <n v="3237"/>
    <s v="Celebrating 20 years of The 24 Hour Plays around the world!"/>
    <x v="3235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29"/>
    <d v="2015-09-05T11:23:04"/>
  </r>
  <r>
    <n v="3238"/>
    <s v="All Bare Theatre bring THE MAIDS to Edinburgh 2015"/>
    <x v="3236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0"/>
    <d v="2015-06-01T12:14:58"/>
  </r>
  <r>
    <n v="3239"/>
    <s v="The Book's the Thing - Welcome to Hamlet's Library"/>
    <x v="3237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1"/>
    <d v="2015-10-01T02:08:13"/>
  </r>
  <r>
    <n v="3240"/>
    <s v="Princess Suffragette: a new play for VAULT Festival 2017"/>
    <x v="3238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32"/>
    <d v="2017-01-19T16:39:08"/>
  </r>
  <r>
    <n v="3241"/>
    <s v="THE SOPHOCLES PROJECT"/>
    <x v="3239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33"/>
    <d v="2014-09-11T07:47:50"/>
  </r>
  <r>
    <n v="3242"/>
    <s v="First Day Off in a Long Time by Brian Finkelstein"/>
    <x v="3240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34"/>
    <d v="2014-08-20T18:08:12"/>
  </r>
  <r>
    <n v="3243"/>
    <s v="THE INCREDIBLE FOX SISTERS"/>
    <x v="3241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35"/>
    <d v="2015-09-15T02:19:22"/>
  </r>
  <r>
    <n v="3244"/>
    <s v="'Time Please'"/>
    <x v="3242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36"/>
    <d v="2016-11-01T16:39:42"/>
  </r>
  <r>
    <n v="3245"/>
    <s v="Roughly Speaking: Voices from The Soup Kitchen"/>
    <x v="3243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37"/>
    <d v="2015-05-11T14:24:18"/>
  </r>
  <r>
    <n v="3246"/>
    <s v="The Gray Man"/>
    <x v="3244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38"/>
    <d v="2015-08-14T11:20:00"/>
  </r>
  <r>
    <n v="3247"/>
    <s v="Open Letter Theatre presents 'Boys' by Ella Hickson"/>
    <x v="3245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39"/>
    <d v="2015-06-12T10:25:12"/>
  </r>
  <r>
    <n v="3248"/>
    <s v="Honest Accomplice Theatre 2015-16 Season"/>
    <x v="3246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0"/>
    <d v="2015-03-05T21:19:17"/>
  </r>
  <r>
    <n v="3249"/>
    <s v="Yesterday Again, Please - A New Play by Dezi Gallegos"/>
    <x v="3247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1"/>
    <d v="2015-05-21T17:55:14"/>
  </r>
  <r>
    <n v="3250"/>
    <s v="Bring Love's Labour's Lost to Minnesota"/>
    <x v="3248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42"/>
    <d v="2014-10-06T17:48:44"/>
  </r>
  <r>
    <n v="3251"/>
    <s v="The Metronome Society"/>
    <x v="3249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43"/>
    <d v="2015-05-22T17:32:46"/>
  </r>
  <r>
    <n v="3252"/>
    <s v="Modern Love"/>
    <x v="3250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44"/>
    <d v="2016-08-08T11:20:40"/>
  </r>
  <r>
    <n v="3253"/>
    <s v="EMPATHITRAX, a new play by Ana Nogueira"/>
    <x v="3251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45"/>
    <d v="2016-08-20T13:50:28"/>
  </r>
  <r>
    <n v="3254"/>
    <s v="Send The Bad Arm to Edinburgh. Meet the Dodgy Irish Dancer!"/>
    <x v="3252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46"/>
    <d v="2015-02-24T02:03:29"/>
  </r>
  <r>
    <n v="3255"/>
    <s v="Henry V"/>
    <x v="3253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47"/>
    <d v="2014-09-07T18:26:15"/>
  </r>
  <r>
    <n v="3256"/>
    <s v="Paperhand Puppet Intervention 16th Annual Summer Show"/>
    <x v="3254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48"/>
    <d v="2015-05-20T13:46:17"/>
  </r>
  <r>
    <n v="3257"/>
    <s v="'Hello From Bertha' &amp; '27 Wagons Full of Cotton'"/>
    <x v="3255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49"/>
    <d v="2017-01-23T13:25:52"/>
  </r>
  <r>
    <n v="3258"/>
    <s v="Bluebirds by Joe Brondo"/>
    <x v="3256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0"/>
    <d v="2014-12-09T21:17:41"/>
  </r>
  <r>
    <n v="3259"/>
    <s v="Laughter is Sacred Space 2.0"/>
    <x v="3257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1"/>
    <d v="2016-09-01T18:15:45"/>
  </r>
  <r>
    <n v="3260"/>
    <s v="Keep the Art of Marionettes Alive With PUPPETWORKS!"/>
    <x v="3258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52"/>
    <d v="2015-10-26T16:08:38"/>
  </r>
  <r>
    <n v="3261"/>
    <s v="Scrappy Shakespeare: A Midsummer Night's Dream"/>
    <x v="3259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53"/>
    <d v="2015-06-16T17:24:36"/>
  </r>
  <r>
    <n v="3262"/>
    <s v="Prison Boxing: A New Play by Leah Joki"/>
    <x v="3260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54"/>
    <d v="2014-11-21T07:34:22"/>
  </r>
  <r>
    <n v="3263"/>
    <s v="Titus Andronicus (with an all-female cast &amp; crew)"/>
    <x v="3261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55"/>
    <d v="2015-10-07T12:23:08"/>
  </r>
  <r>
    <n v="3264"/>
    <s v="Kapow-i GoGo at The PIT"/>
    <x v="3262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56"/>
    <d v="2015-01-12T19:12:18"/>
  </r>
  <r>
    <n v="3265"/>
    <s v="&quot;Where was I&quot; - an autobiographical play on Dementia"/>
    <x v="3263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57"/>
    <d v="2015-11-03T17:05:15"/>
  </r>
  <r>
    <n v="3266"/>
    <s v="Macbeth"/>
    <x v="3264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58"/>
    <d v="2015-05-12T12:52:02"/>
  </r>
  <r>
    <n v="3267"/>
    <s v="or, The Whale: an original stage adaptation of Moby-Dick"/>
    <x v="3265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59"/>
    <d v="2015-06-17T18:11:00"/>
  </r>
  <r>
    <n v="3268"/>
    <s v="EgoPo's Hairy Ape Tours to the Provincetown Festival"/>
    <x v="3266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0"/>
    <d v="2016-08-08T21:42:08"/>
  </r>
  <r>
    <n v="3269"/>
    <s v="Cicada Studios presents &quot;Miss Sarah&quot;"/>
    <x v="3267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1"/>
    <d v="2015-05-13T09:29:57"/>
  </r>
  <r>
    <n v="3270"/>
    <s v="'Cornermen' - Smoke &amp; Oakum Theatre return to the Fringe!"/>
    <x v="3268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62"/>
    <d v="2015-06-12T12:47:45"/>
  </r>
  <r>
    <n v="3271"/>
    <s v="Saxon Court at Southwark Playhouse"/>
    <x v="3269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63"/>
    <d v="2014-10-03T10:29:35"/>
  </r>
  <r>
    <n v="3272"/>
    <s v="&quot;Next Stop&quot; - Adjusting to dating in NYC"/>
    <x v="3270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64"/>
    <d v="2015-10-07T12:00:09"/>
  </r>
  <r>
    <n v="3273"/>
    <s v="Toscana, or What I Remember"/>
    <x v="3271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65"/>
    <d v="2016-08-29T19:14:02"/>
  </r>
  <r>
    <n v="3274"/>
    <s v="Orpheus Descending by Tennessee Williams"/>
    <x v="3272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66"/>
    <d v="2016-01-31T16:54:32"/>
  </r>
  <r>
    <n v="3275"/>
    <s v="The Hurtling Stillness. A story about angels and clowns"/>
    <x v="3273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67"/>
    <d v="2015-01-13T21:07:51"/>
  </r>
  <r>
    <n v="3276"/>
    <s v="We The Astronomers"/>
    <x v="3274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68"/>
    <d v="2016-02-26T22:47:59"/>
  </r>
  <r>
    <n v="3277"/>
    <s v="Go People does 'Almost, Maine'"/>
    <x v="3275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69"/>
    <d v="2014-10-19T16:23:26"/>
  </r>
  <r>
    <n v="3278"/>
    <s v="Unusual Charles Dickens adaptation at Edinburgh Fringe"/>
    <x v="3276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0"/>
    <d v="2015-04-30T20:21:43"/>
  </r>
  <r>
    <n v="3279"/>
    <s v="Good People at The Hudson Guild Theatre"/>
    <x v="3277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1"/>
    <d v="2016-03-02T02:27:39"/>
  </r>
  <r>
    <n v="3280"/>
    <s v="Greensboro: A Requiem presented by ATC's Youth Ensemble"/>
    <x v="3278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72"/>
    <d v="2015-04-27T18:09:58"/>
  </r>
  <r>
    <n v="3281"/>
    <s v="KICK It's Not How High. It's How Strong! Written &amp; Performed"/>
    <x v="3279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73"/>
    <d v="2015-08-03T00:28:25"/>
  </r>
  <r>
    <n v="3282"/>
    <s v="Not This Year ... I Have a Headache: a comedy about marriage"/>
    <x v="3280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74"/>
    <d v="2016-03-16T04:39:48"/>
  </r>
  <r>
    <n v="3283"/>
    <s v="'Gretel and Hansel' - A Children's Theatre Production"/>
    <x v="3281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75"/>
    <d v="2016-01-10T17:51:38"/>
  </r>
  <r>
    <n v="3284"/>
    <s v="Help fund Black Enough!"/>
    <x v="3282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76"/>
    <d v="2016-01-11T21:14:13"/>
  </r>
  <r>
    <n v="3285"/>
    <s v="By Morning"/>
    <x v="3283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77"/>
    <d v="2017-01-27T22:37:06"/>
  </r>
  <r>
    <n v="3286"/>
    <s v="THE FALL - A New Play at FringeNYC!"/>
    <x v="3284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78"/>
    <d v="2016-07-16T20:09:42"/>
  </r>
  <r>
    <n v="3287"/>
    <s v="Three Things: Stories About Life"/>
    <x v="3285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79"/>
    <d v="2015-11-03T18:00:28"/>
  </r>
  <r>
    <n v="3288"/>
    <s v="Cancer patient Anne Bartram's bucket list wish..."/>
    <x v="3286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0"/>
    <d v="2016-05-15T18:35:15"/>
  </r>
  <r>
    <n v="3289"/>
    <s v="Help take 'Conversations With Rats' to Edinburgh Fringe 2017"/>
    <x v="3287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1"/>
    <d v="2017-01-23T08:50:02"/>
  </r>
  <r>
    <n v="3290"/>
    <s v="Get JunkBox Theatre To Edinburgh Fringe!"/>
    <x v="3288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82"/>
    <d v="2017-02-09T12:21:31"/>
  </r>
  <r>
    <n v="3291"/>
    <s v="THE DRESSER     TETCNY    The Ensemble Theatre Company of NY"/>
    <x v="3289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83"/>
    <d v="2015-08-16T16:51:40"/>
  </r>
  <r>
    <n v="3292"/>
    <s v="Dick Whittington - our 2016 community pantomime!"/>
    <x v="3290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84"/>
    <d v="2015-10-05T18:29:08"/>
  </r>
  <r>
    <n v="3293"/>
    <s v="Threefold Social Organism Theatre Project"/>
    <x v="3291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85"/>
    <d v="2017-02-02T10:12:32"/>
  </r>
  <r>
    <n v="3294"/>
    <s v="old man's Gift"/>
    <x v="3292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86"/>
    <d v="2015-05-17T12:59:14"/>
  </r>
  <r>
    <n v="3295"/>
    <s v="The Divine Comedy Show"/>
    <x v="3293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87"/>
    <d v="2016-08-27T10:37:09"/>
  </r>
  <r>
    <n v="3296"/>
    <s v="Alix in Wundergarten"/>
    <x v="3294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88"/>
    <d v="2015-11-01T18:09:32"/>
  </r>
  <r>
    <n v="3297"/>
    <s v="MY EYES WENT DARK"/>
    <x v="3295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89"/>
    <d v="2015-07-08T18:30:56"/>
  </r>
  <r>
    <n v="3298"/>
    <s v="Get. That. Snitch. - The World's Most Dangerous Play"/>
    <x v="3296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0"/>
    <d v="2015-08-23T22:59:28"/>
  </r>
  <r>
    <n v="3299"/>
    <s v="The Maid, in the Common Room, with the FiancÃ©: A Comedy"/>
    <x v="3297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1"/>
    <d v="2015-09-14T22:01:03"/>
  </r>
  <r>
    <n v="3300"/>
    <s v="MAX &amp; ELSA: NO MUSIC. NO CHILDREN."/>
    <x v="3298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292"/>
    <d v="2015-04-08T17:51:02"/>
  </r>
  <r>
    <n v="3301"/>
    <s v="right left with heels: US Premiere at City Garage"/>
    <x v="3299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293"/>
    <d v="2016-06-17T17:39:36"/>
  </r>
  <r>
    <n v="3302"/>
    <s v="El muro de BorÃ­s KiÃ©n"/>
    <x v="3300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294"/>
    <d v="2016-11-07T08:26:16"/>
  </r>
  <r>
    <n v="3303"/>
    <s v="VisiÃ³n Latino Theatre Company"/>
    <x v="3301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295"/>
    <d v="2015-02-21T15:38:04"/>
  </r>
  <r>
    <n v="3304"/>
    <s v="I Can Ski Forever 3"/>
    <x v="3302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296"/>
    <d v="2016-11-22T14:59:12"/>
  </r>
  <r>
    <n v="3305"/>
    <s v="The Judgment of Paris"/>
    <x v="3303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297"/>
    <d v="2015-07-01T20:32:28"/>
  </r>
  <r>
    <n v="3306"/>
    <s v="The Complete Works of William Shakespeare (Abridged)"/>
    <x v="3304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298"/>
    <d v="2016-05-03T05:15:42"/>
  </r>
  <r>
    <n v="3307"/>
    <s v="The Respectful Prostitute"/>
    <x v="3305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299"/>
    <d v="2016-04-15T01:22:19"/>
  </r>
  <r>
    <n v="3308"/>
    <s v="A Hand of Talons"/>
    <x v="3306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0"/>
    <d v="2016-03-23T21:02:45"/>
  </r>
  <r>
    <n v="3309"/>
    <s v="Collision Course"/>
    <x v="3307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1"/>
    <d v="2016-09-15T15:36:18"/>
  </r>
  <r>
    <n v="3310"/>
    <s v="The Island Boys: A New Play"/>
    <x v="3308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02"/>
    <d v="2015-09-06T22:17:05"/>
  </r>
  <r>
    <n v="3311"/>
    <s v="&quot;Holmes for the Holidays&quot; Larceny &amp; Mystery For Christmas"/>
    <x v="3309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03"/>
    <d v="2015-09-17T07:00:10"/>
  </r>
  <r>
    <n v="3312"/>
    <s v="Richard III"/>
    <x v="3310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04"/>
    <d v="2016-10-21T19:25:46"/>
  </r>
  <r>
    <n v="3313"/>
    <s v="Melbin the Accidental"/>
    <x v="3311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05"/>
    <d v="2016-01-13T05:51:57"/>
  </r>
  <r>
    <n v="3314"/>
    <s v="The White Bike"/>
    <x v="3312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06"/>
    <d v="2015-04-11T06:25:11"/>
  </r>
  <r>
    <n v="3315"/>
    <s v="Red and The Wolf: A Prospero Theatre Production"/>
    <x v="3313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07"/>
    <d v="2016-04-06T07:17:21"/>
  </r>
  <r>
    <n v="3316"/>
    <s v="LOVENESS, the play @FringeNYC 2014"/>
    <x v="3314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08"/>
    <d v="2014-07-06T20:54:35"/>
  </r>
  <r>
    <n v="3317"/>
    <s v="Seven Minutes in Eternity"/>
    <x v="3315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09"/>
    <d v="2016-05-09T00:57:04"/>
  </r>
  <r>
    <n v="3318"/>
    <s v="ROOMIES - Atlantic Canada Tour 2016-17"/>
    <x v="3316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0"/>
    <d v="2016-03-02T07:14:53"/>
  </r>
  <r>
    <n v="3319"/>
    <s v="Down the Rabbit Hole"/>
    <x v="3317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d v="2014-12-17T14:03:06"/>
  </r>
  <r>
    <n v="3320"/>
    <s v="Mama Threw Me So High &amp; He Who Speaks"/>
    <x v="3318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12"/>
    <d v="2016-05-23T01:05:57"/>
  </r>
  <r>
    <n v="3321"/>
    <s v="1001 Nights: Help bring this fascinating new play to the US"/>
    <x v="3319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13"/>
    <d v="2014-10-02T02:24:25"/>
  </r>
  <r>
    <n v="3322"/>
    <s v="Familiar Strangers â€” A Staged Reading"/>
    <x v="3320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14"/>
    <d v="2016-05-31T00:14:56"/>
  </r>
  <r>
    <n v="3323"/>
    <s v="Migrants' Theatre"/>
    <x v="3321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15"/>
    <d v="2016-08-26T08:46:48"/>
  </r>
  <r>
    <n v="3324"/>
    <s v="At Swim, Two Boys"/>
    <x v="3322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16"/>
    <d v="2016-05-22T13:59:50"/>
  </r>
  <r>
    <n v="3325"/>
    <s v="Infectious, love at the end of the 21st century!"/>
    <x v="3323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17"/>
    <d v="2015-03-01T18:51:17"/>
  </r>
  <r>
    <n v="3326"/>
    <s v="Me? A Caregiver?"/>
    <x v="3324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18"/>
    <d v="2015-02-06T17:08:25"/>
  </r>
  <r>
    <n v="3327"/>
    <s v="Itch + Scratch at Hackney Showroom"/>
    <x v="3325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19"/>
    <d v="2016-04-08T08:59:26"/>
  </r>
  <r>
    <n v="3328"/>
    <s v="3 Days In Savannah Part II"/>
    <x v="3326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0"/>
    <d v="2014-07-02T13:48:03"/>
  </r>
  <r>
    <n v="3329"/>
    <s v="Jestia and Raedon"/>
    <x v="3327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1"/>
    <d v="2014-07-17T07:45:08"/>
  </r>
  <r>
    <n v="3330"/>
    <s v="Tissue by Louise Page. A play about Breast Cancer."/>
    <x v="3328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22"/>
    <d v="2015-03-02T21:17:48"/>
  </r>
  <r>
    <n v="3331"/>
    <s v="Play A 'Role' In &quot;Kickstarting A Battle Stage Plays Tour&quot;"/>
    <x v="3329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23"/>
    <d v="2015-09-01T16:44:46"/>
  </r>
  <r>
    <n v="3332"/>
    <s v="Cortez"/>
    <x v="3330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24"/>
    <d v="2014-06-19T20:38:50"/>
  </r>
  <r>
    <n v="3333"/>
    <s v="From Providence to Cuba: A Historic Theater Adventure"/>
    <x v="3331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25"/>
    <d v="2015-05-24T16:14:40"/>
  </r>
  <r>
    <n v="3334"/>
    <s v="The Saltbox Theatre Collective Seed Money Project"/>
    <x v="3332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26"/>
    <d v="2015-06-30T12:30:22"/>
  </r>
  <r>
    <n v="3335"/>
    <s v="Unhinged Creations Presents 'Phantom Pain' - Ed Fringe 2014"/>
    <x v="3333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27"/>
    <d v="2014-07-07T16:10:46"/>
  </r>
  <r>
    <n v="3336"/>
    <s v="WILDE TALES"/>
    <x v="3334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28"/>
    <d v="2016-03-08T09:34:06"/>
  </r>
  <r>
    <n v="3337"/>
    <s v="Das Ding - A Globetrotting Comedy"/>
    <x v="3335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29"/>
    <d v="2014-09-19T06:46:07"/>
  </r>
  <r>
    <n v="3338"/>
    <s v="The Last Days of Judas Iscariot"/>
    <x v="3336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0"/>
    <d v="2017-02-03T13:48:00"/>
  </r>
  <r>
    <n v="3339"/>
    <s v="FRESH PRODUCE'd LA presents: Friends in Transient Places"/>
    <x v="3337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1"/>
    <d v="2016-06-28T15:58:38"/>
  </r>
  <r>
    <n v="3340"/>
    <s v="King Lear"/>
    <x v="3338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32"/>
    <d v="2016-11-11T23:22:34"/>
  </r>
  <r>
    <n v="3341"/>
    <s v="Today I Live"/>
    <x v="3339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33"/>
    <d v="2016-05-20T19:10:21"/>
  </r>
  <r>
    <n v="3342"/>
    <s v="Uprising Theatre Company's First Production"/>
    <x v="3340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34"/>
    <d v="2015-02-27T07:06:50"/>
  </r>
  <r>
    <n v="3343"/>
    <s v="The Girl Who Touched the Stars"/>
    <x v="3341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35"/>
    <d v="2016-03-23T21:59:44"/>
  </r>
  <r>
    <n v="3344"/>
    <s v="The Other Group Theatre"/>
    <x v="3342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36"/>
    <d v="2014-07-31T04:48:13"/>
  </r>
  <r>
    <n v="3345"/>
    <s v="Ultramarine Girl: A Cup Full of Courage"/>
    <x v="3343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d v="2015-02-18T02:32:48"/>
  </r>
  <r>
    <n v="3346"/>
    <s v="Shakespearean Youth Theatre (SYT) - The Tempest"/>
    <x v="3344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38"/>
    <d v="2015-02-19T00:35:10"/>
  </r>
  <r>
    <n v="3347"/>
    <s v="Sea Life by Lucy Catherine at The Hope Theatre"/>
    <x v="3345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39"/>
    <d v="2016-04-24T13:14:14"/>
  </r>
  <r>
    <n v="3348"/>
    <s v="Macbeth"/>
    <x v="3346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0"/>
    <d v="2016-04-06T13:24:40"/>
  </r>
  <r>
    <n v="3349"/>
    <s v="MEASURE FOR MEASURE: an all-female adaptation"/>
    <x v="3347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1"/>
    <d v="2016-05-23T02:39:32"/>
  </r>
  <r>
    <n v="3350"/>
    <s v="Visions"/>
    <x v="3348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42"/>
    <d v="2015-10-25T16:50:11"/>
  </r>
  <r>
    <n v="3351"/>
    <s v="Action To The Word's DRACULA"/>
    <x v="3349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43"/>
    <d v="2014-06-16T09:29:25"/>
  </r>
  <r>
    <n v="3352"/>
    <s v="Brief Hiatus: Little Deaths 2016"/>
    <x v="3350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44"/>
    <d v="2016-05-05T23:49:38"/>
  </r>
  <r>
    <n v="3353"/>
    <s v="Nude: A play by Paul Hewitt"/>
    <x v="3351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45"/>
    <d v="2016-04-19T10:22:30"/>
  </r>
  <r>
    <n v="3354"/>
    <s v="Strangeloop Theatre - A Focus on New Works"/>
    <x v="3352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46"/>
    <d v="2015-09-23T17:26:46"/>
  </r>
  <r>
    <n v="3355"/>
    <s v="Jelly Beans at Theatre503"/>
    <x v="3353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47"/>
    <d v="2016-04-29T14:52:07"/>
  </r>
  <r>
    <n v="3356"/>
    <s v="BIRDS (debut play with Hightide) - Response Workshops"/>
    <x v="3354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48"/>
    <d v="2016-06-15T19:34:32"/>
  </r>
  <r>
    <n v="3357"/>
    <s v="Poleroid Theatre Present : FREE FALL by Vinay Patel"/>
    <x v="3355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49"/>
    <d v="2014-07-02T10:01:50"/>
  </r>
  <r>
    <n v="3358"/>
    <s v="One-Man Show: &quot;The Book Of oded, Chapter 2&quot;"/>
    <x v="3356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0"/>
    <d v="2014-10-20T07:27:59"/>
  </r>
  <r>
    <n v="3359"/>
    <s v="BEIRUT, LADY OF LEBANON"/>
    <x v="3357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1"/>
    <d v="2017-01-11T01:22:14"/>
  </r>
  <r>
    <n v="3360"/>
    <s v="Pretty Butch"/>
    <x v="3358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52"/>
    <d v="2016-11-23T01:59:03"/>
  </r>
  <r>
    <n v="3361"/>
    <s v="Vieux Carre: from Binghamton, NY to Provincetown, MA"/>
    <x v="3359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53"/>
    <d v="2014-08-15T00:36:30"/>
  </r>
  <r>
    <n v="3362"/>
    <s v="Gypsy Stage Presents &quot;The Importance of Being Earnest&quot;"/>
    <x v="3360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54"/>
    <d v="2015-02-21T02:11:57"/>
  </r>
  <r>
    <n v="3363"/>
    <s v="Making the Move--Edinburgh Fringe 2014"/>
    <x v="3361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55"/>
    <d v="2014-07-31T18:30:45"/>
  </r>
  <r>
    <n v="3364"/>
    <s v="Cancel The Sunshine"/>
    <x v="3362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266"/>
    <d v="2016-02-22T23:27:29"/>
  </r>
  <r>
    <n v="3365"/>
    <s v="From the Pulpit to the Runway"/>
    <x v="3363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56"/>
    <d v="2015-11-13T02:26:32"/>
  </r>
  <r>
    <n v="3366"/>
    <s v="Montclair Shakespeare Series"/>
    <x v="3364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57"/>
    <d v="2015-04-13T01:37:17"/>
  </r>
  <r>
    <n v="3367"/>
    <s v="Only Forever at The Hope Theatre"/>
    <x v="3365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58"/>
    <d v="2015-07-07T22:24:54"/>
  </r>
  <r>
    <n v="3368"/>
    <s v="Peter Pan by J.M. Barrie @ Open Space Arts"/>
    <x v="3366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59"/>
    <d v="2014-11-26T04:47:39"/>
  </r>
  <r>
    <n v="3369"/>
    <s v="The Collector, a play by Daniel Wade"/>
    <x v="3367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0"/>
    <d v="2016-11-16T00:59:40"/>
  </r>
  <r>
    <n v="3370"/>
    <s v="&quot;I'm Alright&quot;...an Enso Theatre Education production."/>
    <x v="3368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61"/>
    <d v="2016-11-16T08:01:25"/>
  </r>
  <r>
    <n v="3371"/>
    <s v="Red Planet (or One Way Ticket) Staged Reading"/>
    <x v="3369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62"/>
    <d v="2015-11-04T20:59:25"/>
  </r>
  <r>
    <n v="3372"/>
    <s v="All the Best, Jack"/>
    <x v="3370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2835"/>
    <d v="2014-08-04T13:09:16"/>
  </r>
  <r>
    <n v="3373"/>
    <s v="The Rules: Sex, Lies &amp; Serial Killers"/>
    <x v="3371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63"/>
    <d v="2015-06-24T20:30:40"/>
  </r>
  <r>
    <n v="3374"/>
    <s v="HELP BUILD &quot;THE CASTLE&quot;"/>
    <x v="3372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64"/>
    <d v="2015-09-28T17:33:36"/>
  </r>
  <r>
    <n v="3375"/>
    <s v="The Frida Kahlo of Penge West"/>
    <x v="3373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65"/>
    <d v="2014-05-06T14:39:33"/>
  </r>
  <r>
    <n v="3376"/>
    <s v="The Tutors"/>
    <x v="3374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66"/>
    <d v="2015-02-24T16:49:54"/>
  </r>
  <r>
    <n v="3377"/>
    <s v="To Kill a Machine"/>
    <x v="3375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67"/>
    <d v="2015-02-18T17:34:59"/>
  </r>
  <r>
    <n v="3378"/>
    <s v="Rose of June"/>
    <x v="3376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68"/>
    <d v="2014-08-07T08:31:46"/>
  </r>
  <r>
    <n v="3379"/>
    <s v="The Promise"/>
    <x v="3377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69"/>
    <d v="2015-08-09T12:20:00"/>
  </r>
  <r>
    <n v="3380"/>
    <s v="A Hard Rain - New York Debut"/>
    <x v="3378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70"/>
    <d v="2014-10-25T22:52:58"/>
  </r>
  <r>
    <n v="3381"/>
    <s v="Syrian Children's Play: Romeo &amp; Juliet Separated by War"/>
    <x v="3379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71"/>
    <d v="2015-02-09T04:26:23"/>
  </r>
  <r>
    <n v="3382"/>
    <s v="Cosmic Fear or The Day Brad Pitt Got Paranoia - EdFringe '16"/>
    <x v="3380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72"/>
    <d v="2016-07-08T10:20:56"/>
  </r>
  <r>
    <n v="3383"/>
    <s v="Gore Vidal's THE BEST MAN, by Seat of the Pants Productions"/>
    <x v="3381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73"/>
    <d v="2016-06-03T18:47:00"/>
  </r>
  <r>
    <n v="3384"/>
    <s v="The Hat"/>
    <x v="3382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74"/>
    <d v="2015-10-15T02:06:08"/>
  </r>
  <r>
    <n v="3385"/>
    <s v="The Crusade of Connor Stephens: Professional Play Reading"/>
    <x v="3383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75"/>
    <d v="2014-11-10T20:49:12"/>
  </r>
  <r>
    <n v="3386"/>
    <s v="Going To Market"/>
    <x v="3384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76"/>
    <d v="2014-11-03T15:28:26"/>
  </r>
  <r>
    <n v="3387"/>
    <s v="LIBERTY! EQUALITY! AND FIREWORKS!... A Civil Rights Play"/>
    <x v="3385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77"/>
    <d v="2014-11-04T18:18:08"/>
  </r>
  <r>
    <n v="3388"/>
    <s v="ICONS"/>
    <x v="3386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78"/>
    <d v="2015-05-19T11:04:01"/>
  </r>
  <r>
    <n v="3389"/>
    <s v="Chimera Ensemble Productions Fund"/>
    <x v="3387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79"/>
    <d v="2016-05-04T13:31:22"/>
  </r>
  <r>
    <n v="3390"/>
    <s v="Support 1140 Productions' 'Romeo Juliet'"/>
    <x v="3388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80"/>
    <d v="2014-06-25T18:35:45"/>
  </r>
  <r>
    <n v="3391"/>
    <s v="TRAVELING needs a Reading"/>
    <x v="3389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81"/>
    <d v="2014-07-10T13:05:48"/>
  </r>
  <r>
    <n v="3392"/>
    <s v="1 in 3"/>
    <x v="3390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82"/>
    <d v="2016-03-17T20:17:35"/>
  </r>
  <r>
    <n v="3393"/>
    <s v="The Maltese Bodkin"/>
    <x v="3391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83"/>
    <d v="2014-10-11T22:07:10"/>
  </r>
  <r>
    <n v="3394"/>
    <s v="Buffer: Edinburgh Fringe 2014"/>
    <x v="3392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84"/>
    <d v="2014-06-27T14:17:25"/>
  </r>
  <r>
    <n v="3395"/>
    <s v="MIRAMAR"/>
    <x v="3393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85"/>
    <d v="2015-05-16T17:05:44"/>
  </r>
  <r>
    <n v="3396"/>
    <s v="Rainbowtown"/>
    <x v="3394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2806"/>
    <d v="2014-05-05T10:43:09"/>
  </r>
  <r>
    <n v="3397"/>
    <s v="Waiting for Godot - Blue Sky Theatre &amp; Arts"/>
    <x v="3395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86"/>
    <d v="2016-01-09T11:28:49"/>
  </r>
  <r>
    <n v="3398"/>
    <s v="Lord of the Flies - Syracuse University"/>
    <x v="3396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87"/>
    <d v="2014-10-29T18:02:56"/>
  </r>
  <r>
    <n v="3399"/>
    <s v="Spinning Wheel Youth Takeover"/>
    <x v="3397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88"/>
    <d v="2015-01-22T22:05:25"/>
  </r>
  <r>
    <n v="3400"/>
    <s v="You, Me and That Guy"/>
    <x v="3398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389"/>
    <d v="2014-07-14T22:53:34"/>
  </r>
  <r>
    <n v="3401"/>
    <s v="This is why we Live ... (Astonishment)"/>
    <x v="3399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390"/>
    <d v="2015-07-08T17:22:26"/>
  </r>
  <r>
    <n v="3402"/>
    <s v="Liberty Falls, 54321"/>
    <x v="3400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391"/>
    <d v="2015-10-13T14:50:43"/>
  </r>
  <r>
    <n v="3403"/>
    <s v="'Fats and Tanya' - a play by Lucy Gallagher"/>
    <x v="3401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392"/>
    <d v="2015-05-26T11:05:24"/>
  </r>
  <r>
    <n v="3404"/>
    <s v="Montclair Shakespeare Series: A Midsummer Night's Dream"/>
    <x v="3402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393"/>
    <d v="2015-05-28T12:05:02"/>
  </r>
  <r>
    <n v="3405"/>
    <s v="Seance Theatre Performs Noel Coward's Blithe Spirit"/>
    <x v="3403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394"/>
    <d v="2016-02-10T00:24:46"/>
  </r>
  <r>
    <n v="3406"/>
    <s v="Voices of Swords"/>
    <x v="3404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395"/>
    <d v="2014-06-01T11:49:36"/>
  </r>
  <r>
    <n v="3407"/>
    <s v="Chlorine Edinburgh 2014"/>
    <x v="3405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396"/>
    <d v="2014-06-06T10:08:09"/>
  </r>
  <r>
    <n v="3408"/>
    <s v="&quot;She Has a Name&quot; on tour"/>
    <x v="3406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397"/>
    <d v="2014-06-18T23:48:24"/>
  </r>
  <r>
    <n v="3409"/>
    <s v="Who Said Theatre Presents: The Calm"/>
    <x v="3407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398"/>
    <d v="2016-06-23T19:32:38"/>
  </r>
  <r>
    <n v="3410"/>
    <s v="the southland company - LAUNCH LOS ANGELES"/>
    <x v="3408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399"/>
    <d v="2016-05-10T00:59:50"/>
  </r>
  <r>
    <n v="3411"/>
    <s v="Assimilation - A history lesson you will never forget"/>
    <x v="3409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00"/>
    <d v="2015-09-18T00:32:52"/>
  </r>
  <r>
    <n v="3412"/>
    <s v="Joe Orton's Fred &amp; Madge"/>
    <x v="3410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01"/>
    <d v="2014-08-28T23:01:02"/>
  </r>
  <r>
    <n v="3413"/>
    <s v="Edward Albee's The Goat, or Who is Sylvia?"/>
    <x v="3411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02"/>
    <d v="2015-02-18T17:35:38"/>
  </r>
  <r>
    <n v="3414"/>
    <s v="PCSF PlayOffs 2016"/>
    <x v="3412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03"/>
    <d v="2016-11-01T19:58:45"/>
  </r>
  <r>
    <n v="3415"/>
    <s v="Balm in Gilead at Columbia"/>
    <x v="3413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04"/>
    <d v="2016-04-07T03:27:36"/>
  </r>
  <r>
    <n v="3416"/>
    <s v="'I and The Village' by Silva Semerciyan - World Premiere"/>
    <x v="3414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05"/>
    <d v="2015-03-26T09:54:05"/>
  </r>
  <r>
    <n v="3417"/>
    <s v="Fury Theatre is Producing Oleanna"/>
    <x v="3415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06"/>
    <d v="2014-09-12T21:55:48"/>
  </r>
  <r>
    <n v="3418"/>
    <s v="&quot;Mukha-Tsokotukha&quot; SoloSchool Youth Play"/>
    <x v="3416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07"/>
    <d v="2014-04-23T20:01:47"/>
  </r>
  <r>
    <n v="3419"/>
    <s v="HAMLET presented by AC Productions"/>
    <x v="3417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08"/>
    <d v="2016-03-19T19:43:05"/>
  </r>
  <r>
    <n v="3420"/>
    <s v="Rounds. Set design campaign."/>
    <x v="3418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09"/>
    <d v="2016-02-05T02:10:02"/>
  </r>
  <r>
    <n v="3421"/>
    <s v="New Works Lab @ PPAS: &quot;Begets: Fall of a High School Ronin&quot;"/>
    <x v="3419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10"/>
    <d v="2015-02-02T18:59:23"/>
  </r>
  <r>
    <n v="3422"/>
    <s v="The Secret Lives of Baba Segi's Wives; A Workshop Production"/>
    <x v="3420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2232"/>
    <d v="2015-11-15T13:29:36"/>
  </r>
  <r>
    <n v="3423"/>
    <s v="And That's How The Story Goes"/>
    <x v="3421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d v="2015-03-25T21:52:21"/>
  </r>
  <r>
    <n v="3424"/>
    <s v="Maggie LumiÃ¨re and The Ghost Train: an exciting new play!"/>
    <x v="3422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12"/>
    <d v="2015-01-14T16:14:44"/>
  </r>
  <r>
    <n v="3425"/>
    <s v="The Erlkings"/>
    <x v="3423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13"/>
    <d v="2014-09-02T14:48:56"/>
  </r>
  <r>
    <n v="3426"/>
    <s v="Holocene"/>
    <x v="3424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14"/>
    <d v="2014-09-02T01:21:43"/>
  </r>
  <r>
    <n v="3427"/>
    <s v="We Were Kings"/>
    <x v="3425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15"/>
    <d v="2014-06-02T15:29:12"/>
  </r>
  <r>
    <n v="3428"/>
    <s v="CREDITORS | Jack Studio Theatre | Smith after Strindberg"/>
    <x v="3426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16"/>
    <d v="2015-02-03T17:17:27"/>
  </r>
  <r>
    <n v="3429"/>
    <s v="Virtual Reality - A play about autism, family and The Sims."/>
    <x v="3427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d v="2016-10-19T00:31:01"/>
  </r>
  <r>
    <n v="3430"/>
    <s v="Being Patient"/>
    <x v="3428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18"/>
    <d v="2014-06-30T22:41:41"/>
  </r>
  <r>
    <n v="3431"/>
    <s v="Local Jewell Production's Inaugural Season (2014-2015)"/>
    <x v="3429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19"/>
    <d v="2014-07-19T17:32:33"/>
  </r>
  <r>
    <n v="3432"/>
    <s v="Love Letters"/>
    <x v="3430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20"/>
    <d v="2016-01-11T13:56:54"/>
  </r>
  <r>
    <n v="3433"/>
    <s v="The Dybbuk"/>
    <x v="3431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21"/>
    <d v="2014-05-17T01:30:55"/>
  </r>
  <r>
    <n v="3434"/>
    <s v="The Williams Project"/>
    <x v="3432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22"/>
    <d v="2014-06-10T09:07:49"/>
  </r>
  <r>
    <n v="3435"/>
    <s v="Tickets for the Tenderloin"/>
    <x v="3433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23"/>
    <d v="2016-07-21T14:48:13"/>
  </r>
  <r>
    <n v="3436"/>
    <s v="â€œDamselflyâ€ Gracing the stage"/>
    <x v="3434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24"/>
    <d v="2014-07-31T12:59:53"/>
  </r>
  <r>
    <n v="3437"/>
    <s v="Alzheimer's:The Musical World Premiere Tickets &amp; FUNdrasier!"/>
    <x v="3435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25"/>
    <d v="2015-07-20T17:03:40"/>
  </r>
  <r>
    <n v="3438"/>
    <s v="KLIPPIES"/>
    <x v="3436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26"/>
    <d v="2015-04-06T22:16:07"/>
  </r>
  <r>
    <n v="3439"/>
    <s v="Cirque Inspired Alice's Adventures in Wonderland"/>
    <x v="3437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27"/>
    <d v="2016-01-05T21:52:10"/>
  </r>
  <r>
    <n v="3440"/>
    <s v="Gruesome Playground Injuries"/>
    <x v="3438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28"/>
    <d v="2014-06-19T02:57:08"/>
  </r>
  <r>
    <n v="3441"/>
    <s v="Putting on a great play in Los Angeles!"/>
    <x v="3439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29"/>
    <d v="2015-10-17T10:18:41"/>
  </r>
  <r>
    <n v="3442"/>
    <s v="An Evening of Radio"/>
    <x v="3440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d v="2015-04-30T20:11:12"/>
  </r>
  <r>
    <n v="3443"/>
    <s v="Reading of a New Play by Garrett Zuercher"/>
    <x v="3441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31"/>
    <d v="2014-08-10T12:35:46"/>
  </r>
  <r>
    <n v="3444"/>
    <s v="Training young artists! Act Yo' Age Theatre Co debut"/>
    <x v="3442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d v="2016-05-31T06:59:46"/>
  </r>
  <r>
    <n v="3445"/>
    <s v="Axon Theatre - First Project (Phase 1)"/>
    <x v="3443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33"/>
    <d v="2015-09-25T12:43:56"/>
  </r>
  <r>
    <n v="3446"/>
    <s v="'Pope Head' - The World Tour of Australia"/>
    <x v="3444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34"/>
    <d v="2015-01-12T19:58:45"/>
  </r>
  <r>
    <n v="3447"/>
    <s v="The Vagabond Halfback"/>
    <x v="3445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35"/>
    <d v="2016-02-02T21:20:12"/>
  </r>
  <r>
    <n v="3448"/>
    <s v="The Mount, new play about Edith Wharton"/>
    <x v="3446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36"/>
    <d v="2014-11-17T02:51:29"/>
  </r>
  <r>
    <n v="3449"/>
    <s v="Love Letters To My Children, directed by Charles J. Ouda"/>
    <x v="3447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37"/>
    <d v="2016-06-11T01:15:38"/>
  </r>
  <r>
    <n v="3450"/>
    <s v="The Beautiful House"/>
    <x v="3448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38"/>
    <d v="2015-02-01T16:54:31"/>
  </r>
  <r>
    <n v="3451"/>
    <s v="The Twilight Zone Play"/>
    <x v="3449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39"/>
    <d v="2015-03-25T17:22:07"/>
  </r>
  <r>
    <n v="3452"/>
    <s v="On the Verge (Or, The Geography of Yearning) goes Steampunk!"/>
    <x v="3450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40"/>
    <d v="2014-06-30T15:20:26"/>
  </r>
  <r>
    <n v="3453"/>
    <s v="'Patagonia' - by Robert George"/>
    <x v="3451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41"/>
    <d v="2016-06-14T23:29:16"/>
  </r>
  <r>
    <n v="3454"/>
    <s v="The Not So Curious Incident of the Man in the Green Volvo"/>
    <x v="3452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42"/>
    <d v="2014-07-01T16:45:59"/>
  </r>
  <r>
    <n v="3455"/>
    <s v="&quot;Vanya and Sonia and Masha and Spike&quot; by Christopher Durang"/>
    <x v="3453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43"/>
    <d v="2016-09-13T18:00:27"/>
  </r>
  <r>
    <n v="3456"/>
    <s v="THIEF"/>
    <x v="3454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44"/>
    <d v="2014-07-01T04:56:07"/>
  </r>
  <r>
    <n v="3457"/>
    <s v="The Impossible Adventures Of Supernova Jones"/>
    <x v="3455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45"/>
    <d v="2015-01-12T16:57:37"/>
  </r>
  <r>
    <n v="3458"/>
    <s v="J. Lee Vocque's BASED ON ACTUAL EVENTS"/>
    <x v="3456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46"/>
    <d v="2015-01-07T04:51:43"/>
  </r>
  <r>
    <n v="3459"/>
    <s v="CYRIL THE SQUIRREL a magical children's theatre tour"/>
    <x v="3457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47"/>
    <d v="2016-04-20T11:31:00"/>
  </r>
  <r>
    <n v="3460"/>
    <s v="Pushers"/>
    <x v="3458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d v="2014-08-01T12:39:12"/>
  </r>
  <r>
    <n v="3461"/>
    <s v="Foolish Mortals present Shakespeare's Twelfth Night"/>
    <x v="3459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49"/>
    <d v="2016-09-30T15:11:19"/>
  </r>
  <r>
    <n v="3462"/>
    <s v="Upstart Crows of Santa Fe Stage Weapons"/>
    <x v="3460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50"/>
    <d v="2015-06-24T21:33:48"/>
  </r>
  <r>
    <n v="3463"/>
    <s v="Uncalled For Presents: Playday Mayday in Toronto!"/>
    <x v="3461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51"/>
    <d v="2016-08-30T22:03:05"/>
  </r>
  <r>
    <n v="3464"/>
    <s v="SHE! Is History!"/>
    <x v="3462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52"/>
    <d v="2016-07-24T03:07:17"/>
  </r>
  <r>
    <n v="3465"/>
    <s v="Crooked Tree Theatre Presents Family Duels"/>
    <x v="3463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53"/>
    <d v="2015-07-15T15:01:12"/>
  </r>
  <r>
    <n v="3466"/>
    <s v="Spotlight Youth Theater Production of Wizard"/>
    <x v="3464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54"/>
    <d v="2016-02-20T00:27:30"/>
  </r>
  <r>
    <n v="3467"/>
    <s v="Venus in Fur, Los Angeles."/>
    <x v="3465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55"/>
    <d v="2015-02-18T16:07:12"/>
  </r>
  <r>
    <n v="3468"/>
    <s v="Publicity for &quot;When Yellow Were the Stars on Earth&quot;"/>
    <x v="3466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56"/>
    <d v="2016-08-23T18:22:09"/>
  </r>
  <r>
    <n v="3469"/>
    <s v="An Evening of Original One Acts"/>
    <x v="3467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57"/>
    <d v="2016-03-29T15:24:05"/>
  </r>
  <r>
    <n v="3470"/>
    <s v="She Kills Monsters"/>
    <x v="3468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58"/>
    <d v="2016-06-08T00:31:42"/>
  </r>
  <r>
    <n v="3471"/>
    <s v="Different is Dangerous"/>
    <x v="3469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59"/>
    <d v="2014-07-21T19:41:30"/>
  </r>
  <r>
    <n v="3472"/>
    <s v="Dandelion Theatre: 'Body Awareness' by Annie Baker"/>
    <x v="3470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60"/>
    <d v="2014-10-16T04:05:31"/>
  </r>
  <r>
    <n v="3473"/>
    <s v="King Sisyphus"/>
    <x v="3471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61"/>
    <d v="2015-02-27T20:01:36"/>
  </r>
  <r>
    <n v="3474"/>
    <s v="Be Prepared"/>
    <x v="3472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62"/>
    <d v="2016-06-20T12:02:11"/>
  </r>
  <r>
    <n v="3475"/>
    <s v="Score"/>
    <x v="3473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63"/>
    <d v="2014-10-06T21:08:24"/>
  </r>
  <r>
    <n v="3476"/>
    <s v="REBATEnsemble Presents: ICONS - The Martin Show"/>
    <x v="3474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d v="2014-10-09T06:43:10"/>
  </r>
  <r>
    <n v="3477"/>
    <s v="PCSF's Biannual 24-Hour Play Festival"/>
    <x v="3475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65"/>
    <d v="2015-05-04T17:40:43"/>
  </r>
  <r>
    <n v="3478"/>
    <s v="Measure for Measure"/>
    <x v="3476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66"/>
    <d v="2015-02-18T22:00:22"/>
  </r>
  <r>
    <n v="3479"/>
    <s v="Civil Rogues"/>
    <x v="3477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67"/>
    <d v="2014-05-22T20:31:20"/>
  </r>
  <r>
    <n v="3480"/>
    <s v="Georgia - the full cast production"/>
    <x v="3478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68"/>
    <d v="2015-06-16T07:37:07"/>
  </r>
  <r>
    <n v="3481"/>
    <s v="FIX THE FITZ"/>
    <x v="3479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69"/>
    <d v="2014-12-16T05:56:28"/>
  </r>
  <r>
    <n v="3482"/>
    <s v="Old Trunk - Edinburgh 2014"/>
    <x v="3480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70"/>
    <d v="2014-06-06T18:31:06"/>
  </r>
  <r>
    <n v="3483"/>
    <s v="The Faculty Lounge"/>
    <x v="3481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71"/>
    <d v="2014-06-03T16:03:01"/>
  </r>
  <r>
    <n v="3484"/>
    <s v="Macbeth in the Basement"/>
    <x v="3482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72"/>
    <d v="2016-05-16T18:14:59"/>
  </r>
  <r>
    <n v="3485"/>
    <s v="An Evening with Sarah Pettyfer"/>
    <x v="3483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73"/>
    <d v="2016-01-03T16:38:00"/>
  </r>
  <r>
    <n v="3486"/>
    <s v="Might As Well Live: Dorothy Parker Does Hollywood Fringe"/>
    <x v="3484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74"/>
    <d v="2015-05-02T21:00:01"/>
  </r>
  <r>
    <n v="3487"/>
    <s v="Jericho Creek"/>
    <x v="348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75"/>
    <d v="2015-05-25T22:34:12"/>
  </r>
  <r>
    <n v="3488"/>
    <s v="Gorilla Theater Productions Presents: Phase 3"/>
    <x v="3486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76"/>
    <d v="2015-03-24T18:26:00"/>
  </r>
  <r>
    <n v="3489"/>
    <s v="&quot;Oh, the Humanity&quot; at the Tabard Theatre this September"/>
    <x v="3487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77"/>
    <d v="2014-04-24T15:15:31"/>
  </r>
  <r>
    <n v="3490"/>
    <s v="2016 Next Stage Residents Class Presents: When She Had Wings"/>
    <x v="3488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78"/>
    <d v="2016-03-14T19:15:24"/>
  </r>
  <r>
    <n v="3491"/>
    <s v="William Shakespeare's The Tempest"/>
    <x v="3489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79"/>
    <d v="2015-04-27T05:59:44"/>
  </r>
  <r>
    <n v="3492"/>
    <s v="The Man from Willow's Brook, a new play by Kevin Kordis"/>
    <x v="3490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80"/>
    <d v="2015-09-21T00:13:17"/>
  </r>
  <r>
    <n v="3493"/>
    <s v="Not Your Garden Variety Theater"/>
    <x v="3491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81"/>
    <d v="2014-07-28T20:47:16"/>
  </r>
  <r>
    <n v="3494"/>
    <s v="Special in a Bad Way"/>
    <x v="3492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82"/>
    <d v="2016-11-15T05:09:35"/>
  </r>
  <r>
    <n v="3495"/>
    <s v="The Village - one woman show"/>
    <x v="3493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83"/>
    <d v="2014-10-03T18:18:29"/>
  </r>
  <r>
    <n v="3496"/>
    <s v="Resurrecting LIZZIE BORDEN LIVE"/>
    <x v="3494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84"/>
    <d v="2016-08-02T20:19:26"/>
  </r>
  <r>
    <n v="3497"/>
    <s v="Send SACKERSON to SD Fringe"/>
    <x v="3495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85"/>
    <d v="2016-05-21T17:48:24"/>
  </r>
  <r>
    <n v="3498"/>
    <s v="Mamahood: turn and face the strange"/>
    <x v="3496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86"/>
    <d v="2016-03-30T03:48:24"/>
  </r>
  <r>
    <n v="3499"/>
    <s v="Fefu and Her Friends"/>
    <x v="3497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87"/>
    <d v="2015-05-08T00:52:05"/>
  </r>
  <r>
    <n v="3500"/>
    <s v="The Glass Menagerie: Independent Student-Run Production"/>
    <x v="3498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488"/>
    <d v="2016-02-19T22:03:58"/>
  </r>
  <r>
    <n v="3501"/>
    <s v="Pig by Alex Oates (London Run)"/>
    <x v="3499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489"/>
    <d v="2015-08-17T18:19:55"/>
  </r>
  <r>
    <n v="3502"/>
    <s v="Dickhead"/>
    <x v="3500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490"/>
    <d v="2016-03-01T20:08:44"/>
  </r>
  <r>
    <n v="3503"/>
    <s v="Tarantella"/>
    <x v="3501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491"/>
    <d v="2016-06-24T11:28:48"/>
  </r>
  <r>
    <n v="3504"/>
    <s v="Sterling Lion Theater Company"/>
    <x v="3502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d v="2015-10-20T17:58:11"/>
  </r>
  <r>
    <n v="3505"/>
    <s v="Second Act: The Four Disgracers"/>
    <x v="3503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493"/>
    <d v="2014-05-01T22:27:25"/>
  </r>
  <r>
    <n v="3506"/>
    <s v="&quot;The Secret&quot; Goes to NYC International Fringe Festival"/>
    <x v="3504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494"/>
    <d v="2014-07-09T17:37:20"/>
  </r>
  <r>
    <n v="3507"/>
    <s v="The Chameleon Fools Theatre Troupe Project"/>
    <x v="3505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495"/>
    <d v="2016-05-01T22:08:57"/>
  </r>
  <r>
    <n v="3508"/>
    <s v="Roll The Dice Theatre Company"/>
    <x v="3506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d v="2016-04-17T17:30:53"/>
  </r>
  <r>
    <n v="3509"/>
    <s v="PL@Y, an all-original fusion of comedy, rock, and dance"/>
    <x v="3507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497"/>
    <d v="2014-11-07T20:37:46"/>
  </r>
  <r>
    <n v="3510"/>
    <s v="Shakespeare in the Park: Much Ado About Nothing"/>
    <x v="3508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498"/>
    <d v="2014-06-12T14:54:06"/>
  </r>
  <r>
    <n v="3511"/>
    <s v="Silent Planet"/>
    <x v="3509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499"/>
    <d v="2014-10-15T20:58:15"/>
  </r>
  <r>
    <n v="3512"/>
    <s v="With My Eyes Wide Open"/>
    <x v="3510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00"/>
    <d v="2015-02-22T12:53:12"/>
  </r>
  <r>
    <n v="3513"/>
    <s v="Send Truth AND Consequences To TNT's 2014 Youth Conference"/>
    <x v="3511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01"/>
    <d v="2014-05-22T02:18:32"/>
  </r>
  <r>
    <n v="3514"/>
    <s v="In the Hours Before the Bars Open, a play by Nate HarpÃ©l"/>
    <x v="3512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02"/>
    <d v="2015-01-16T20:19:12"/>
  </r>
  <r>
    <n v="3515"/>
    <s v="Twelfth Night by William Shakespeare"/>
    <x v="3513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03"/>
    <d v="2015-05-01T18:32:51"/>
  </r>
  <r>
    <n v="3516"/>
    <s v="The March of the Bonus Army"/>
    <x v="3514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04"/>
    <d v="2014-08-05T00:14:30"/>
  </r>
  <r>
    <n v="3517"/>
    <s v="A Bright Room Called Day by Tony Kushner"/>
    <x v="3515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05"/>
    <d v="2014-06-04T19:37:14"/>
  </r>
  <r>
    <n v="3518"/>
    <s v="BEASTS OF BAVERLY GROVE"/>
    <x v="3516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06"/>
    <d v="2014-09-11T18:48:19"/>
  </r>
  <r>
    <n v="3519"/>
    <s v="Bookstory"/>
    <x v="3517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07"/>
    <d v="2015-02-02T14:22:30"/>
  </r>
  <r>
    <n v="3520"/>
    <s v="Protocols"/>
    <x v="3518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08"/>
    <d v="2015-08-11T19:46:52"/>
  </r>
  <r>
    <n v="3521"/>
    <s v="As the Naked Lead the Blind (Play)"/>
    <x v="3519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09"/>
    <d v="2014-08-30T08:40:20"/>
  </r>
  <r>
    <n v="3522"/>
    <s v="'Over the Top: The true-life tale of Dorothy Lawrence'"/>
    <x v="3520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10"/>
    <d v="2015-08-18T18:57:26"/>
  </r>
  <r>
    <n v="3523"/>
    <s v="Magnificence"/>
    <x v="3521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11"/>
    <d v="2016-07-30T09:32:28"/>
  </r>
  <r>
    <n v="3524"/>
    <s v="Sweet, Sweet Spirit"/>
    <x v="3522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12"/>
    <d v="2014-08-29T18:19:33"/>
  </r>
  <r>
    <n v="3525"/>
    <s v="Talk to Me Like The Rain and Let Me Listen"/>
    <x v="3523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453"/>
    <d v="2015-07-29T16:41:46"/>
  </r>
  <r>
    <n v="3526"/>
    <s v="Human, Kind Theater Project"/>
    <x v="3524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d v="2016-03-31T08:02:51"/>
  </r>
  <r>
    <n v="3527"/>
    <s v="Darryl Reuben Hall's THE DINNER Nat'l Premiere in NY Fest!"/>
    <x v="3525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14"/>
    <d v="2015-06-12T00:33:25"/>
  </r>
  <r>
    <n v="3528"/>
    <s v="World premiere of BIRTHDAY SUIT at the Old Red Lion"/>
    <x v="3526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15"/>
    <d v="2016-12-29T12:01:58"/>
  </r>
  <r>
    <n v="3529"/>
    <s v="Face Off Theatre Company Inaugural Season 2015-2016"/>
    <x v="3527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16"/>
    <d v="2015-06-22T18:16:58"/>
  </r>
  <r>
    <n v="3530"/>
    <s v="Far From Fiction"/>
    <x v="3528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d v="2016-03-13T14:57:37"/>
  </r>
  <r>
    <n v="3531"/>
    <s v="The Reinvention of Lily Johnson"/>
    <x v="3529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18"/>
    <d v="2016-05-31T15:42:14"/>
  </r>
  <r>
    <n v="3532"/>
    <s v="&quot;I Will Speak For Myself&quot;"/>
    <x v="3530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19"/>
    <d v="2014-09-02T14:23:47"/>
  </r>
  <r>
    <n v="3533"/>
    <s v="Young Philosophers Theater Company Winter Productions"/>
    <x v="3531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20"/>
    <d v="2015-10-12T18:16:07"/>
  </r>
  <r>
    <n v="3534"/>
    <s v="Night of Ashes"/>
    <x v="3532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21"/>
    <d v="2015-08-27T15:00:23"/>
  </r>
  <r>
    <n v="3535"/>
    <s v="Twelve Angry Women"/>
    <x v="3533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1804"/>
    <d v="2015-09-01T15:21:50"/>
  </r>
  <r>
    <n v="3536"/>
    <s v="Paria Exchange at Dave's Leicester Comedy Festival"/>
    <x v="3534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22"/>
    <d v="2015-11-20T17:27:05"/>
  </r>
  <r>
    <n v="3537"/>
    <s v="The Untold Tales of the Brothers Grimm"/>
    <x v="3535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23"/>
    <d v="2014-10-11T08:30:16"/>
  </r>
  <r>
    <n v="3538"/>
    <s v="'Mooring' - Vocal Point Theatre Project"/>
    <x v="3536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24"/>
    <d v="2016-07-20T10:05:40"/>
  </r>
  <r>
    <n v="3539"/>
    <s v="Chokehold"/>
    <x v="3537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25"/>
    <d v="2016-08-18T18:08:42"/>
  </r>
  <r>
    <n v="3540"/>
    <s v="The Silence at the Song's End"/>
    <x v="3538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26"/>
    <d v="2016-05-27T00:04:51"/>
  </r>
  <r>
    <n v="3541"/>
    <s v="Twelfth Night or What You Will"/>
    <x v="3539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27"/>
    <d v="2015-08-06T17:31:15"/>
  </r>
  <r>
    <n v="3542"/>
    <s v="Gifts of War"/>
    <x v="3540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28"/>
    <d v="2014-07-09T14:23:42"/>
  </r>
  <r>
    <n v="3543"/>
    <s v="&quot;CIRQUE CAPRICIEUX, the greatest one woman show on earth&quot;"/>
    <x v="3541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29"/>
    <d v="2015-05-26T18:07:39"/>
  </r>
  <r>
    <n v="3544"/>
    <s v="Gruoch, or Lady Macbeth"/>
    <x v="3542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30"/>
    <d v="2015-02-05T19:57:37"/>
  </r>
  <r>
    <n v="3545"/>
    <s v="Shakespeare!! To fund or not to fund, that is the Question?"/>
    <x v="3543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31"/>
    <d v="2015-03-12T19:22:39"/>
  </r>
  <r>
    <n v="3546"/>
    <s v="2015 Philadelphia Premier: Bonhoeffer's Cost"/>
    <x v="3544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32"/>
    <d v="2015-03-10T15:51:24"/>
  </r>
  <r>
    <n v="3547"/>
    <s v="Tommy and Me by Ray Didinger - Theatre Exile"/>
    <x v="3545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33"/>
    <d v="2016-04-20T01:53:21"/>
  </r>
  <r>
    <n v="3548"/>
    <s v="THE UNDERSTUDY @ WORKING STAGE"/>
    <x v="3546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34"/>
    <d v="2016-02-11T22:36:54"/>
  </r>
  <r>
    <n v="3549"/>
    <s v="The Munitionettes"/>
    <x v="3547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35"/>
    <d v="2015-08-07T09:27:53"/>
  </r>
  <r>
    <n v="3550"/>
    <s v="MOONFACE"/>
    <x v="3548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36"/>
    <d v="2016-04-02T21:26:38"/>
  </r>
  <r>
    <n v="3551"/>
    <s v="2014 UASPA Theatre Showcase"/>
    <x v="3549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37"/>
    <d v="2014-04-24T12:22:50"/>
  </r>
  <r>
    <n v="3552"/>
    <s v="Lock&amp;Key Theatre present 'Timon of Athens'"/>
    <x v="3550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d v="2014-05-29T14:05:24"/>
  </r>
  <r>
    <n v="3553"/>
    <s v="Coming Home"/>
    <x v="3551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39"/>
    <d v="2015-07-11T00:41:20"/>
  </r>
  <r>
    <n v="3554"/>
    <s v="MASKS: Off-Broadway Debut"/>
    <x v="3552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40"/>
    <d v="2015-01-12T01:12:39"/>
  </r>
  <r>
    <n v="3555"/>
    <s v="Free Theatre for Kids: Baby Living Room"/>
    <x v="3553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41"/>
    <d v="2016-10-18T10:36:34"/>
  </r>
  <r>
    <n v="3556"/>
    <s v="Immortal"/>
    <x v="3554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42"/>
    <d v="2014-06-18T15:35:24"/>
  </r>
  <r>
    <n v="3557"/>
    <s v="Good Bread Alley"/>
    <x v="3555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43"/>
    <d v="2014-04-01T06:38:31"/>
  </r>
  <r>
    <n v="3558"/>
    <s v="SPILL - A verbatim show about sex"/>
    <x v="3556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44"/>
    <d v="2015-05-15T19:36:15"/>
  </r>
  <r>
    <n v="3559"/>
    <s v="Let's Launch Disco Turtle Productions"/>
    <x v="3557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45"/>
    <d v="2015-07-09T02:18:28"/>
  </r>
  <r>
    <n v="3560"/>
    <s v="Book Club: A Comedy"/>
    <x v="3558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46"/>
    <d v="2015-04-21T21:21:06"/>
  </r>
  <r>
    <n v="3561"/>
    <s v="How You Kiss Me... at FringeNYC 2015"/>
    <x v="3559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47"/>
    <d v="2015-07-18T16:19:38"/>
  </r>
  <r>
    <n v="3562"/>
    <s v="ThreeWay - A new play about dating and relationships."/>
    <x v="3560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48"/>
    <d v="2016-03-04T18:17:07"/>
  </r>
  <r>
    <n v="3563"/>
    <s v="A History, w Nowell Edmurnds at the Edinburgh Fringe!"/>
    <x v="3561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49"/>
    <d v="2016-07-04T16:07:36"/>
  </r>
  <r>
    <n v="3564"/>
    <s v="The Pillowman Aberdeen"/>
    <x v="3562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50"/>
    <d v="2015-08-20T14:57:29"/>
  </r>
  <r>
    <n v="3565"/>
    <s v="The Honeymoon is Over - An Original Play by Zakry Fin"/>
    <x v="3563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51"/>
    <d v="2014-12-01T17:50:08"/>
  </r>
  <r>
    <n v="3566"/>
    <s v="VANITY BITES BACK by Helen Duff"/>
    <x v="3564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52"/>
    <d v="2014-12-24T12:11:23"/>
  </r>
  <r>
    <n v="3567"/>
    <s v="Back To Blackbrick- A new play with live music"/>
    <x v="3565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53"/>
    <d v="2015-05-11T19:27:24"/>
  </r>
  <r>
    <n v="3568"/>
    <s v="The Fairy Tale: A Little Daylight"/>
    <x v="3566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54"/>
    <d v="2014-08-18T17:46:34"/>
  </r>
  <r>
    <n v="3569"/>
    <s v="Green Light Productions produces theatre created by women"/>
    <x v="3567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55"/>
    <d v="2014-12-09T16:31:36"/>
  </r>
  <r>
    <n v="3570"/>
    <s v="The Lower Depths"/>
    <x v="3568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56"/>
    <d v="2014-12-03T07:58:03"/>
  </r>
  <r>
    <n v="3571"/>
    <s v="Cans at Theatre503"/>
    <x v="3569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57"/>
    <d v="2014-09-30T20:36:53"/>
  </r>
  <r>
    <n v="3572"/>
    <s v="Monster"/>
    <x v="3570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58"/>
    <d v="2015-05-22T13:41:22"/>
  </r>
  <r>
    <n v="3573"/>
    <s v="Licensed To Ill"/>
    <x v="3571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59"/>
    <d v="2014-10-09T09:00:46"/>
  </r>
  <r>
    <n v="3574"/>
    <s v="Galli Theater Fresh Start Fundraiser"/>
    <x v="3572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60"/>
    <d v="2014-10-14T22:37:28"/>
  </r>
  <r>
    <n v="3575"/>
    <s v="AnaiÌˆs Nin Goes to Hell"/>
    <x v="3573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61"/>
    <d v="2016-07-10T18:48:47"/>
  </r>
  <r>
    <n v="3576"/>
    <s v="Vote for Next Season's Shows!"/>
    <x v="3574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d v="2016-10-06T13:10:54"/>
  </r>
  <r>
    <n v="3577"/>
    <s v="The Laramie Project in Utah County"/>
    <x v="3575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63"/>
    <d v="2015-03-30T18:53:03"/>
  </r>
  <r>
    <n v="3578"/>
    <s v="Home"/>
    <x v="3576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64"/>
    <d v="2016-03-31T17:36:17"/>
  </r>
  <r>
    <n v="3579"/>
    <s v="fEast Theatre presents &quot;Winter '53&quot;, a new play by Rob John"/>
    <x v="3577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65"/>
    <d v="2016-03-01T18:17:36"/>
  </r>
  <r>
    <n v="3580"/>
    <s v="Annabel Lost"/>
    <x v="3578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66"/>
    <d v="2015-01-22T04:13:42"/>
  </r>
  <r>
    <n v="3581"/>
    <s v="Get FREAK to the Edinburgh Fringe"/>
    <x v="3579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67"/>
    <d v="2014-07-16T11:18:30"/>
  </r>
  <r>
    <n v="3582"/>
    <s v="REALLY REALLY"/>
    <x v="3580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68"/>
    <d v="2016-03-22T02:18:02"/>
  </r>
  <r>
    <n v="3583"/>
    <s v="The Tragedy of Mario and Juliet"/>
    <x v="3581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69"/>
    <d v="2016-02-18T10:13:25"/>
  </r>
  <r>
    <n v="3584"/>
    <s v="Pramkicker - Edinburgh and Beyond"/>
    <x v="3582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70"/>
    <d v="2015-06-13T07:35:44"/>
  </r>
  <r>
    <n v="3585"/>
    <s v="The Lost Boy (a play)"/>
    <x v="3583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71"/>
    <d v="2014-11-21T17:11:30"/>
  </r>
  <r>
    <n v="3586"/>
    <s v="Actors &amp; Musicians who are Blind or Autistic"/>
    <x v="3584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72"/>
    <d v="2016-07-25T16:44:30"/>
  </r>
  <r>
    <n v="3587"/>
    <s v="Blue Stockings @ The Cockpit Theatre"/>
    <x v="3585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73"/>
    <d v="2016-05-13T12:57:34"/>
  </r>
  <r>
    <n v="3588"/>
    <s v="MENTAL Play short-tour 2015!"/>
    <x v="3586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74"/>
    <d v="2015-04-07T19:53:30"/>
  </r>
  <r>
    <n v="3589"/>
    <s v="God is a Woman (The Untitled Mitchell Buckley Project)"/>
    <x v="3587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75"/>
    <d v="2015-05-01T15:32:27"/>
  </r>
  <r>
    <n v="3590"/>
    <s v="The Glasshouse"/>
    <x v="3588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76"/>
    <d v="2014-09-20T08:00:34"/>
  </r>
  <r>
    <n v="3591"/>
    <s v="The Boy at the Edge of Everything NEXT STAGE RESIDENT SHOW"/>
    <x v="3589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77"/>
    <d v="2014-12-30T22:45:44"/>
  </r>
  <r>
    <n v="3592"/>
    <s v="boom- a play by Peter Sinn Nachtrieb"/>
    <x v="3590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78"/>
    <d v="2014-12-15T19:55:07"/>
  </r>
  <r>
    <n v="3593"/>
    <s v="&quot;Lucy &amp; Vincente&quot; A New Play about Lucille Ball"/>
    <x v="3591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79"/>
    <d v="2014-12-01T21:33:59"/>
  </r>
  <r>
    <n v="3594"/>
    <s v="HEDDA"/>
    <x v="3592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80"/>
    <d v="2016-08-10T01:36:22"/>
  </r>
  <r>
    <n v="3595"/>
    <s v="The Flu Season"/>
    <x v="3593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81"/>
    <d v="2015-02-15T00:12:03"/>
  </r>
  <r>
    <n v="3596"/>
    <s v="SHADFLY - NEW PLAY AT THE ARTS PROJECT"/>
    <x v="3594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82"/>
    <d v="2014-08-05T17:09:42"/>
  </r>
  <r>
    <n v="3597"/>
    <s v="Akvavit Theatre presents NOTHING OF ME by Arne Lygre"/>
    <x v="3595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83"/>
    <d v="2016-02-17T14:03:10"/>
  </r>
  <r>
    <n v="3598"/>
    <s v="Cinderella"/>
    <x v="3596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84"/>
    <d v="2014-08-15T19:10:22"/>
  </r>
  <r>
    <n v="3599"/>
    <s v="Promised Land"/>
    <x v="3597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85"/>
    <d v="2015-08-04T19:04:37"/>
  </r>
  <r>
    <n v="3600"/>
    <s v="Pariah"/>
    <x v="3598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d v="2016-09-15T20:22:44"/>
  </r>
  <r>
    <n v="3601"/>
    <s v="Pink Confetti at The Courtyard Theatre, Hoxton"/>
    <x v="3599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587"/>
    <d v="2014-12-17T23:58:02"/>
  </r>
  <r>
    <n v="3602"/>
    <s v="Red Lion Theatre Presents Shakespeare's Macbeth"/>
    <x v="3600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588"/>
    <d v="2016-03-18T21:27:59"/>
  </r>
  <r>
    <n v="3603"/>
    <s v="Thank You For Waiting"/>
    <x v="3601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589"/>
    <d v="2015-10-06T20:44:40"/>
  </r>
  <r>
    <n v="3604"/>
    <s v="Suddenly Split &amp; Swiping Over"/>
    <x v="3602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590"/>
    <d v="2016-04-23T00:22:36"/>
  </r>
  <r>
    <n v="3605"/>
    <s v="Amateur production of The Blue Room by David Hare"/>
    <x v="3603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591"/>
    <d v="2016-01-14T19:02:06"/>
  </r>
  <r>
    <n v="3606"/>
    <s v="Critical Ambition - BLINK by Phil Porter"/>
    <x v="3604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592"/>
    <d v="2016-07-15T14:30:57"/>
  </r>
  <r>
    <n v="3607"/>
    <s v="E15 at The Pleasance and CPT"/>
    <x v="3605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593"/>
    <d v="2015-11-30T23:08:02"/>
  </r>
  <r>
    <n v="3608"/>
    <s v="Petrification"/>
    <x v="3606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594"/>
    <d v="2016-05-16T17:01:30"/>
  </r>
  <r>
    <n v="3609"/>
    <s v="KHOJALY - Giving a voice to refugees across the world"/>
    <x v="3607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595"/>
    <d v="2016-02-29T23:48:05"/>
  </r>
  <r>
    <n v="3610"/>
    <s v="The Florence Company presents 'America'"/>
    <x v="3608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596"/>
    <d v="2015-07-18T10:22:16"/>
  </r>
  <r>
    <n v="3611"/>
    <s v="Xavier Project: Leftovers"/>
    <x v="3609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597"/>
    <d v="2015-03-09T08:53:21"/>
  </r>
  <r>
    <n v="3612"/>
    <s v="Welcome Back To Harlem: A Hellfighter's Story"/>
    <x v="3610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598"/>
    <d v="2014-05-30T17:26:51"/>
  </r>
  <r>
    <n v="3613"/>
    <s v="HIS NAME IS ARTHUR HOLMBERG"/>
    <x v="3611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d v="2014-05-29T14:09:34"/>
  </r>
  <r>
    <n v="3614"/>
    <s v="Gruesome Playground Injuries"/>
    <x v="3612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00"/>
    <d v="2015-05-20T01:00:16"/>
  </r>
  <r>
    <n v="3615"/>
    <s v="See Bob Run by Daniel MacIvor"/>
    <x v="3613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01"/>
    <d v="2015-11-10T14:14:56"/>
  </r>
  <r>
    <n v="3616"/>
    <s v="Taming of the Shrew - New Wimbledon Theatre"/>
    <x v="3614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02"/>
    <d v="2015-02-17T22:47:44"/>
  </r>
  <r>
    <n v="3617"/>
    <s v="One Good Night by Aisling Caffrey"/>
    <x v="3615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03"/>
    <d v="2017-02-13T14:38:49"/>
  </r>
  <r>
    <n v="3618"/>
    <s v="Checkpoint 22"/>
    <x v="3616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04"/>
    <d v="2015-05-04T15:04:10"/>
  </r>
  <r>
    <n v="3619"/>
    <s v="VST presents Sincerity Forever"/>
    <x v="3617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05"/>
    <d v="2016-10-18T03:10:26"/>
  </r>
  <r>
    <n v="3620"/>
    <s v="The Irish play MISTERMAN by Enda Walsh, heads to Boulder"/>
    <x v="3618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06"/>
    <d v="2015-02-02T22:31:01"/>
  </r>
  <r>
    <n v="3621"/>
    <s v="EverScape"/>
    <x v="3619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07"/>
    <d v="2016-09-06T22:27:24"/>
  </r>
  <r>
    <n v="3622"/>
    <s v="Shakespeare's Pericles, Prince of Tyre"/>
    <x v="3620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08"/>
    <d v="2014-08-26T05:19:31"/>
  </r>
  <r>
    <n v="3623"/>
    <s v="Since I've Been Here"/>
    <x v="3621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09"/>
    <d v="2014-07-08T17:41:10"/>
  </r>
  <r>
    <n v="3624"/>
    <s v="&quot;The Next Event&quot;"/>
    <x v="3622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10"/>
    <d v="2016-06-24T18:34:50"/>
  </r>
  <r>
    <n v="3625"/>
    <s v="Village Pub Theatre- FRINGE 2015"/>
    <x v="3623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11"/>
    <d v="2015-06-02T15:39:37"/>
  </r>
  <r>
    <n v="3626"/>
    <s v="These are your lives."/>
    <x v="3624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12"/>
    <d v="2014-07-26T16:00:57"/>
  </r>
  <r>
    <n v="3627"/>
    <s v="One Shot Theatre Company"/>
    <x v="3625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13"/>
    <d v="2016-03-31T17:48:07"/>
  </r>
  <r>
    <n v="3628"/>
    <s v="Blast From the Past"/>
    <x v="3626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4T19:59:56"/>
  </r>
  <r>
    <n v="3629"/>
    <s v="Capricorn Horn- Entertainment for the World's Finest Gents"/>
    <x v="3627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15"/>
    <d v="2016-03-08T02:16:04"/>
  </r>
  <r>
    <n v="3630"/>
    <s v="Jeremy Kyle- The Opera"/>
    <x v="3628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16"/>
    <d v="2014-10-30T20:19:50"/>
  </r>
  <r>
    <n v="3631"/>
    <s v="Evo: An Original Rock Opera"/>
    <x v="3629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17"/>
    <d v="2014-08-29T18:04:57"/>
  </r>
  <r>
    <n v="3632"/>
    <s v="Some Enchanted Evening UK TOUR"/>
    <x v="3630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d v="2014-11-03T22:29:09"/>
  </r>
  <r>
    <n v="3633"/>
    <s v="SMOKEY AND THE BANDIT: THE MUSICAL"/>
    <x v="3631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19"/>
    <d v="2016-10-06T14:57:47"/>
  </r>
  <r>
    <n v="3634"/>
    <s v="Alice - A New Musical"/>
    <x v="3632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20"/>
    <d v="2016-11-27T03:59:34"/>
  </r>
  <r>
    <n v="3635"/>
    <s v="Mary's Son"/>
    <x v="3633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21"/>
    <d v="2016-03-21T21:11:16"/>
  </r>
  <r>
    <n v="3636"/>
    <s v="The Brother's of B-Block"/>
    <x v="3634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16:40:29"/>
  </r>
  <r>
    <n v="3637"/>
    <s v="The Ballad of Downtown Jake"/>
    <x v="3635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23"/>
    <d v="2014-12-02T16:48:55"/>
  </r>
  <r>
    <n v="3638"/>
    <s v="Project Hedwig and the Angry Inch"/>
    <x v="3636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24"/>
    <d v="2015-02-18T16:08:52"/>
  </r>
  <r>
    <n v="3639"/>
    <s v="POE!"/>
    <x v="3637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25"/>
    <d v="2016-08-08T16:15:06"/>
  </r>
  <r>
    <n v="3640"/>
    <s v="Spring Awakening Presented by Catoctin Mountain Players"/>
    <x v="3638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26"/>
    <d v="2015-04-10T18:45:30"/>
  </r>
  <r>
    <n v="3641"/>
    <s v="THE PRYOR EMPIRE: A RICHARD PRYOR TRIBUTE"/>
    <x v="3639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15:02:59"/>
  </r>
  <r>
    <n v="3642"/>
    <s v="My own musical"/>
    <x v="3640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28"/>
    <d v="2015-10-20T19:35:27"/>
  </r>
  <r>
    <n v="3643"/>
    <s v="Puberty: The Musical"/>
    <x v="3641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8T03:27:19"/>
  </r>
  <r>
    <n v="3644"/>
    <s v="SHS presents Rodgers and Hammerstein's Cinderella"/>
    <x v="3642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30"/>
    <d v="2016-02-09T05:48:07"/>
  </r>
  <r>
    <n v="3645"/>
    <s v="If the Shoe Fits"/>
    <x v="3643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31"/>
    <d v="2016-10-22T23:17:18"/>
  </r>
  <r>
    <n v="3646"/>
    <s v="Our Sacred Honor"/>
    <x v="3644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32"/>
    <d v="2015-05-16T10:06:42"/>
  </r>
  <r>
    <n v="3647"/>
    <s v="Zachariah Sheldon: A musical to chill your blood"/>
    <x v="3645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d v="2016-08-16T17:58:47"/>
  </r>
  <r>
    <n v="3648"/>
    <s v="Moth Theater Lives"/>
    <x v="3646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34"/>
    <d v="2014-09-05T07:00:45"/>
  </r>
  <r>
    <n v="3649"/>
    <s v="Honest Aesop's Fables - Tall tales for short people"/>
    <x v="3647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d v="2014-05-21T17:06:34"/>
  </r>
  <r>
    <n v="3650"/>
    <s v="Weald at The Finborough Theatre"/>
    <x v="3648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36"/>
    <d v="2016-01-12T11:29:44"/>
  </r>
  <r>
    <n v="3651"/>
    <s v="Staged Reading of &quot;The Rise and Fall of Little Voice&quot;"/>
    <x v="3649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37"/>
    <d v="2014-07-08T15:30:42"/>
  </r>
  <r>
    <n v="3652"/>
    <s v="A Midsummer Night's Dream"/>
    <x v="3650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38"/>
    <d v="2016-08-14T15:28:22"/>
  </r>
  <r>
    <n v="3653"/>
    <s v="ALLIE"/>
    <x v="3651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39"/>
    <d v="2015-07-06T08:43:27"/>
  </r>
  <r>
    <n v="3654"/>
    <s v="Funding for 'Cooked' a dark comedy by Christopher Adams"/>
    <x v="3652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40"/>
    <d v="2016-03-11T09:59:46"/>
  </r>
  <r>
    <n v="3655"/>
    <s v="The Tumbleweed Zephyr"/>
    <x v="3653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41"/>
    <d v="2015-06-18T19:16:38"/>
  </r>
  <r>
    <n v="3656"/>
    <s v="AG Theater RÃ¤mibÃ¼hl Projekt 2017"/>
    <x v="3654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42"/>
    <d v="2017-01-02T21:50:36"/>
  </r>
  <r>
    <n v="3657"/>
    <s v="Teaterforestilling: Shakespeare patchwork"/>
    <x v="3655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43"/>
    <d v="2016-05-09T15:06:59"/>
  </r>
  <r>
    <n v="3658"/>
    <s v="Mr. Marmalade"/>
    <x v="3656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44"/>
    <d v="2014-05-16T20:36:20"/>
  </r>
  <r>
    <n v="3659"/>
    <s v="Reality of Love Remix (Love in Disguise)"/>
    <x v="3657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45"/>
    <d v="2015-02-20T06:39:10"/>
  </r>
  <r>
    <n v="3660"/>
    <s v="ThÃ©rÃ¨se Raquin at The Courtyard Theatre"/>
    <x v="3658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46"/>
    <d v="2014-11-28T21:08:45"/>
  </r>
  <r>
    <n v="3661"/>
    <s v="AENY's Production of An Invisible Piece of this World"/>
    <x v="3659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47"/>
    <d v="2016-03-18T21:31:12"/>
  </r>
  <r>
    <n v="3662"/>
    <s v="Searching for Tookoolito. An Inuk Woman's Arctic Expedition."/>
    <x v="3660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48"/>
    <d v="2015-03-01T05:16:54"/>
  </r>
  <r>
    <n v="3663"/>
    <s v="IHDC's 2017 Pantomime - Jack and the Beanstalk"/>
    <x v="3661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d v="2016-10-22T10:50:30"/>
  </r>
  <r>
    <n v="3664"/>
    <s v="Cubs: an Original Work"/>
    <x v="3662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50"/>
    <d v="2016-06-02T05:58:09"/>
  </r>
  <r>
    <n v="3665"/>
    <s v="Napoleon in Scotland / NapolÃ©on en Ecosse"/>
    <x v="3663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51"/>
    <d v="2015-10-17T19:23:42"/>
  </r>
  <r>
    <n v="3666"/>
    <s v="Israel LÃ³pez @ Ojai Playwrights Conference"/>
    <x v="3664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52"/>
    <d v="2014-07-02T21:43:02"/>
  </r>
  <r>
    <n v="3667"/>
    <s v="The Stolen Inches, Edinburgh 2015"/>
    <x v="3665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53"/>
    <d v="2015-06-18T23:16:59"/>
  </r>
  <r>
    <n v="3668"/>
    <s v="Lemming Theatrical's Smell of the Kill"/>
    <x v="3666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54"/>
    <d v="2015-06-30T13:20:52"/>
  </r>
  <r>
    <n v="3669"/>
    <s v="Prowl Theatre Company"/>
    <x v="3667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55"/>
    <d v="2015-05-12T16:12:17"/>
  </r>
  <r>
    <n v="3670"/>
    <s v="Royal Holloway's Drama Society Presents 'Posh'"/>
    <x v="3668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56"/>
    <d v="2015-05-18T12:20:11"/>
  </r>
  <r>
    <n v="3671"/>
    <s v="Kylie for President"/>
    <x v="3669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57"/>
    <d v="2014-06-30T15:04:27"/>
  </r>
  <r>
    <n v="3672"/>
    <s v="The Bombing of the Grand Hotel. A compelling new play"/>
    <x v="3670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58"/>
    <d v="2014-08-27T22:43:04"/>
  </r>
  <r>
    <n v="3673"/>
    <s v="CHILD Z"/>
    <x v="3671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59"/>
    <d v="2014-10-02T07:04:57"/>
  </r>
  <r>
    <n v="3674"/>
    <s v="FAUST.hier und jetzt"/>
    <x v="3672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60"/>
    <d v="2016-07-05T20:57:09"/>
  </r>
  <r>
    <n v="3675"/>
    <s v="Memoir of a Forgotten Past"/>
    <x v="3673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61"/>
    <d v="2016-05-03T14:19:42"/>
  </r>
  <r>
    <n v="3676"/>
    <s v="The Black and White Theatre Company Inc."/>
    <x v="3674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62"/>
    <d v="2014-08-25T19:34:44"/>
  </r>
  <r>
    <n v="3677"/>
    <s v="Goldfish Memory Productions"/>
    <x v="3675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63"/>
    <d v="2014-06-12T13:46:58"/>
  </r>
  <r>
    <n v="3678"/>
    <s v="Some big Some bang"/>
    <x v="3676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64"/>
    <d v="2015-04-26T12:44:58"/>
  </r>
  <r>
    <n v="3679"/>
    <s v="DOG SEES GOD: Confessions of a Teenage Blockhead"/>
    <x v="3677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65"/>
    <d v="2014-05-27T18:16:21"/>
  </r>
  <r>
    <n v="3680"/>
    <s v="Loading Dock Theatre Presents: The Dudleys! A Family Game"/>
    <x v="3678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66"/>
    <d v="2016-09-14T10:53:54"/>
  </r>
  <r>
    <n v="3681"/>
    <s v="&quot;So Amazing&quot; produced at the Kraine Theater NYC"/>
    <x v="3679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67"/>
    <d v="2016-01-05T15:38:10"/>
  </r>
  <r>
    <n v="3682"/>
    <s v="&quot;Unexpectedly Expecting&quot; - A One-Woman Show"/>
    <x v="3680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68"/>
    <d v="2014-05-13T16:26:58"/>
  </r>
  <r>
    <n v="3683"/>
    <s v="A Krumpus Story - World Premiere"/>
    <x v="3681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69"/>
    <d v="2016-09-20T02:48:16"/>
  </r>
  <r>
    <n v="3684"/>
    <s v="Cassiopeia"/>
    <x v="3682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70"/>
    <d v="2015-08-03T04:19:46"/>
  </r>
  <r>
    <n v="3685"/>
    <s v="Two Noble Kinsmen: Fire &amp; Shadows"/>
    <x v="3683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71"/>
    <d v="2014-04-24T14:14:19"/>
  </r>
  <r>
    <n v="3686"/>
    <s v="Dog sees God by Bert V. Royal @ FSU"/>
    <x v="3684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72"/>
    <d v="2015-08-14T15:54:20"/>
  </r>
  <r>
    <n v="3687"/>
    <s v="death (and straight boys)"/>
    <x v="3685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73"/>
    <d v="2014-05-28T05:14:15"/>
  </r>
  <r>
    <n v="3688"/>
    <s v="The Tulip Tree 2014"/>
    <x v="3686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74"/>
    <d v="2014-07-09T18:53:24"/>
  </r>
  <r>
    <n v="3689"/>
    <s v="Random Us"/>
    <x v="3687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75"/>
    <d v="2015-05-23T19:50:39"/>
  </r>
  <r>
    <n v="3690"/>
    <s v="We Rise"/>
    <x v="3688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76"/>
    <d v="2014-10-28T14:21:23"/>
  </r>
  <r>
    <n v="3691"/>
    <s v="Most Dangerous Man in America (WEB DuBois) by Amiri  Baraka"/>
    <x v="3689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77"/>
    <d v="2015-01-16T16:48:49"/>
  </r>
  <r>
    <n v="3692"/>
    <s v="An Evening With Durang"/>
    <x v="3690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78"/>
    <d v="2014-09-09T23:09:39"/>
  </r>
  <r>
    <n v="3693"/>
    <s v="Jason (Georgia on My Mind)"/>
    <x v="3691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79"/>
    <d v="2015-11-01T04:35:29"/>
  </r>
  <r>
    <n v="3694"/>
    <s v="Three Christs - Presented at Dixon Place"/>
    <x v="3692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80"/>
    <d v="2016-04-30T03:12:47"/>
  </r>
  <r>
    <n v="3695"/>
    <s v="The History Boys at USC"/>
    <x v="3693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81"/>
    <d v="2014-12-22T20:53:30"/>
  </r>
  <r>
    <n v="3696"/>
    <s v="&quot;Lifted&quot; - The Theatre Shed's 10 Year Anniversary Show"/>
    <x v="3694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82"/>
    <d v="2014-12-15T14:48:36"/>
  </r>
  <r>
    <n v="3697"/>
    <s v="Sid the tour 2016"/>
    <x v="3695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d v="2016-04-19T11:10:48"/>
  </r>
  <r>
    <n v="3698"/>
    <s v="CORIOLANUS | THE NORMAL HEART @ The Lab Theater"/>
    <x v="3696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84"/>
    <d v="2016-02-01T19:21:27"/>
  </r>
  <r>
    <n v="3699"/>
    <s v="Tell Me That You Love Me"/>
    <x v="3697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85"/>
    <d v="2014-09-15T14:26:56"/>
  </r>
  <r>
    <n v="3700"/>
    <s v="Generations (Senior Project)"/>
    <x v="3698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686"/>
    <d v="2014-08-31T14:03:20"/>
  </r>
  <r>
    <n v="3701"/>
    <s v="Dog Show"/>
    <x v="3699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687"/>
    <d v="2015-05-05T12:59:53"/>
  </r>
  <r>
    <n v="3702"/>
    <s v="SANKARA"/>
    <x v="3700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688"/>
    <d v="2016-06-03T12:54:44"/>
  </r>
  <r>
    <n v="3703"/>
    <s v="REBATEnsemble Presents: &quot;The Tempest&quot; by William Shakespeare"/>
    <x v="3701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689"/>
    <d v="2016-07-05T12:06:28"/>
  </r>
  <r>
    <n v="3704"/>
    <s v="Constellations by Nick Payne at the Nottingham New Theatre"/>
    <x v="3702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690"/>
    <d v="2016-04-01T16:33:14"/>
  </r>
  <r>
    <n v="3705"/>
    <s v="Pennywinkle: A New Chicago Comedy"/>
    <x v="3703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691"/>
    <d v="2014-06-02T13:01:54"/>
  </r>
  <r>
    <n v="3706"/>
    <s v="The Drama Factory presents : The Magic Flute"/>
    <x v="3704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692"/>
    <d v="2014-08-28T21:55:49"/>
  </r>
  <r>
    <n v="3707"/>
    <s v="A KC Fringe World Premiere: DESPERATE ACTS"/>
    <x v="3705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693"/>
    <d v="2016-07-01T01:09:38"/>
  </r>
  <r>
    <n v="3708"/>
    <s v="Much Ado About Nothing"/>
    <x v="3706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694"/>
    <d v="2014-06-20T03:24:46"/>
  </r>
  <r>
    <n v="3709"/>
    <s v="The Ruby Darlings Show"/>
    <x v="3707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695"/>
    <d v="2014-05-26T16:59:06"/>
  </r>
  <r>
    <n v="3710"/>
    <s v="&quot;Loving Alanis&quot; Rocky Mountain Regional Premier"/>
    <x v="3708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696"/>
    <d v="2015-03-09T13:49:48"/>
  </r>
  <r>
    <n v="3711"/>
    <s v="The Youth Shakespeare Project 2014"/>
    <x v="3709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174"/>
    <d v="2014-05-20T17:22:53"/>
  </r>
  <r>
    <n v="3712"/>
    <s v="IT'S JUST MY LIFE"/>
    <x v="3710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697"/>
    <d v="2015-05-10T04:07:47"/>
  </r>
  <r>
    <n v="3713"/>
    <s v="Bring Matt Fotis's Nights on the Couch to NYC!"/>
    <x v="3711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698"/>
    <d v="2016-05-15T17:42:46"/>
  </r>
  <r>
    <n v="3714"/>
    <s v="Expedition (to NYC)"/>
    <x v="3712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699"/>
    <d v="2015-04-24T13:21:07"/>
  </r>
  <r>
    <n v="3715"/>
    <s v="The Inspectors Call"/>
    <x v="3713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00"/>
    <d v="2015-02-01T23:53:39"/>
  </r>
  <r>
    <n v="3716"/>
    <s v="Sylvia (a benefit show)"/>
    <x v="3714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01"/>
    <d v="2015-12-22T21:18:29"/>
  </r>
  <r>
    <n v="3717"/>
    <s v="Told Look Younger at Jermyn Street Theatre"/>
    <x v="3715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02"/>
    <d v="2015-04-08T20:47:29"/>
  </r>
  <r>
    <n v="3718"/>
    <s v="PUNK ROCK"/>
    <x v="3716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03"/>
    <d v="2015-01-28T17:11:15"/>
  </r>
  <r>
    <n v="3719"/>
    <s v="Corium"/>
    <x v="3717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d v="2015-05-23T17:31:06"/>
  </r>
  <r>
    <n v="3720"/>
    <s v="Lakotas and the American Theatre"/>
    <x v="3718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05"/>
    <d v="2015-06-10T23:50:06"/>
  </r>
  <r>
    <n v="3721"/>
    <s v="MamaÃ­ Kickstarts its 2015 Season: Chekhov, Williams &amp; more!"/>
    <x v="3719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06"/>
    <d v="2014-10-15T22:28:04"/>
  </r>
  <r>
    <n v="3722"/>
    <s v="PSYCHOC une comÃ©die libertine de Bernard Granger"/>
    <x v="3720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07"/>
    <d v="2016-01-12T16:07:27"/>
  </r>
  <r>
    <n v="3723"/>
    <s v="Beauty and the Beast"/>
    <x v="3721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08"/>
    <d v="2014-10-31T18:04:22"/>
  </r>
  <r>
    <n v="3724"/>
    <s v="Send 'Bin Laden: The One Man Show' to Hollywood!"/>
    <x v="3722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09"/>
    <d v="2016-04-05T11:47:40"/>
  </r>
  <r>
    <n v="3725"/>
    <s v="Mine by Polly Teale A Paper Parachutes Production"/>
    <x v="3723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d v="2016-02-01T22:41:07"/>
  </r>
  <r>
    <n v="3726"/>
    <s v="Howard's End 3.0"/>
    <x v="3724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11"/>
    <d v="2016-04-02T03:22:51"/>
  </r>
  <r>
    <n v="3727"/>
    <s v="Star-Spangled Sitcoms: Huzzah &amp; John Adams"/>
    <x v="3725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12"/>
    <d v="2016-09-19T08:21:34"/>
  </r>
  <r>
    <n v="3728"/>
    <s v="Bare Bones Shakespeare 2015-16 Season"/>
    <x v="3726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13"/>
    <d v="2015-07-20T04:06:16"/>
  </r>
  <r>
    <n v="3729"/>
    <s v="Picasso at The Lapin Agile, a play by Steve Martin"/>
    <x v="3727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14"/>
    <d v="2015-02-06T04:55:12"/>
  </r>
  <r>
    <n v="3730"/>
    <s v="Mark Twain is Hell for the Company - Original Play"/>
    <x v="3728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d v="2015-07-18T16:15:59"/>
  </r>
  <r>
    <n v="3731"/>
    <s v="The Rabbit on the Moon"/>
    <x v="3729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16"/>
    <d v="2014-12-10T18:04:06"/>
  </r>
  <r>
    <n v="3732"/>
    <s v="Elektra Bekent - Afstudeervoorstelling"/>
    <x v="3730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17"/>
    <d v="2014-11-25T16:15:33"/>
  </r>
  <r>
    <n v="3733"/>
    <s v="laughter in the hood"/>
    <x v="3731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9T00:35:08"/>
  </r>
  <r>
    <n v="3734"/>
    <s v="Shakespeare in Sarajevo"/>
    <x v="3732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19"/>
    <d v="2015-03-26T21:38:16"/>
  </r>
  <r>
    <n v="3735"/>
    <s v="Women Beware Women"/>
    <x v="3733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20"/>
    <d v="2015-04-28T16:38:09"/>
  </r>
  <r>
    <n v="3736"/>
    <s v="Hot Dogs a new play by Suhayla El-Bushra"/>
    <x v="3734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21"/>
    <d v="2015-02-13T17:04:53"/>
  </r>
  <r>
    <n v="3737"/>
    <s v="Measure For Measure"/>
    <x v="3735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22"/>
    <d v="2015-10-20T16:35:03"/>
  </r>
  <r>
    <n v="3738"/>
    <s v="'GULF' - a new play by PIVOT THEATRE"/>
    <x v="3736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d v="2014-06-23T22:31:45"/>
  </r>
  <r>
    <n v="3739"/>
    <s v="Verge of Strife - The life and poetry of Rupert Brooke"/>
    <x v="3737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24"/>
    <d v="2016-06-27T10:47:48"/>
  </r>
  <r>
    <n v="3740"/>
    <s v="dasGROUP Theatre: Savage in Limbo"/>
    <x v="3738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25"/>
    <d v="2014-07-13T02:09:15"/>
  </r>
  <r>
    <n v="3741"/>
    <s v="Open House Theater"/>
    <x v="3739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22:05:50"/>
  </r>
  <r>
    <n v="3742"/>
    <s v="The Jennings Family Reunion"/>
    <x v="3740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d v="2014-08-07T05:09:04"/>
  </r>
  <r>
    <n v="3743"/>
    <s v="Down the Mississippi"/>
    <x v="3741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17:02:44"/>
  </r>
  <r>
    <n v="3744"/>
    <s v="The Game's Afoot - Spotlight"/>
    <x v="3742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9:32:32"/>
  </r>
  <r>
    <n v="3745"/>
    <s v="Tyke Theatre Web Show"/>
    <x v="3743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d v="2014-07-11T16:45:02"/>
  </r>
  <r>
    <n v="3746"/>
    <s v="Stage Play Production - &quot;I Love You to Death&quot;"/>
    <x v="3744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31"/>
    <d v="2016-09-08T09:20:39"/>
  </r>
  <r>
    <n v="3747"/>
    <s v="Counting Stars"/>
    <x v="3745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d v="2015-06-09T07:11:36"/>
  </r>
  <r>
    <n v="3748"/>
    <s v="CAUCUS! THE MUSICAL"/>
    <x v="3746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33"/>
    <d v="2016-01-26T16:57:16"/>
  </r>
  <r>
    <n v="3749"/>
    <s v="Dante's Capstone Project: Who am I?"/>
    <x v="3747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d v="2016-03-29T03:03:08"/>
  </r>
  <r>
    <n v="3750"/>
    <s v="Stars on Stage, Kids be Heard!"/>
    <x v="3748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35"/>
    <d v="2015-01-12T23:33:28"/>
  </r>
  <r>
    <n v="3751"/>
    <s v="GGC Productions 2016"/>
    <x v="3749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36"/>
    <d v="2016-02-03T00:51:13"/>
  </r>
  <r>
    <n v="3752"/>
    <s v="POP! Community Cabaret Presents..."/>
    <x v="3750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37"/>
    <d v="2016-09-06T19:15:35"/>
  </r>
  <r>
    <n v="3753"/>
    <s v="Wagner in English"/>
    <x v="3751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38"/>
    <d v="2015-05-04T19:46:40"/>
  </r>
  <r>
    <n v="3754"/>
    <s v="Little Shop of Horrors"/>
    <x v="3752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39"/>
    <d v="2014-06-18T21:08:57"/>
  </r>
  <r>
    <n v="3755"/>
    <s v="Retro Rhapsody"/>
    <x v="3753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40"/>
    <d v="2016-03-16T20:48:27"/>
  </r>
  <r>
    <n v="3756"/>
    <s v="the purple light theatre company's Into the Woods"/>
    <x v="3754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41"/>
    <d v="2014-05-12T19:33:18"/>
  </r>
  <r>
    <n v="3757"/>
    <s v="Anti-Bullying Musicalâ€¦ &quot;It's Easy!&quot;"/>
    <x v="3755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42"/>
    <d v="2014-11-11T20:25:15"/>
  </r>
  <r>
    <n v="3758"/>
    <s v="Luigi's Ladies"/>
    <x v="3756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43"/>
    <d v="2014-04-18T11:18:58"/>
  </r>
  <r>
    <n v="3759"/>
    <s v="Pared Down Productions"/>
    <x v="3757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44"/>
    <d v="2015-06-27T02:35:53"/>
  </r>
  <r>
    <n v="3760"/>
    <s v="Song of the Sea"/>
    <x v="3758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45"/>
    <d v="2014-04-10T12:36:26"/>
  </r>
  <r>
    <n v="3761"/>
    <s v="MARSHA - a girl who does bad things"/>
    <x v="3759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46"/>
    <d v="2015-06-18T11:12:17"/>
  </r>
  <r>
    <n v="3762"/>
    <s v="iolite the musical"/>
    <x v="3760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47"/>
    <d v="2015-07-08T19:31:29"/>
  </r>
  <r>
    <n v="3763"/>
    <s v="[title of show] â€” The Chicago Storefront Premiere"/>
    <x v="3761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48"/>
    <d v="2015-03-02T18:00:26"/>
  </r>
  <r>
    <n v="3764"/>
    <s v="Agape Performing Arts Company, a Ministry of OLG"/>
    <x v="3762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49"/>
    <d v="2016-05-09T20:13:52"/>
  </r>
  <r>
    <n v="3765"/>
    <s v="Before and After"/>
    <x v="3763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50"/>
    <d v="2014-06-30T18:38:02"/>
  </r>
  <r>
    <n v="3766"/>
    <s v="Held Momentarily The Musical Takes FringeNYC"/>
    <x v="3764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51"/>
    <d v="2014-05-29T04:00:45"/>
  </r>
  <r>
    <n v="3767"/>
    <s v="Accidental Artists Lab"/>
    <x v="3765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566"/>
    <d v="2015-02-15T00:28:17"/>
  </r>
  <r>
    <n v="3768"/>
    <s v="Unexpected Stage's Dani Girl, A New Musical"/>
    <x v="3766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52"/>
    <d v="2014-05-13T17:28:10"/>
  </r>
  <r>
    <n v="3769"/>
    <s v="The Last Five Years Distinction Project"/>
    <x v="3767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53"/>
    <d v="2016-03-16T14:21:19"/>
  </r>
  <r>
    <n v="3770"/>
    <s v="The White Feather: a new musical"/>
    <x v="3768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d v="2015-05-14T22:20:10"/>
  </r>
  <r>
    <n v="3771"/>
    <s v="COME OUT SWINGIN'!"/>
    <x v="3769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55"/>
    <d v="2016-05-03T20:34:12"/>
  </r>
  <r>
    <n v="3772"/>
    <s v="Make &quot;Tonya and Nancy&quot; a Rock Opera!"/>
    <x v="3770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56"/>
    <d v="2016-11-08T14:48:26"/>
  </r>
  <r>
    <n v="3773"/>
    <s v="Dundee: A Hip-Hopera"/>
    <x v="3771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57"/>
    <d v="2016-10-13T00:07:27"/>
  </r>
  <r>
    <n v="3774"/>
    <s v="Mabel Moon Goes to Earth!"/>
    <x v="3772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d v="2015-03-24T19:00:55"/>
  </r>
  <r>
    <n v="3775"/>
    <s v="TRAVIS KENT : MY FIRST TIME live and unprotected at 54 BELOW"/>
    <x v="3773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59"/>
    <d v="2015-03-12T22:37:23"/>
  </r>
  <r>
    <n v="3776"/>
    <s v="Peter Pan is out of pixie dust &amp; can't fly without your help"/>
    <x v="3774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60"/>
    <d v="2014-06-24T08:49:38"/>
  </r>
  <r>
    <n v="3777"/>
    <s v="The Musical Adventure of Mimi and the Ghosts"/>
    <x v="3775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61"/>
    <d v="2014-09-05T02:40:21"/>
  </r>
  <r>
    <n v="3778"/>
    <s v="Give a Puppet a Hand"/>
    <x v="3776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62"/>
    <d v="2014-12-16T19:39:40"/>
  </r>
  <r>
    <n v="3779"/>
    <s v="&quot;The Last Adam&quot; A New Musical, NYC reading"/>
    <x v="3777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63"/>
    <d v="2016-02-25T17:39:00"/>
  </r>
  <r>
    <n v="3780"/>
    <s v="Melissa Youth OnSTAGE Season 5. Act Like you Mean it!"/>
    <x v="3778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d v="2015-06-11T05:16:25"/>
  </r>
  <r>
    <n v="3781"/>
    <s v="I GOT FIRED - Keith and Jenny are back!"/>
    <x v="3779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65"/>
    <d v="2014-08-14T21:11:25"/>
  </r>
  <r>
    <n v="3782"/>
    <s v="No Horizon - The forgotten story, told in a unique musical."/>
    <x v="3780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66"/>
    <d v="2016-06-25T20:41:37"/>
  </r>
  <r>
    <n v="3783"/>
    <s v="Help DORO &amp; DIEGA find their way to the Orlando FRINGE 2016"/>
    <x v="3781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67"/>
    <d v="2016-02-20T03:22:00"/>
  </r>
  <r>
    <n v="3784"/>
    <s v="Whitehall Theatre Presents: Little Shop of Horrors"/>
    <x v="3782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68"/>
    <d v="2016-06-10T23:32:12"/>
  </r>
  <r>
    <n v="3785"/>
    <s v="Send &quot;Pawn&quot; to Edinburgh!"/>
    <x v="3783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69"/>
    <d v="2016-06-27T15:19:29"/>
  </r>
  <r>
    <n v="3786"/>
    <s v="Puberty the Musical: Original Cast Recording"/>
    <x v="3784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70"/>
    <d v="2016-04-27T00:54:35"/>
  </r>
  <r>
    <n v="3787"/>
    <s v="Happiest Show On Earth Production Sponsor"/>
    <x v="3785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514"/>
    <d v="2015-06-12T12:50:06"/>
  </r>
  <r>
    <n v="3788"/>
    <s v="WHAT'S A NICE JEWISH GIRL DOING IN A PLACE LIKE THIS?"/>
    <x v="3786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71"/>
    <d v="2015-11-25T16:41:59"/>
  </r>
  <r>
    <n v="3789"/>
    <s v="Austen a New Musical Play"/>
    <x v="3787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72"/>
    <d v="2015-05-14T19:10:18"/>
  </r>
  <r>
    <n v="3790"/>
    <s v="Funding a Performing Arts Theatre for Children and Adults"/>
    <x v="3788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16:00:23"/>
  </r>
  <r>
    <n v="3791"/>
    <s v="Spin! at The Cumming Playhouse"/>
    <x v="3789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16:36:32"/>
  </r>
  <r>
    <n v="3792"/>
    <s v="BorikÃ©n: The Show"/>
    <x v="3790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75"/>
    <d v="2015-06-15T10:43:42"/>
  </r>
  <r>
    <n v="3793"/>
    <s v="Carolyn German Songbook &quot;Go From Here&quot; Sheet Music &amp; Concert"/>
    <x v="3791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76"/>
    <d v="2014-11-25T22:32:09"/>
  </r>
  <r>
    <n v="3794"/>
    <s v="Jack and the Beanstalk, The Family Pantomime December 2015"/>
    <x v="3792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d v="2015-05-08T13:55:54"/>
  </r>
  <r>
    <n v="3795"/>
    <s v="Duodeca"/>
    <x v="3793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78"/>
    <d v="2015-07-16T10:28:10"/>
  </r>
  <r>
    <n v="3796"/>
    <s v="A Staged Reading of &quot;CALL ME TANIA&quot;"/>
    <x v="3794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79"/>
    <d v="2016-11-15T00:42:36"/>
  </r>
  <r>
    <n v="3797"/>
    <s v="FACING EAST: New LGBT Musical Eyes London Concert"/>
    <x v="3795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80"/>
    <d v="2015-03-21T21:09:25"/>
  </r>
  <r>
    <n v="3798"/>
    <s v="&quot;Final Day,&quot; A Dramatic Musical Play (Broadway,Theater, NYC)"/>
    <x v="3796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81"/>
    <d v="2014-07-11T17:20:48"/>
  </r>
  <r>
    <n v="3799"/>
    <s v="A Story Once Told"/>
    <x v="3797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82"/>
    <d v="2016-02-10T22:20:43"/>
  </r>
  <r>
    <n v="3800"/>
    <s v="Be The Change ~ The Children's Campaign"/>
    <x v="3798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783"/>
    <d v="2014-12-09T17:41:23"/>
  </r>
  <r>
    <n v="3801"/>
    <s v="The Imaginary A Musical"/>
    <x v="3799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784"/>
    <d v="2014-12-02T16:13:36"/>
  </r>
  <r>
    <n v="3802"/>
    <s v="The Lost Play of William Shakespeare"/>
    <x v="3800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2T03:01:46"/>
  </r>
  <r>
    <n v="3803"/>
    <s v="Benjamin Button the Musical Concept Album"/>
    <x v="3801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786"/>
    <d v="2016-02-03T23:19:28"/>
  </r>
  <r>
    <n v="3804"/>
    <s v="Spring Awakening: The Hit Coming-of-Age Rock Musical"/>
    <x v="3802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6T00:13:44"/>
  </r>
  <r>
    <n v="3805"/>
    <s v="&quot;Sounds By The River&quot; ( Original Musical)"/>
    <x v="3803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788"/>
    <d v="2014-07-29T21:17:20"/>
  </r>
  <r>
    <n v="3806"/>
    <s v="The Rhythm of Revolution - Charity Musical Production"/>
    <x v="3804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789"/>
    <d v="2014-06-09T06:13:01"/>
  </r>
  <r>
    <n v="3807"/>
    <s v="&quot;In the Heights&quot; at The University of Michigan"/>
    <x v="3805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790"/>
    <d v="2015-03-27T21:48:59"/>
  </r>
  <r>
    <n v="3808"/>
    <s v="Time at the Bar! The road to Edinburgh"/>
    <x v="3806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791"/>
    <d v="2015-02-24T10:53:39"/>
  </r>
  <r>
    <n v="3809"/>
    <s v="15% of The Seagull Flies to Edinburgh"/>
    <x v="3807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792"/>
    <d v="2014-06-10T12:38:27"/>
  </r>
  <r>
    <n v="3810"/>
    <s v="Romeo &amp; Juliet"/>
    <x v="3808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793"/>
    <d v="2015-02-19T20:22:38"/>
  </r>
  <r>
    <n v="3811"/>
    <s v="The Merchant of Venice"/>
    <x v="3809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794"/>
    <d v="2016-04-27T15:02:53"/>
  </r>
  <r>
    <n v="3812"/>
    <s v="Save &quot;The Stage Door&quot;"/>
    <x v="3810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2551"/>
    <d v="2015-04-15T18:01:48"/>
  </r>
  <r>
    <n v="3813"/>
    <s v="SUCKIN INJUN"/>
    <x v="3811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795"/>
    <d v="2016-05-07T06:37:01"/>
  </r>
  <r>
    <n v="3814"/>
    <s v="Eyes Shut. Door Open - A New Play by Cassie M. Seinuk"/>
    <x v="3812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532"/>
    <d v="2015-02-23T21:41:52"/>
  </r>
  <r>
    <n v="3815"/>
    <s v="The Canterbury Shakespeare Festival - first season"/>
    <x v="3813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796"/>
    <d v="2015-07-22T06:14:17"/>
  </r>
  <r>
    <n v="3816"/>
    <s v="AFTER LIFE: Minnesota Fringe Festival 2014"/>
    <x v="3814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797"/>
    <d v="2014-06-17T16:33:43"/>
  </r>
  <r>
    <n v="3817"/>
    <s v="TWIST: adapted from the novel Oliver Twist"/>
    <x v="3815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798"/>
    <d v="2015-10-07T16:43:36"/>
  </r>
  <r>
    <n v="3818"/>
    <s v="The AOA Presents: The Maiden of Orleans"/>
    <x v="3816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799"/>
    <d v="2015-02-10T20:13:02"/>
  </r>
  <r>
    <n v="3819"/>
    <s v="A Kansas City Fringe Festival premiere: &quot;The Art is a Lie&quot;"/>
    <x v="3705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00"/>
    <d v="2015-06-29T05:01:44"/>
  </r>
  <r>
    <n v="3820"/>
    <s v="TUSENTACK THEATRE"/>
    <x v="3817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01"/>
    <d v="2015-06-05T15:38:37"/>
  </r>
  <r>
    <n v="3821"/>
    <s v="Brooklyn Quartet, directed by reg e gaines. Spring of 2016"/>
    <x v="3818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02"/>
    <d v="2015-12-03T04:20:07"/>
  </r>
  <r>
    <n v="3822"/>
    <s v="Geschichten sollen leben"/>
    <x v="3819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03"/>
    <d v="2015-11-21T20:06:57"/>
  </r>
  <r>
    <n v="3823"/>
    <s v="FEED"/>
    <x v="3820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04"/>
    <d v="2015-06-15T21:50:44"/>
  </r>
  <r>
    <n v="3824"/>
    <s v="Count Your Blessings - A Verbatim Performance"/>
    <x v="3821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05"/>
    <d v="2016-07-20T15:01:43"/>
  </r>
  <r>
    <n v="3825"/>
    <s v="Help keep girls in school in Burkina Faso"/>
    <x v="3822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06"/>
    <d v="2015-05-27T01:40:14"/>
  </r>
  <r>
    <n v="3826"/>
    <s v="DAY OF THE DOG by Blue Sparrow Theatre Company"/>
    <x v="3823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07"/>
    <d v="2015-04-07T10:09:54"/>
  </r>
  <r>
    <n v="3827"/>
    <s v="BROKEN BISCUITS EDINBURGH"/>
    <x v="3824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08"/>
    <d v="2015-01-30T22:16:41"/>
  </r>
  <r>
    <n v="3828"/>
    <s v="A Few Brave Men: The Chosen Few"/>
    <x v="3825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09"/>
    <d v="2014-11-01T12:39:47"/>
  </r>
  <r>
    <n v="3829"/>
    <s v="Returning Home."/>
    <x v="3826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10"/>
    <d v="2016-08-11T20:46:11"/>
  </r>
  <r>
    <n v="3830"/>
    <s v="Run Away"/>
    <x v="3827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d v="2016-05-13T17:46:51"/>
  </r>
  <r>
    <n v="3831"/>
    <s v="Adopt a School for Shared Shakes Artists in the Schools"/>
    <x v="3828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12"/>
    <d v="2014-10-15T20:22:25"/>
  </r>
  <r>
    <n v="3832"/>
    <s v="SBYET 2016 Hairspray at the Lobero Theatre!"/>
    <x v="3829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13"/>
    <d v="2016-01-06T02:45:35"/>
  </r>
  <r>
    <n v="3833"/>
    <s v="Shakespeare is Boffo! Teachers' Edition"/>
    <x v="3830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14"/>
    <d v="2014-11-20T20:56:12"/>
  </r>
  <r>
    <n v="3834"/>
    <s v="Better to Have Loved...?"/>
    <x v="3831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15"/>
    <d v="2015-05-19T10:41:07"/>
  </r>
  <r>
    <n v="3835"/>
    <s v="Support new theatre piece IT DOESN'T MATTER"/>
    <x v="3832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d v="2016-03-31T22:36:48"/>
  </r>
  <r>
    <n v="3836"/>
    <s v="Home (The Place Where My Stuff Resides)"/>
    <x v="3833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17"/>
    <d v="2016-07-02T22:14:12"/>
  </r>
  <r>
    <n v="3837"/>
    <s v="Farcical Elements Presents Boeing-Boeing"/>
    <x v="3834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18"/>
    <d v="2015-05-28T18:22:38"/>
  </r>
  <r>
    <n v="3838"/>
    <s v="BlodsbrÃ¶llop pÃ¥ Fredriksdal / Blood Wedding at Fredriksdal"/>
    <x v="3835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19"/>
    <d v="2015-04-22T17:03:29"/>
  </r>
  <r>
    <n v="3839"/>
    <s v="El Campanario: A place to &quot;rest&quot; in times of war..."/>
    <x v="3836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20"/>
    <d v="2015-05-31T03:25:24"/>
  </r>
  <r>
    <n v="3840"/>
    <s v="Tonight I'll be April"/>
    <x v="3837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21"/>
    <d v="2016-03-03T16:50:29"/>
  </r>
  <r>
    <n v="3841"/>
    <s v="&quot;If They Come Back&quot;"/>
    <x v="3838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22"/>
    <d v="2014-05-21T18:51:27"/>
  </r>
  <r>
    <n v="3842"/>
    <s v="Shakespeare's The Tempest: In-The-Round"/>
    <x v="3839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23"/>
    <d v="2014-04-11T11:50:52"/>
  </r>
  <r>
    <n v="3843"/>
    <s v="Vengeance Can Wait"/>
    <x v="3840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24"/>
    <d v="2014-05-07T01:44:24"/>
  </r>
  <r>
    <n v="3844"/>
    <s v="Get &quot;Walken in His Shoes&quot; to Capital Fringe Festival in DC!"/>
    <x v="3841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25"/>
    <d v="2014-05-07T14:48:54"/>
  </r>
  <r>
    <n v="3845"/>
    <s v="Marilyn Madness &amp; Me"/>
    <x v="3842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26"/>
    <d v="2015-09-01T15:02:54"/>
  </r>
  <r>
    <n v="3846"/>
    <s v="My Insane Shakespeare"/>
    <x v="3843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27"/>
    <d v="2014-09-03T05:19:02"/>
  </r>
  <r>
    <n v="3847"/>
    <s v="Madame X"/>
    <x v="3844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28"/>
    <d v="2015-06-04T05:23:11"/>
  </r>
  <r>
    <n v="3848"/>
    <s v="'LETTERS FROM WAR' Losing loved ones to Alzheimer's Disease"/>
    <x v="3845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29"/>
    <d v="2015-09-18T19:36:29"/>
  </r>
  <r>
    <n v="3849"/>
    <s v="Auf geht's beim Schichtl"/>
    <x v="3846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30"/>
    <d v="2015-05-12T18:24:44"/>
  </r>
  <r>
    <n v="3850"/>
    <s v="The Vagina Monologues 2015"/>
    <x v="3847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31"/>
    <d v="2014-12-02T02:59:03"/>
  </r>
  <r>
    <n v="3851"/>
    <s v="Waving Goodbye"/>
    <x v="3848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32"/>
    <d v="2015-06-17T10:32:59"/>
  </r>
  <r>
    <n v="3852"/>
    <s v="Rob Base Presents Unequally Yoked The Stage Play"/>
    <x v="3849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33"/>
    <d v="2015-03-02T04:34:36"/>
  </r>
  <r>
    <n v="3853"/>
    <s v="The Original Laughter Therapist"/>
    <x v="3850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34"/>
    <d v="2014-07-28T20:09:38"/>
  </r>
  <r>
    <n v="3854"/>
    <s v="The Case Of Soghomon Tehlirian"/>
    <x v="3851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35"/>
    <d v="2015-04-09T21:14:18"/>
  </r>
  <r>
    <n v="3855"/>
    <s v="The Happy Family and Devoted Dreams new theater plays NYC"/>
    <x v="3852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36"/>
    <d v="2015-02-24T23:17:51"/>
  </r>
  <r>
    <n v="3856"/>
    <s v="&quot;Trouble at the Gate&quot; play"/>
    <x v="3853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37"/>
    <d v="2015-02-06T17:50:03"/>
  </r>
  <r>
    <n v="3857"/>
    <s v="I support Molding Heartz"/>
    <x v="3854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38"/>
    <d v="2014-07-09T17:41:30"/>
  </r>
  <r>
    <n v="3858"/>
    <s v="Hamlet by CattyWhamPuss (with non-traditional casting)"/>
    <x v="3855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d v="2015-05-04T10:20:44"/>
  </r>
  <r>
    <n v="3859"/>
    <s v="What Dreams Were Made Of"/>
    <x v="3856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40"/>
    <d v="2014-05-30T21:26:47"/>
  </r>
  <r>
    <n v="3860"/>
    <s v="Tennessee Williams' ONE ARM @ Minnesota Fringe"/>
    <x v="3857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41"/>
    <d v="2014-07-13T15:51:50"/>
  </r>
  <r>
    <n v="3861"/>
    <s v="READY OR NOT HERE I COME"/>
    <x v="3858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d v="2014-10-02T14:09:37"/>
  </r>
  <r>
    <n v="3862"/>
    <s v="The Container Play"/>
    <x v="3859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43"/>
    <d v="2016-08-29T06:15:56"/>
  </r>
  <r>
    <n v="3863"/>
    <s v="Umma Yemaya"/>
    <x v="3860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15:11:45"/>
  </r>
  <r>
    <n v="3864"/>
    <s v="Grammar Land Performances"/>
    <x v="3861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45"/>
    <d v="2015-10-18T21:24:14"/>
  </r>
  <r>
    <n v="3865"/>
    <s v="Fellatia's-Fantastic-Fun-Time-Show"/>
    <x v="3862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46"/>
    <d v="2014-07-21T15:38:18"/>
  </r>
  <r>
    <n v="3866"/>
    <s v="a feminine ending, brought to you by the East End Theatre Co"/>
    <x v="3863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47"/>
    <d v="2016-02-02T22:43:41"/>
  </r>
  <r>
    <n v="3867"/>
    <s v="RUSSIAN PLAY &quot;HOW TO BE BRAVE&quot;"/>
    <x v="3864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48"/>
    <d v="2016-05-19T19:32:19"/>
  </r>
  <r>
    <n v="3868"/>
    <s v="1000 words (Canceled)"/>
    <x v="3865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49"/>
    <d v="2014-08-14T15:50:05"/>
  </r>
  <r>
    <n v="3869"/>
    <s v="The Masturbation Musical (Canceled)"/>
    <x v="3866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50"/>
    <d v="2015-02-12T17:23:12"/>
  </r>
  <r>
    <n v="3870"/>
    <s v="MARTIN, LOVE, SEX &amp; RHYTHM The Musical Performance"/>
    <x v="3867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d v="2014-06-03T04:07:58"/>
  </r>
  <r>
    <n v="3871"/>
    <s v="Pocket Monsters: A Musical Parody (Canceled)"/>
    <x v="3868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52"/>
    <d v="2017-01-28T18:44:10"/>
  </r>
  <r>
    <n v="3872"/>
    <s v="Shining Star Players (Canceled)"/>
    <x v="3869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5T03:29:56"/>
  </r>
  <r>
    <n v="3873"/>
    <s v="Dream Big, Work Hard Character Development Show Tour"/>
    <x v="3870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16:42:15"/>
  </r>
  <r>
    <n v="3874"/>
    <s v="HEAL event - Selfless Acts of Love - Musical Extravaganza"/>
    <x v="3871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3T00:23:42"/>
  </r>
  <r>
    <n v="3875"/>
    <s v="&quot;Sweeney Todd&quot; - NÃ¸rrebro Musicalteater (Canceled)"/>
    <x v="3872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8:19:25"/>
  </r>
  <r>
    <n v="3876"/>
    <s v="Drinking with Angelika - Marlowe Studio Canterbury May 2016"/>
    <x v="3873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57"/>
    <d v="2016-01-03T14:58:48"/>
  </r>
  <r>
    <n v="3877"/>
    <s v="Does NY Heart Me? The Musical (Canceled)"/>
    <x v="3874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58"/>
    <d v="2016-11-08T16:15:52"/>
  </r>
  <r>
    <n v="3878"/>
    <s v="Boys In The Arts Scholarship Program (Canceled)"/>
    <x v="3875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59"/>
    <d v="2015-05-30T19:39:06"/>
  </r>
  <r>
    <n v="3879"/>
    <s v="Theatre 'Portable' Royal (Canceled)"/>
    <x v="3876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20:39:56"/>
  </r>
  <r>
    <n v="3880"/>
    <s v="Thoroughly Modern Millie (Canceled)"/>
    <x v="3877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792"/>
    <d v="2014-06-25T19:33:40"/>
  </r>
  <r>
    <n v="3881"/>
    <s v="My Real Mother's Name is... (Canceled)"/>
    <x v="3878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d v="2017-01-21T00:26:39"/>
  </r>
  <r>
    <n v="3882"/>
    <s v="Mephistopheles by R. Garth &amp; The S.O.L. (Canceled)"/>
    <x v="3879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23:36:10"/>
  </r>
  <r>
    <n v="3883"/>
    <s v="CAGED - A New Musical (Canceled)"/>
    <x v="3880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14:27:49"/>
  </r>
  <r>
    <n v="3884"/>
    <s v="Alive Portrait Of Christ in Pembroke Township, IL (Canceled)"/>
    <x v="3881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8:59:52"/>
  </r>
  <r>
    <n v="3885"/>
    <s v="THE SESSIONS - The Beatles at Abbey Road Studios (Canceled)"/>
    <x v="3882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22:49:51"/>
  </r>
  <r>
    <n v="3886"/>
    <s v="a (Canceled)"/>
    <x v="3883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05:28:22"/>
  </r>
  <r>
    <n v="3887"/>
    <s v="SUPER!: An Original Musical (KC Fringe 2015) (Canceled)"/>
    <x v="3884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67"/>
    <d v="2015-03-16T20:35:29"/>
  </r>
  <r>
    <n v="3888"/>
    <s v="Popinjay Productions' The Odyssey"/>
    <x v="3885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68"/>
    <d v="2017-01-27T13:05:58"/>
  </r>
  <r>
    <n v="3889"/>
    <s v="Sherri's Playhouse Present's A Heavenly Hand!"/>
    <x v="3886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69"/>
    <d v="2014-12-04T00:07:10"/>
  </r>
  <r>
    <n v="3890"/>
    <s v="Something Wicked This Way Comes"/>
    <x v="3887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70"/>
    <d v="2015-06-16T18:12:24"/>
  </r>
  <r>
    <n v="3891"/>
    <s v="Out of the Box: A Mime Story"/>
    <x v="3888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71"/>
    <d v="2015-02-21T03:10:44"/>
  </r>
  <r>
    <n v="3892"/>
    <s v="The Sea Horse, presented by Different Stages"/>
    <x v="3889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15:39:17"/>
  </r>
  <r>
    <n v="3893"/>
    <s v="MY PRIVATE REVOLUTION"/>
    <x v="3890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73"/>
    <d v="2014-05-20T15:47:20"/>
  </r>
  <r>
    <n v="3894"/>
    <s v="MADE-UP: A Sitcom Theater Special"/>
    <x v="3891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74"/>
    <d v="2016-11-05T23:00:12"/>
  </r>
  <r>
    <n v="3895"/>
    <s v="Vestige"/>
    <x v="3892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d v="2015-01-28T06:00:18"/>
  </r>
  <r>
    <n v="3896"/>
    <s v="Yorick and Company"/>
    <x v="3893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76"/>
    <d v="2014-06-03T04:36:18"/>
  </r>
  <r>
    <n v="3897"/>
    <s v="Terry Pratchett's Wyrd Sisters at Paeroa Little Theatre"/>
    <x v="3894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77"/>
    <d v="2014-12-09T20:58:03"/>
  </r>
  <r>
    <n v="3898"/>
    <s v="The Return of The Walthamstow Mysteries"/>
    <x v="3895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78"/>
    <d v="2015-07-08T11:34:30"/>
  </r>
  <r>
    <n v="3899"/>
    <s v="RAIN | a theatrical production of life-changing proportions"/>
    <x v="3896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79"/>
    <d v="2014-07-23T18:36:01"/>
  </r>
  <r>
    <n v="3900"/>
    <s v="HUB Theatre Group presents John Logan's RED"/>
    <x v="3897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880"/>
    <d v="2015-05-12T02:13:11"/>
  </r>
  <r>
    <n v="3901"/>
    <s v="De Lewe: A Youth Movement(Traveling Show)"/>
    <x v="3898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881"/>
    <d v="2015-11-09T19:49:59"/>
  </r>
  <r>
    <n v="3902"/>
    <s v="Over Here Theatre/Scotchbonnet present: Love, Sex and Apps"/>
    <x v="3899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882"/>
    <d v="2016-10-20T11:14:02"/>
  </r>
  <r>
    <n v="3903"/>
    <s v="Know Thy Law"/>
    <x v="3900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7-01T00:16:05"/>
  </r>
  <r>
    <n v="3904"/>
    <s v="Black America from Prophets to Pimps"/>
    <x v="3901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884"/>
    <d v="2015-04-01T05:30:00"/>
  </r>
  <r>
    <n v="3905"/>
    <s v="Antonym Theatre - &quot;STAIRCASES&quot;"/>
    <x v="3902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885"/>
    <d v="2015-04-30T14:58:23"/>
  </r>
  <r>
    <n v="3906"/>
    <s v="First Draft Theatre"/>
    <x v="3903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886"/>
    <d v="2015-05-19T22:01:33"/>
  </r>
  <r>
    <n v="3907"/>
    <s v="Burqa&amp;Rifle: A Drama: Two Women, Two Cultues, Two Histories"/>
    <x v="3904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887"/>
    <d v="2014-09-24T19:40:06"/>
  </r>
  <r>
    <n v="3908"/>
    <s v="Unconscious Subconscious"/>
    <x v="3905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888"/>
    <d v="2014-07-14T03:14:56"/>
  </r>
  <r>
    <n v="3909"/>
    <s v="Woman2Woman"/>
    <x v="3906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889"/>
    <d v="2014-08-12T08:37:22"/>
  </r>
  <r>
    <n v="3910"/>
    <s v="&quot;SHERLOCK HOLMES AND THE SCARLET AVENGER&quot;"/>
    <x v="3907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890"/>
    <d v="2015-08-08T18:09:57"/>
  </r>
  <r>
    <n v="3911"/>
    <s v="Ministers of Grace"/>
    <x v="3908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891"/>
    <d v="2014-10-27T19:29:37"/>
  </r>
  <r>
    <n v="3912"/>
    <s v="JoLee Productions"/>
    <x v="3909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892"/>
    <d v="2015-02-24T06:28:50"/>
  </r>
  <r>
    <n v="3913"/>
    <s v="The Great Gatsby at All-of-us Express Children's Theatre"/>
    <x v="3910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893"/>
    <d v="2015-10-31T05:04:09"/>
  </r>
  <r>
    <n v="3914"/>
    <s v="Support Catalan Drama: Skin in Flames, by Guillem Clua"/>
    <x v="3911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894"/>
    <d v="2015-04-20T19:39:16"/>
  </r>
  <r>
    <n v="3915"/>
    <s v="Hardcross"/>
    <x v="3912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895"/>
    <d v="2016-05-02T23:38:29"/>
  </r>
  <r>
    <n v="3916"/>
    <s v="Final exam"/>
    <x v="3913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11:19:12"/>
  </r>
  <r>
    <n v="3917"/>
    <s v="Romeo and Juliet by Cry of Curs"/>
    <x v="3914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897"/>
    <d v="2014-08-12T12:39:21"/>
  </r>
  <r>
    <n v="3918"/>
    <s v="The Singing Teacher"/>
    <x v="3915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898"/>
    <d v="2014-07-23T15:57:03"/>
  </r>
  <r>
    <n v="3919"/>
    <s v="After The Blue"/>
    <x v="3916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899"/>
    <d v="2015-12-20T16:26:13"/>
  </r>
  <r>
    <n v="3920"/>
    <s v="'SCARAMOUCHE JONES'' by Justin Butcher"/>
    <x v="3917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00"/>
    <d v="2016-10-14T09:17:40"/>
  </r>
  <r>
    <n v="3921"/>
    <s v="Shakespeare's R&amp;J - Chapel Lane Theatre Company"/>
    <x v="3918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13:00:55"/>
  </r>
  <r>
    <n v="3922"/>
    <s v="Truth, Dare, Promise to be Faithful Stage Play"/>
    <x v="3919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02"/>
    <d v="2015-01-16T18:26:50"/>
  </r>
  <r>
    <n v="3923"/>
    <s v="Mrs Roosevelt Flies to London UK tour"/>
    <x v="3920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03"/>
    <d v="2015-03-12T23:31:11"/>
  </r>
  <r>
    <n v="3924"/>
    <s v="THE MAGIC OF LAUGHTER WITH REGGIE RICE'S #TEAMDREAMERS"/>
    <x v="3921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04"/>
    <d v="2014-05-27T23:02:02"/>
  </r>
  <r>
    <n v="3925"/>
    <s v="Help Save High School Theater"/>
    <x v="3922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d v="2014-06-30T20:53:59"/>
  </r>
  <r>
    <n v="3926"/>
    <s v="Caryl Churchill's 'Top Girls' - NSW HSC Text"/>
    <x v="3923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06"/>
    <d v="2014-11-27T02:02:28"/>
  </r>
  <r>
    <n v="3927"/>
    <s v="'Journey's End' Tour of Dorset commemorating WW1"/>
    <x v="3924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d v="2014-07-10T06:25:04"/>
  </r>
  <r>
    <n v="3928"/>
    <s v="CHARM by Philip Dawkins"/>
    <x v="3925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08"/>
    <d v="2015-09-18T16:23:47"/>
  </r>
  <r>
    <n v="3929"/>
    <s v="Comedy Of Errors: Antioch Community High School"/>
    <x v="3926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09"/>
    <d v="2016-08-19T19:51:05"/>
  </r>
  <r>
    <n v="3930"/>
    <s v="Foundry Theatre Brisbane"/>
    <x v="3927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8:07:48"/>
  </r>
  <r>
    <n v="3931"/>
    <s v="Still I Weep"/>
    <x v="3928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2T03:38:27"/>
  </r>
  <r>
    <n v="3932"/>
    <s v="Improv Patrol &quot;The Gift of Your Story is Our Script&quot;"/>
    <x v="3929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12"/>
    <d v="2016-02-15T04:02:44"/>
  </r>
  <r>
    <n v="3933"/>
    <s v="Three for 5: A King's Story"/>
    <x v="3930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13"/>
    <d v="2016-06-17T23:14:22"/>
  </r>
  <r>
    <n v="3934"/>
    <s v="&quot;A Measure of Normalcy&quot;"/>
    <x v="3931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14"/>
    <d v="2015-08-17T16:07:19"/>
  </r>
  <r>
    <n v="3935"/>
    <s v="Mr Mineshaft - A Play about Julius Eastman"/>
    <x v="3932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15"/>
    <d v="2015-08-05T15:45:46"/>
  </r>
  <r>
    <n v="3936"/>
    <s v="End Breast Cancer"/>
    <x v="3933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06:18:40"/>
  </r>
  <r>
    <n v="3937"/>
    <s v="Fever - a workshop production"/>
    <x v="3934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17"/>
    <d v="2016-06-13T15:09:20"/>
  </r>
  <r>
    <n v="3938"/>
    <s v="Broken Alley â€”Â Year 3"/>
    <x v="3935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18"/>
    <d v="2015-05-27T21:44:14"/>
  </r>
  <r>
    <n v="3939"/>
    <s v="'Potter.' Funding 2015"/>
    <x v="3936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19"/>
    <d v="2014-10-03T09:36:19"/>
  </r>
  <r>
    <n v="3940"/>
    <s v="Attraction"/>
    <x v="3937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20"/>
    <d v="2014-11-18T11:49:11"/>
  </r>
  <r>
    <n v="3941"/>
    <s v="TWO for the PRICE OF ONE THEATRE"/>
    <x v="3938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21"/>
    <d v="2014-10-28T14:05:37"/>
  </r>
  <r>
    <n v="3942"/>
    <s v="Epic Proportions"/>
    <x v="3939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21:41:54"/>
  </r>
  <r>
    <n v="3943"/>
    <s v="Alexandra Petri's &quot;The Scrum&quot;  - Field Trip Theatre"/>
    <x v="3940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23"/>
    <d v="2015-10-02T18:41:08"/>
  </r>
  <r>
    <n v="3944"/>
    <s v="Shakespeare Shortened School Plays"/>
    <x v="3941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15:54:35"/>
  </r>
  <r>
    <n v="3945"/>
    <s v="Camp Curtain Call: Star Wars (A Parody)"/>
    <x v="3942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25"/>
    <d v="2015-04-15T19:14:28"/>
  </r>
  <r>
    <n v="3946"/>
    <s v="DR. Mecurio's Mythical Marvels &amp; Beastiry"/>
    <x v="3943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26"/>
    <d v="2015-01-27T20:00:22"/>
  </r>
  <r>
    <n v="3947"/>
    <s v="Tell'em I'm Gonna Make It"/>
    <x v="3944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27"/>
    <d v="2016-09-02T03:25:44"/>
  </r>
  <r>
    <n v="3948"/>
    <s v="The Barbican Photography Trip 2015"/>
    <x v="3945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9T07:48:43"/>
  </r>
  <r>
    <n v="3949"/>
    <s v="Various Unfortunate Deaths of Tâ€™Abbott and Rue Doch Juniors"/>
    <x v="3946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29"/>
    <d v="2015-01-12T02:53:41"/>
  </r>
  <r>
    <n v="3950"/>
    <s v="The Great Elephant Repertory Company"/>
    <x v="3947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30"/>
    <d v="2016-03-10T16:51:20"/>
  </r>
  <r>
    <n v="3951"/>
    <s v="&quot;The Divide&quot; A Great New Play To Tour the USA"/>
    <x v="2849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31"/>
    <d v="2016-03-04T19:49:02"/>
  </r>
  <r>
    <n v="3952"/>
    <s v="ThÃ©Ã¢tre Polichinelle Show &quot;Clown-Ballet&quot;"/>
    <x v="3948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32"/>
    <d v="2015-08-27T18:58:10"/>
  </r>
  <r>
    <n v="3953"/>
    <s v="A Time Pirate's Love"/>
    <x v="3949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9T01:09:46"/>
  </r>
  <r>
    <n v="3954"/>
    <s v="City of Joy"/>
    <x v="3950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15:37:44"/>
  </r>
  <r>
    <n v="3955"/>
    <s v="FHE High School Presents: Snow Queen and Once On This Island"/>
    <x v="3951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35"/>
    <d v="2015-10-29T20:22:21"/>
  </r>
  <r>
    <n v="3956"/>
    <s v="The Woman in Me"/>
    <x v="3952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8T22:22:07"/>
  </r>
  <r>
    <n v="3957"/>
    <s v="Yada.Yada.Yada. An Unauthorized Seinfeld Event. 9 in 90"/>
    <x v="3953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37"/>
    <d v="2016-05-23T23:25:54"/>
  </r>
  <r>
    <n v="3958"/>
    <s v="Shakespeare with Noodles:  Henry IV"/>
    <x v="3954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38"/>
    <d v="2014-06-26T22:48:32"/>
  </r>
  <r>
    <n v="3959"/>
    <s v="Central Coast Theatre Community Website - Plays &amp; Auditions"/>
    <x v="3955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39"/>
    <d v="2014-08-29T18:55:56"/>
  </r>
  <r>
    <n v="3960"/>
    <s v="In The Time of New York"/>
    <x v="3956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40"/>
    <d v="2015-12-04T20:17:36"/>
  </r>
  <r>
    <n v="3961"/>
    <s v="New Edinburgh play"/>
    <x v="3957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41"/>
    <d v="2014-04-16T21:23:30"/>
  </r>
  <r>
    <n v="3962"/>
    <s v="The Story of the 1914 Christmas Truce is coming to America"/>
    <x v="3958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42"/>
    <d v="2015-11-03T14:54:54"/>
  </r>
  <r>
    <n v="3963"/>
    <s v="Une minute de silence"/>
    <x v="395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9T03:41:57"/>
  </r>
  <r>
    <n v="3964"/>
    <s v="MAMA'Z BA-B: The StagePlay"/>
    <x v="3960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44"/>
    <d v="2015-02-18T17:19:46"/>
  </r>
  <r>
    <n v="3965"/>
    <s v="Fringe Fest: Take Comfort in Falling Forever"/>
    <x v="3961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45"/>
    <d v="2016-02-14T05:39:40"/>
  </r>
  <r>
    <n v="3966"/>
    <s v="Moroccan National Debate Team"/>
    <x v="3962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46"/>
    <d v="2014-06-11T17:04:38"/>
  </r>
  <r>
    <n v="3967"/>
    <s v="Backdrops for Maplewood Barn Theatre Summer 2017 Production"/>
    <x v="3963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47"/>
    <d v="2017-02-04T06:58:27"/>
  </r>
  <r>
    <n v="3968"/>
    <s v="Scarlet Letters (a play with songs)"/>
    <x v="3964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48"/>
    <d v="2016-03-23T19:34:33"/>
  </r>
  <r>
    <n v="3969"/>
    <s v="Ghost Pirate Cruise on the Hudson Sept. 3rd"/>
    <x v="3965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49"/>
    <d v="2016-08-19T20:30:46"/>
  </r>
  <r>
    <n v="3970"/>
    <s v="GCU Follow Your Dreams Production"/>
    <x v="3966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50"/>
    <d v="2016-03-18T20:43:31"/>
  </r>
  <r>
    <n v="3971"/>
    <s v="The Sentinel &amp; The Showman"/>
    <x v="3967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51"/>
    <d v="2014-06-21T12:52:06"/>
  </r>
  <r>
    <n v="3972"/>
    <s v="Valkyrie Theatre Company"/>
    <x v="3968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52"/>
    <d v="2014-12-08T01:37:14"/>
  </r>
  <r>
    <n v="3973"/>
    <s v="Staged Right Theatre First Season Campaign"/>
    <x v="3969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53"/>
    <d v="2016-04-09T16:25:10"/>
  </r>
  <r>
    <n v="3974"/>
    <s v="The Taming of the Shrew"/>
    <x v="3970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54"/>
    <d v="2016-05-03T13:07:28"/>
  </r>
  <r>
    <n v="3975"/>
    <s v="Moon Over Mangroves"/>
    <x v="3971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3T20:48:18"/>
  </r>
  <r>
    <n v="3976"/>
    <s v="R.U.R. at New Muses Theatre Company"/>
    <x v="3972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56"/>
    <d v="2014-07-10T20:36:01"/>
  </r>
  <r>
    <n v="3977"/>
    <s v="Tales of a Dragon KNIGHT"/>
    <x v="3973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57"/>
    <d v="2016-06-22T18:55:32"/>
  </r>
  <r>
    <n v="3978"/>
    <s v="For Colored Girl Play Production"/>
    <x v="3974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58"/>
    <d v="2014-12-02T15:25:53"/>
  </r>
  <r>
    <n v="3979"/>
    <s v="What a Gay Play - back, bigger and longer"/>
    <x v="397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59"/>
    <d v="2015-03-06T21:40:57"/>
  </r>
  <r>
    <n v="3980"/>
    <s v="Romeo and Juliet: A Mesh-n-Groove Production"/>
    <x v="3976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60"/>
    <d v="2014-06-05T14:22:27"/>
  </r>
  <r>
    <n v="3981"/>
    <s v="BEIRUT, LADY OF LEBANON"/>
    <x v="3357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61"/>
    <d v="2016-05-18T04:19:09"/>
  </r>
  <r>
    <n v="3982"/>
    <s v="Flush - David Dipper - Break Point Theatre"/>
    <x v="3977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d v="2015-05-08T19:26:20"/>
  </r>
  <r>
    <n v="3983"/>
    <s v="A Season of Love and Music (Spring 2014)"/>
    <x v="3978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63"/>
    <d v="2014-04-18T20:52:36"/>
  </r>
  <r>
    <n v="3984"/>
    <s v="Fantastic Mr Fox - Novus Theatre"/>
    <x v="3979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64"/>
    <d v="2014-10-08T23:07:24"/>
  </r>
  <r>
    <n v="3985"/>
    <s v="A Facelift for the Facade--Spring Garden Mill, Newtown, PA"/>
    <x v="3980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65"/>
    <d v="2016-01-30T16:58:40"/>
  </r>
  <r>
    <n v="3986"/>
    <s v="Hippolytos - Polish Tour"/>
    <x v="3981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66"/>
    <d v="2016-04-07T13:09:54"/>
  </r>
  <r>
    <n v="3987"/>
    <s v="Write Now 5"/>
    <x v="3982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67"/>
    <d v="2014-05-06T22:11:30"/>
  </r>
  <r>
    <n v="3988"/>
    <s v="Folk-Tales: What Stories Do Your Folks Tell?"/>
    <x v="3983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68"/>
    <d v="2015-08-14T01:56:53"/>
  </r>
  <r>
    <n v="3989"/>
    <s v="A Gentleman, A Lady and A Thug"/>
    <x v="3984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17:59:41"/>
  </r>
  <r>
    <n v="3990"/>
    <s v="&quot;The Day That Shakespeare Died&quot; - The book and the play."/>
    <x v="3985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70"/>
    <d v="2016-02-01T16:08:13"/>
  </r>
  <r>
    <n v="3991"/>
    <s v="NTACTheatre - North Texas Actor's Collaborative Theatre"/>
    <x v="3986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d v="2015-05-01T15:28:02"/>
  </r>
  <r>
    <n v="3992"/>
    <s v="Tearing Down Cabrini-Green, a dynamic social commentary."/>
    <x v="3987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72"/>
    <d v="2015-10-12T22:34:19"/>
  </r>
  <r>
    <n v="3993"/>
    <s v="Invincible Diamonds: A Survivor's Guide"/>
    <x v="3988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73"/>
    <d v="2015-04-13T20:45:12"/>
  </r>
  <r>
    <n v="3994"/>
    <s v="Poles Apart - A Play in 2 Acts"/>
    <x v="3989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74"/>
    <d v="2014-06-19T09:21:30"/>
  </r>
  <r>
    <n v="3995"/>
    <s v="Headaches - a play exploring the topic of mental health"/>
    <x v="3990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d v="2015-01-15T16:24:37"/>
  </r>
  <r>
    <n v="3996"/>
    <s v="Anansi the Spider - An African Folktale"/>
    <x v="3991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76"/>
    <d v="2014-11-07T06:24:24"/>
  </r>
  <r>
    <n v="3997"/>
    <s v="'Working Play Title'"/>
    <x v="3992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09:23:41"/>
  </r>
  <r>
    <n v="3998"/>
    <s v="Forsaken Angels-A New Play"/>
    <x v="3993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78"/>
    <d v="2015-02-26T23:07:06"/>
  </r>
  <r>
    <n v="3999"/>
    <s v="The Sins of Seven Tables at the Edinburgh Fringe Festival"/>
    <x v="3994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79"/>
    <d v="2014-07-22T19:53:18"/>
  </r>
  <r>
    <n v="4000"/>
    <s v="The Escorts"/>
    <x v="3995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3980"/>
    <d v="2016-03-08T15:29:18"/>
  </r>
  <r>
    <n v="4001"/>
    <s v="Help Launch LZA Theatre! The Eisteddfod + A Woman Alone"/>
    <x v="3996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1748"/>
    <d v="2017-02-09T23:08:28"/>
  </r>
  <r>
    <n v="4002"/>
    <s v="Terry Pratchett's Wyrd Sisters"/>
    <x v="3997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3981"/>
    <d v="2014-08-28T01:02:41"/>
  </r>
  <r>
    <n v="4003"/>
    <s v="MAMA BA-B: The Stage Play"/>
    <x v="3960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3982"/>
    <d v="2015-01-16T14:05:47"/>
  </r>
  <r>
    <n v="4004"/>
    <s v="South Florida Tours"/>
    <x v="3998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3983"/>
    <d v="2014-09-08T03:54:17"/>
  </r>
  <r>
    <n v="4005"/>
    <s v="Bringing more Art to the Community"/>
    <x v="3999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3984"/>
    <d v="2014-08-21T19:23:05"/>
  </r>
  <r>
    <n v="4006"/>
    <s v="&quot;The Norwegians&quot; Midwestern Tour"/>
    <x v="4000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3985"/>
    <d v="2016-01-22T18:33:07"/>
  </r>
  <r>
    <n v="4007"/>
    <s v="POLES APART - A PLAY IN 2 ACTS"/>
    <x v="4001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3986"/>
    <d v="2014-07-28T18:33:01"/>
  </r>
  <r>
    <n v="4008"/>
    <s v="Lovers and Other Strangers at The Cockpit"/>
    <x v="4002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d v="2015-06-22T23:08:27"/>
  </r>
  <r>
    <n v="4009"/>
    <s v="A play by Gabriel Kemlo about lost ideals, and new starts"/>
    <x v="4003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3988"/>
    <d v="2014-07-31T16:49:20"/>
  </r>
  <r>
    <n v="4010"/>
    <s v="The Connection Play 2014"/>
    <x v="4004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3989"/>
    <d v="2014-10-09T18:29:26"/>
  </r>
  <r>
    <n v="4011"/>
    <s v="Just Bryan, a radio drama"/>
    <x v="4005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3990"/>
    <d v="2014-12-29T13:04:38"/>
  </r>
  <r>
    <n v="4012"/>
    <s v="The Butterfly Catcher"/>
    <x v="4006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4-02T13:04:09"/>
  </r>
  <r>
    <n v="4013"/>
    <s v="Harriet Tubman Woman Of Faith"/>
    <x v="4007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3992"/>
    <d v="2015-01-17T07:13:43"/>
  </r>
  <r>
    <n v="4014"/>
    <s v="Ministry theater"/>
    <x v="4008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2-19T05:54:29"/>
  </r>
  <r>
    <n v="4015"/>
    <s v="Shakespeare In The Park"/>
    <x v="4009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3994"/>
    <d v="2015-06-19T18:44:23"/>
  </r>
  <r>
    <n v="4016"/>
    <s v="MENTAL Play"/>
    <x v="4010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3995"/>
    <d v="2014-08-18T20:56:40"/>
  </r>
  <r>
    <n v="4017"/>
    <s v="The Rights (and Wrongs) of Mary Wollstonecraft"/>
    <x v="4011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3996"/>
    <d v="2014-08-05T16:07:54"/>
  </r>
  <r>
    <n v="4018"/>
    <s v="Time Please Fringe"/>
    <x v="4012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3997"/>
    <d v="2016-09-07T21:51:48"/>
  </r>
  <r>
    <n v="4019"/>
    <s v="We Don't Play Fight"/>
    <x v="4013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3998"/>
    <d v="2016-02-17T16:13:16"/>
  </r>
  <r>
    <n v="4020"/>
    <s v="Those That Fly"/>
    <x v="4014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3999"/>
    <d v="2015-02-22T04:34:59"/>
  </r>
  <r>
    <n v="4021"/>
    <s v="Angels in Houston"/>
    <x v="4015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00"/>
    <d v="2014-08-27T21:52:38"/>
  </r>
  <r>
    <n v="4022"/>
    <s v="The Merchant of Venice as Shakespeare Heard It"/>
    <x v="4016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01"/>
    <d v="2014-12-17T14:01:07"/>
  </r>
  <r>
    <n v="4023"/>
    <s v="Forgive &amp; Forget"/>
    <x v="4017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2-08T23:59:23"/>
  </r>
  <r>
    <n v="4024"/>
    <s v="Super Date, The Dating Game Show for Superheroes"/>
    <x v="4018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03"/>
    <d v="2015-08-01T16:04:57"/>
  </r>
  <r>
    <n v="4025"/>
    <s v="Financement et aide Ã  la crÃ©ation"/>
    <x v="4019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d v="2015-05-27T05:42:16"/>
  </r>
  <r>
    <n v="4026"/>
    <s v="Speak to my Soul: A Montage of Voices"/>
    <x v="4020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0-05T15:43:59"/>
  </r>
  <r>
    <n v="4027"/>
    <s v="Lincoln High School presents: Little Shop of Horrors"/>
    <x v="4021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06"/>
    <d v="2017-02-02T23:18:01"/>
  </r>
  <r>
    <n v="4028"/>
    <s v="The Last King of the I.D.A. (Minnesota Fringe)"/>
    <x v="4022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07"/>
    <d v="2014-05-06T22:31:40"/>
  </r>
  <r>
    <n v="4029"/>
    <s v="Next 2 the Stage"/>
    <x v="4023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1-14T00:36:10"/>
  </r>
  <r>
    <n v="4030"/>
    <s v="The Martin and Lewis Tribute Show"/>
    <x v="4024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09"/>
    <d v="2016-01-05T15:43:19"/>
  </r>
  <r>
    <n v="4031"/>
    <s v="As You Like It in The Enchanted Forest Wildlife Sanctuary"/>
    <x v="4025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0-29T14:02:44"/>
  </r>
  <r>
    <n v="4032"/>
    <s v="The Modern Theater's 'Play It Forward' Fund"/>
    <x v="4026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11"/>
    <d v="2015-10-16T19:25:16"/>
  </r>
  <r>
    <n v="4033"/>
    <s v="2020 Vision: a love story told over sixty years"/>
    <x v="4027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12"/>
    <d v="2016-09-01T06:27:04"/>
  </r>
  <r>
    <n v="4034"/>
    <s v="Technical Design for Liberty Lake Community Theatre"/>
    <x v="4028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13"/>
    <d v="2015-03-04T22:44:10"/>
  </r>
  <r>
    <n v="4035"/>
    <s v="The Lost Boy"/>
    <x v="4029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14"/>
    <d v="2014-09-21T21:11:27"/>
  </r>
  <r>
    <n v="4036"/>
    <s v="3 Days In Savannah"/>
    <x v="3326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15"/>
    <d v="2014-06-14T22:29:24"/>
  </r>
  <r>
    <n v="4037"/>
    <s v="The Pelican, by August Strindberg"/>
    <x v="4030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16"/>
    <d v="2016-05-07T01:41:55"/>
  </r>
  <r>
    <n v="4038"/>
    <s v="Take the Vagina Monologues to Main Street in Lexington, NC!"/>
    <x v="4031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17"/>
    <d v="2014-08-18T19:10:10"/>
  </r>
  <r>
    <n v="4039"/>
    <s v="Defiant Entertainment presents: The Park Bench"/>
    <x v="4032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d v="2015-10-28T16:06:07"/>
  </r>
  <r>
    <n v="4040"/>
    <s v="The Last Encore Musical"/>
    <x v="4033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19"/>
    <d v="2015-05-20T05:33:24"/>
  </r>
  <r>
    <n v="4041"/>
    <s v="In the Land of Gold"/>
    <x v="4034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20"/>
    <d v="2016-07-08T11:22:34"/>
  </r>
  <r>
    <n v="4042"/>
    <s v="Messages"/>
    <x v="4035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21"/>
    <d v="2014-12-22T02:01:04"/>
  </r>
  <r>
    <n v="4043"/>
    <s v="Not making potato salad here!"/>
    <x v="4036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05T22:58:45"/>
  </r>
  <r>
    <n v="4044"/>
    <s v="Cielito Lindo (Pretty Little One)"/>
    <x v="4037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23"/>
    <d v="2015-03-11T05:16:22"/>
  </r>
  <r>
    <n v="4045"/>
    <s v="The Hostages"/>
    <x v="4038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24"/>
    <d v="2014-07-22T04:49:49"/>
  </r>
  <r>
    <n v="4046"/>
    <s v="Glenn Herman's EXPRESSIONS: The UnKnown"/>
    <x v="4039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25"/>
    <d v="2014-09-22T15:36:50"/>
  </r>
  <r>
    <n v="4047"/>
    <s v="The Bridge That Brought Us Over: The History of Gospel Music"/>
    <x v="4040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26"/>
    <d v="2014-12-18T00:32:23"/>
  </r>
  <r>
    <n v="4048"/>
    <s v="Speechless"/>
    <x v="4041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27"/>
    <d v="2016-03-07T12:13:07"/>
  </r>
  <r>
    <n v="4049"/>
    <s v="The Hounds of Reservoir - A Shakesperian Heist film"/>
    <x v="4042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28"/>
    <d v="2015-06-14T23:00:15"/>
  </r>
  <r>
    <n v="4050"/>
    <s v="Ø¢Ù…ÙŠÙ† (Amen)"/>
    <x v="4043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29"/>
    <d v="2014-09-23T15:16:31"/>
  </r>
  <r>
    <n v="4051"/>
    <s v="Phantom of the Kun Opera"/>
    <x v="4044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2T19:26:37"/>
  </r>
  <r>
    <n v="4052"/>
    <s v="Throw Like A Girl"/>
    <x v="4045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31"/>
    <d v="2014-08-14T21:05:16"/>
  </r>
  <r>
    <n v="4053"/>
    <s v="'Time at the Bar!' - Written and directed by Kieran Mellish"/>
    <x v="4046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d v="2014-10-16T16:33:48"/>
  </r>
  <r>
    <n v="4054"/>
    <s v="Truth is..&quot;Real Love Ain't Suppose to Hurt&quot;"/>
    <x v="4047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08-31T20:11:25"/>
  </r>
  <r>
    <n v="4055"/>
    <s v="'The Tempest' at the Minack Theatre Cornwall, July 2014"/>
    <x v="4048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34"/>
    <d v="2014-05-20T15:33:51"/>
  </r>
  <r>
    <n v="4056"/>
    <s v="American Pride"/>
    <x v="4049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35"/>
    <d v="2016-06-13T22:23:59"/>
  </r>
  <r>
    <n v="4057"/>
    <s v="HOWARD BARKER DOUBLE BILL - Arcola Theatre 2015"/>
    <x v="4050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36"/>
    <d v="2015-11-02T23:14:40"/>
  </r>
  <r>
    <n v="4058"/>
    <s v="Secret of Shahrazad (World Premier)"/>
    <x v="4051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3268"/>
    <d v="2016-03-17T01:27:24"/>
  </r>
  <r>
    <n v="4059"/>
    <s v="The Million Dollar Shot"/>
    <x v="4052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37"/>
    <d v="2014-08-15T15:22:32"/>
  </r>
  <r>
    <n v="4060"/>
    <s v="Good Evening, I'm Robert Service"/>
    <x v="4053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38"/>
    <d v="2014-05-20T16:40:56"/>
  </r>
  <r>
    <n v="4061"/>
    <s v="PRODUCE the Stage Play SKYLAR'S SYNDROME by Gavin Kayner"/>
    <x v="4054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2-21T03:23:43"/>
  </r>
  <r>
    <n v="4062"/>
    <s v="Motorcycle MacBeth...NOT your grandmother's Shakespeare!"/>
    <x v="4055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40"/>
    <d v="2016-06-02T17:44:28"/>
  </r>
  <r>
    <n v="4063"/>
    <s v="Whisper Me Happy Ever After (WMHEA)"/>
    <x v="4056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41"/>
    <d v="2014-05-28T16:21:24"/>
  </r>
  <r>
    <n v="4064"/>
    <s v="Help us make &quot;The Odd Couple&quot; a show to remember."/>
    <x v="4057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42"/>
    <d v="2015-03-30T14:07:06"/>
  </r>
  <r>
    <n v="4065"/>
    <s v="A Midsummer's Night's Dream"/>
    <x v="4058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43"/>
    <d v="2014-07-13T22:50:11"/>
  </r>
  <r>
    <n v="4066"/>
    <s v="Divine Connection Performing Arts Leadership Program"/>
    <x v="4059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44"/>
    <d v="2016-04-19T00:56:28"/>
  </r>
  <r>
    <n v="4067"/>
    <s v="Help Shakespeare Troupe accept invite to perform in UK!"/>
    <x v="3887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45"/>
    <d v="2015-08-19T02:49:10"/>
  </r>
  <r>
    <n v="4068"/>
    <s v="Produce BELLE DAME SANS MERCI a stage play"/>
    <x v="4060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d v="2016-12-14T23:07:35"/>
  </r>
  <r>
    <n v="4069"/>
    <s v="The Pendulum Swings"/>
    <x v="4061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47"/>
    <d v="2015-01-18T15:52:36"/>
  </r>
  <r>
    <n v="4070"/>
    <s v="Southern Utah University: V-Day 2015"/>
    <x v="4062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48"/>
    <d v="2015-01-27T16:00:20"/>
  </r>
  <r>
    <n v="4071"/>
    <s v="ATEMPORAL"/>
    <x v="4063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1-26T19:18:51"/>
  </r>
  <r>
    <n v="4072"/>
    <s v="Oh! What a Lovely War - Salute the Centenary"/>
    <x v="4064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50"/>
    <d v="2014-06-22T18:35:11"/>
  </r>
  <r>
    <n v="4073"/>
    <s v="OTHELLO, by William Shakespeare ( FUNDRAISER)"/>
    <x v="4065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51"/>
    <d v="2015-03-15T08:17:06"/>
  </r>
  <r>
    <n v="4074"/>
    <s v="The Free Man - the story of Hurr"/>
    <x v="4066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52"/>
    <d v="2015-10-06T13:16:15"/>
  </r>
  <r>
    <n v="4075"/>
    <s v="Julius Caesar - Which side will you choose?"/>
    <x v="4067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53"/>
    <d v="2014-05-20T01:06:09"/>
  </r>
  <r>
    <n v="4076"/>
    <s v="The Walls of Jericho ( A Voice for Warrior Families)"/>
    <x v="4068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09-23T19:05:49"/>
  </r>
  <r>
    <n v="4077"/>
    <s v="Citrus Heights Theatre In The Heights"/>
    <x v="4069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55"/>
    <d v="2016-11-21T17:03:14"/>
  </r>
  <r>
    <n v="4078"/>
    <s v="Theatre Memoire"/>
    <x v="4070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6-12-28T18:54:02"/>
  </r>
  <r>
    <n v="4079"/>
    <s v="Professor O'Hannigan's Time Machine (Student Directed)"/>
    <x v="4071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57"/>
    <d v="2016-05-20T22:32:01"/>
  </r>
  <r>
    <n v="4080"/>
    <s v="Uncommonnotions"/>
    <x v="4072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5-21T16:45:16"/>
  </r>
  <r>
    <n v="4081"/>
    <s v="AU Theatre Wing (Pygmalion Sound and Lighting Fees)"/>
    <x v="4073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59"/>
    <d v="2015-02-06T13:57:05"/>
  </r>
  <r>
    <n v="4082"/>
    <s v="Blazed Donuts: An Orginial One Act"/>
    <x v="4074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d v="2015-10-30T04:32:33"/>
  </r>
  <r>
    <n v="4083"/>
    <s v="Defendant Maurice Chevalier"/>
    <x v="4075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61"/>
    <d v="2015-12-15T18:16:56"/>
  </r>
  <r>
    <n v="4084"/>
    <s v="WANTS (We Are Not The Same)"/>
    <x v="4076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62"/>
    <d v="2016-09-09T10:28:26"/>
  </r>
  <r>
    <n v="4085"/>
    <s v="Age of Valor: Heritage - The Audio Drama"/>
    <x v="4077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63"/>
    <d v="2015-02-23T14:29:35"/>
  </r>
  <r>
    <n v="4086"/>
    <s v="Carpe Diem Theater Troupe"/>
    <x v="4078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64"/>
    <d v="2015-10-27T22:34:59"/>
  </r>
  <r>
    <n v="4087"/>
    <s v="Stage Production &quot;The Nail Shop&quot;"/>
    <x v="4079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6-17T17:49:46"/>
  </r>
  <r>
    <n v="4088"/>
    <s v="Community Theatre Project-Children's Show (Arthur)"/>
    <x v="4080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66"/>
    <d v="2014-12-17T14:42:04"/>
  </r>
  <r>
    <n v="4089"/>
    <s v="THE SNAIL: a comedy play at Hollywood Fringe Festival 2015"/>
    <x v="4081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67"/>
    <d v="2015-04-28T17:34:48"/>
  </r>
  <r>
    <n v="4090"/>
    <s v="&quot; Sweet O'l Mama &quot; Theater Production"/>
    <x v="4082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68"/>
    <d v="2015-07-24T16:08:57"/>
  </r>
  <r>
    <n v="4091"/>
    <s v="The 'Theater of Community' Tour"/>
    <x v="4083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69"/>
    <d v="2014-12-17T12:09:11"/>
  </r>
  <r>
    <n v="4092"/>
    <s v="A CRY FOR HELP"/>
    <x v="4084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70"/>
    <d v="2015-02-04T04:40:47"/>
  </r>
  <r>
    <n v="4093"/>
    <s v="The Grouch Who Couldn't Steal Christmas"/>
    <x v="4085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71"/>
    <d v="2015-06-23T19:34:53"/>
  </r>
  <r>
    <n v="4094"/>
    <s v="Live at the Speakeasy with Ryan Anderson"/>
    <x v="4086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72"/>
    <d v="2014-09-08T02:05:00"/>
  </r>
  <r>
    <n v="4095"/>
    <s v="LOPE ENAMORADO"/>
    <x v="4087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73"/>
    <d v="2016-11-19T00:45:50"/>
  </r>
  <r>
    <n v="4096"/>
    <s v="Theatre for Life, Youth Theatre Company, Southampton UK"/>
    <x v="4088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74"/>
    <d v="2017-01-15T12:43:39"/>
  </r>
  <r>
    <n v="4097"/>
    <s v="And There Was War! Major Theatre Production"/>
    <x v="4089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5-12-06T19:47:17"/>
  </r>
  <r>
    <n v="4098"/>
    <s v="Life is simple"/>
    <x v="4090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5-05T17:19:57"/>
  </r>
  <r>
    <n v="4099"/>
    <s v="L.U.N.A. Theatre Company produces &quot;Steel Magnolias&quot;"/>
    <x v="4091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77"/>
    <d v="2016-07-19T20:24:33"/>
  </r>
  <r>
    <n v="4100"/>
    <s v="America is at the Mall: A Play in Three Acts"/>
    <x v="4092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15T02:59:50"/>
  </r>
  <r>
    <n v="4101"/>
    <s v="Meet The Claires - Valentine's Day Weekend Comedy Stage Play"/>
    <x v="4093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6-12-26T21:41:22"/>
  </r>
  <r>
    <n v="4102"/>
    <s v="4th Wall Theatre Project"/>
    <x v="4094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080"/>
    <d v="2016-04-15T20:21:13"/>
  </r>
  <r>
    <n v="4103"/>
    <s v="Weather Men"/>
    <x v="4095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081"/>
    <d v="2015-07-03T19:59:26"/>
  </r>
  <r>
    <n v="4104"/>
    <s v="PETER PAN - a new play by Ebony Rattle"/>
    <x v="4096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082"/>
    <d v="2016-09-27T06:40:34"/>
  </r>
  <r>
    <n v="4105"/>
    <s v="Â¡LlÃ©vame!"/>
    <x v="4097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083"/>
    <d v="2016-11-23T00:15:09"/>
  </r>
  <r>
    <n v="4106"/>
    <s v="David Facer, Paradox Magic"/>
    <x v="4098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084"/>
    <d v="2015-02-18T01:11:06"/>
  </r>
  <r>
    <n v="4107"/>
    <s v="Sacrifice"/>
    <x v="4099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085"/>
    <d v="2014-09-01T22:00:01"/>
  </r>
  <r>
    <n v="4108"/>
    <s v="The Black Woman's Attitude Stage Play"/>
    <x v="4100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086"/>
    <d v="2017-02-01T00:45:37"/>
  </r>
  <r>
    <n v="4109"/>
    <s v="Jack the Lad"/>
    <x v="4101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0-30T12:56:44"/>
  </r>
  <r>
    <n v="4110"/>
    <s v="Take Tartuffe to Edinburgh Fringe Festival!"/>
    <x v="4102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088"/>
    <d v="2016-05-22T15:02:31"/>
  </r>
  <r>
    <n v="4111"/>
    <s v="REBORN IN LOVE"/>
    <x v="4103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089"/>
    <d v="2015-01-25T03:15:40"/>
  </r>
  <r>
    <n v="4112"/>
    <s v="A Great New Controversial Play - &quot;The Divide&quot;."/>
    <x v="2849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090"/>
    <d v="2016-01-31T22:43:06"/>
  </r>
  <r>
    <n v="4113"/>
    <s v="The Toy Box by Anthony H. Wallace"/>
    <x v="4104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69A1EC-FB91-4416-8636-F56BBAABE204}" name="PivotTable9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 sortType="ascending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4CF91-2367-4AA5-AC7C-0CA20E87CE2F}" name="PivotTable10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 sortType="ascending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7A9B4A-9867-4F4A-9C31-513795FE4DA1}" name="PivotTable1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1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O1" zoomScale="71" zoomScaleNormal="71" workbookViewId="0"/>
  </sheetViews>
  <sheetFormatPr defaultRowHeight="15" x14ac:dyDescent="0.25"/>
  <cols>
    <col min="2" max="2" width="38.42578125" style="3" customWidth="1"/>
    <col min="3" max="3" width="40.28515625" style="3" customWidth="1"/>
    <col min="4" max="4" width="19.140625" style="7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7109375" customWidth="1"/>
    <col min="16" max="16" width="26.140625" customWidth="1"/>
    <col min="17" max="17" width="16.42578125" customWidth="1"/>
    <col min="18" max="18" width="19.42578125" customWidth="1"/>
    <col min="19" max="19" width="25.7109375" customWidth="1"/>
    <col min="20" max="20" width="25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7">
        <f>E2/L2</f>
        <v>63.917582417582416</v>
      </c>
      <c r="Q2" t="s">
        <v>8315</v>
      </c>
      <c r="R2" t="s">
        <v>8316</v>
      </c>
      <c r="S2" s="11">
        <f>(((I2/60)/60)/24)+DATE(1970,1,1)</f>
        <v>42208.125</v>
      </c>
      <c r="T2" s="11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E3/D3*100</f>
        <v>142.60827250608273</v>
      </c>
      <c r="P3" s="7">
        <f t="shared" ref="P3:P66" si="0">E3/L3</f>
        <v>185.48101265822785</v>
      </c>
      <c r="Q3" t="s">
        <v>8315</v>
      </c>
      <c r="R3" t="s">
        <v>8316</v>
      </c>
      <c r="S3" s="11">
        <f t="shared" ref="S3:S7" si="1">(((I3/60)/60)/24)+DATE(1970,1,1)</f>
        <v>42796.600497685184</v>
      </c>
      <c r="T3" s="11">
        <f t="shared" ref="T3:T66" si="2"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E4/D4*100</f>
        <v>105</v>
      </c>
      <c r="P4" s="7">
        <f t="shared" si="0"/>
        <v>15</v>
      </c>
      <c r="Q4" t="s">
        <v>8315</v>
      </c>
      <c r="R4" t="s">
        <v>8316</v>
      </c>
      <c r="S4" s="11">
        <f t="shared" si="1"/>
        <v>42415.702349537038</v>
      </c>
      <c r="T4" s="11">
        <f t="shared" si="2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ref="O5:O68" si="3">E5/D5*100</f>
        <v>103.89999999999999</v>
      </c>
      <c r="P5" s="7">
        <f t="shared" si="0"/>
        <v>69.266666666666666</v>
      </c>
      <c r="Q5" t="s">
        <v>8315</v>
      </c>
      <c r="R5" t="s">
        <v>8316</v>
      </c>
      <c r="S5" s="11">
        <f t="shared" si="1"/>
        <v>41858.515127314815</v>
      </c>
      <c r="T5" s="11">
        <f t="shared" si="2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122.99154545454545</v>
      </c>
      <c r="P6" s="7">
        <f t="shared" si="0"/>
        <v>190.55028169014085</v>
      </c>
      <c r="Q6" t="s">
        <v>8315</v>
      </c>
      <c r="R6" t="s">
        <v>8316</v>
      </c>
      <c r="S6" s="11">
        <f t="shared" si="1"/>
        <v>42357.834247685183</v>
      </c>
      <c r="T6" s="11">
        <f t="shared" si="2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109.77744436109028</v>
      </c>
      <c r="P7" s="7">
        <f t="shared" si="0"/>
        <v>93.40425531914893</v>
      </c>
      <c r="Q7" t="s">
        <v>8315</v>
      </c>
      <c r="R7" t="s">
        <v>8316</v>
      </c>
      <c r="S7" s="11">
        <f t="shared" si="1"/>
        <v>42580.232638888891</v>
      </c>
      <c r="T7" s="11">
        <f t="shared" si="2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106.4875</v>
      </c>
      <c r="P8" s="7">
        <f t="shared" si="0"/>
        <v>146.87931034482759</v>
      </c>
      <c r="Q8" t="s">
        <v>8315</v>
      </c>
      <c r="R8" t="s">
        <v>8316</v>
      </c>
      <c r="S8" s="11">
        <f>(((I8/60)/60)/24)+DATE(1970,1,1)</f>
        <v>41804.072337962964</v>
      </c>
      <c r="T8" s="11">
        <f t="shared" si="2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101.22222222222221</v>
      </c>
      <c r="P9" s="7">
        <f t="shared" si="0"/>
        <v>159.82456140350877</v>
      </c>
      <c r="Q9" t="s">
        <v>8315</v>
      </c>
      <c r="R9" t="s">
        <v>8316</v>
      </c>
      <c r="S9" s="11">
        <f t="shared" ref="S9:S72" si="4">(((I9/60)/60)/24)+DATE(1970,1,1)</f>
        <v>42556.047071759262</v>
      </c>
      <c r="T9" s="11">
        <f t="shared" si="2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100.04342857142856</v>
      </c>
      <c r="P10" s="7">
        <f t="shared" si="0"/>
        <v>291.79333333333335</v>
      </c>
      <c r="Q10" t="s">
        <v>8315</v>
      </c>
      <c r="R10" t="s">
        <v>8316</v>
      </c>
      <c r="S10" s="11">
        <f t="shared" si="4"/>
        <v>42475.875</v>
      </c>
      <c r="T10" s="11">
        <f t="shared" si="2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125.998</v>
      </c>
      <c r="P11" s="7">
        <f t="shared" si="0"/>
        <v>31.499500000000001</v>
      </c>
      <c r="Q11" t="s">
        <v>8315</v>
      </c>
      <c r="R11" t="s">
        <v>8316</v>
      </c>
      <c r="S11" s="11">
        <f t="shared" si="4"/>
        <v>42477.103518518517</v>
      </c>
      <c r="T11" s="11">
        <f t="shared" si="2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100.49999999999999</v>
      </c>
      <c r="P12" s="7">
        <f t="shared" si="0"/>
        <v>158.68421052631578</v>
      </c>
      <c r="Q12" t="s">
        <v>8315</v>
      </c>
      <c r="R12" t="s">
        <v>8316</v>
      </c>
      <c r="S12" s="11">
        <f t="shared" si="4"/>
        <v>41815.068043981482</v>
      </c>
      <c r="T12" s="11">
        <f t="shared" si="2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120.5</v>
      </c>
      <c r="P13" s="7">
        <f t="shared" si="0"/>
        <v>80.333333333333329</v>
      </c>
      <c r="Q13" t="s">
        <v>8315</v>
      </c>
      <c r="R13" t="s">
        <v>8316</v>
      </c>
      <c r="S13" s="11">
        <f t="shared" si="4"/>
        <v>42604.125</v>
      </c>
      <c r="T13" s="11">
        <f t="shared" si="2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165.29333333333335</v>
      </c>
      <c r="P14" s="7">
        <f t="shared" si="0"/>
        <v>59.961305925030231</v>
      </c>
      <c r="Q14" t="s">
        <v>8315</v>
      </c>
      <c r="R14" t="s">
        <v>8316</v>
      </c>
      <c r="S14" s="11">
        <f t="shared" si="4"/>
        <v>41836.125</v>
      </c>
      <c r="T14" s="11">
        <f t="shared" si="2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159.97142857142856</v>
      </c>
      <c r="P15" s="7">
        <f t="shared" si="0"/>
        <v>109.78431372549019</v>
      </c>
      <c r="Q15" t="s">
        <v>8315</v>
      </c>
      <c r="R15" t="s">
        <v>8316</v>
      </c>
      <c r="S15" s="11">
        <f t="shared" si="4"/>
        <v>42544.852083333331</v>
      </c>
      <c r="T15" s="11">
        <f t="shared" si="2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100.93333333333334</v>
      </c>
      <c r="P16" s="7">
        <f t="shared" si="0"/>
        <v>147.70731707317074</v>
      </c>
      <c r="Q16" t="s">
        <v>8315</v>
      </c>
      <c r="R16" t="s">
        <v>8316</v>
      </c>
      <c r="S16" s="11">
        <f t="shared" si="4"/>
        <v>41833.582638888889</v>
      </c>
      <c r="T16" s="11">
        <f t="shared" si="2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106.60000000000001</v>
      </c>
      <c r="P17" s="7">
        <f t="shared" si="0"/>
        <v>21.755102040816325</v>
      </c>
      <c r="Q17" t="s">
        <v>8315</v>
      </c>
      <c r="R17" t="s">
        <v>8316</v>
      </c>
      <c r="S17" s="11">
        <f t="shared" si="4"/>
        <v>42274.843055555553</v>
      </c>
      <c r="T17" s="11">
        <f t="shared" si="2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100.24166666666667</v>
      </c>
      <c r="P18" s="7">
        <f t="shared" si="0"/>
        <v>171.84285714285716</v>
      </c>
      <c r="Q18" t="s">
        <v>8315</v>
      </c>
      <c r="R18" t="s">
        <v>8316</v>
      </c>
      <c r="S18" s="11">
        <f t="shared" si="4"/>
        <v>41806.229166666664</v>
      </c>
      <c r="T18" s="11">
        <f t="shared" si="2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100.66666666666666</v>
      </c>
      <c r="P19" s="7">
        <f t="shared" si="0"/>
        <v>41.944444444444443</v>
      </c>
      <c r="Q19" t="s">
        <v>8315</v>
      </c>
      <c r="R19" t="s">
        <v>8316</v>
      </c>
      <c r="S19" s="11">
        <f t="shared" si="4"/>
        <v>41947.773402777777</v>
      </c>
      <c r="T19" s="11">
        <f t="shared" si="2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106.32110000000002</v>
      </c>
      <c r="P20" s="7">
        <f t="shared" si="0"/>
        <v>93.264122807017543</v>
      </c>
      <c r="Q20" t="s">
        <v>8315</v>
      </c>
      <c r="R20" t="s">
        <v>8316</v>
      </c>
      <c r="S20" s="11">
        <f t="shared" si="4"/>
        <v>41899.542314814818</v>
      </c>
      <c r="T20" s="11">
        <f t="shared" si="2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145.29411764705881</v>
      </c>
      <c r="P21" s="7">
        <f t="shared" si="0"/>
        <v>56.136363636363633</v>
      </c>
      <c r="Q21" t="s">
        <v>8315</v>
      </c>
      <c r="R21" t="s">
        <v>8316</v>
      </c>
      <c r="S21" s="11">
        <f t="shared" si="4"/>
        <v>42205.816365740742</v>
      </c>
      <c r="T21" s="11">
        <f t="shared" si="2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100.2</v>
      </c>
      <c r="P22" s="7">
        <f t="shared" si="0"/>
        <v>80.16</v>
      </c>
      <c r="Q22" t="s">
        <v>8315</v>
      </c>
      <c r="R22" t="s">
        <v>8316</v>
      </c>
      <c r="S22" s="11">
        <f t="shared" si="4"/>
        <v>42260.758240740746</v>
      </c>
      <c r="T22" s="11">
        <f t="shared" si="2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109.13513513513513</v>
      </c>
      <c r="P23" s="7">
        <f t="shared" si="0"/>
        <v>199.9009900990099</v>
      </c>
      <c r="Q23" t="s">
        <v>8315</v>
      </c>
      <c r="R23" t="s">
        <v>8316</v>
      </c>
      <c r="S23" s="11">
        <f t="shared" si="4"/>
        <v>41908.627187500002</v>
      </c>
      <c r="T23" s="11">
        <f t="shared" si="2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117.14285714285715</v>
      </c>
      <c r="P24" s="7">
        <f t="shared" si="0"/>
        <v>51.25</v>
      </c>
      <c r="Q24" t="s">
        <v>8315</v>
      </c>
      <c r="R24" t="s">
        <v>8316</v>
      </c>
      <c r="S24" s="11">
        <f t="shared" si="4"/>
        <v>42005.332638888889</v>
      </c>
      <c r="T24" s="11">
        <f t="shared" si="2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118.5</v>
      </c>
      <c r="P25" s="7">
        <f t="shared" si="0"/>
        <v>103.04347826086956</v>
      </c>
      <c r="Q25" t="s">
        <v>8315</v>
      </c>
      <c r="R25" t="s">
        <v>8316</v>
      </c>
      <c r="S25" s="11">
        <f t="shared" si="4"/>
        <v>42124.638888888891</v>
      </c>
      <c r="T25" s="11">
        <f t="shared" si="2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108.80768571428572</v>
      </c>
      <c r="P26" s="7">
        <f t="shared" si="0"/>
        <v>66.346149825783982</v>
      </c>
      <c r="Q26" t="s">
        <v>8315</v>
      </c>
      <c r="R26" t="s">
        <v>8316</v>
      </c>
      <c r="S26" s="11">
        <f t="shared" si="4"/>
        <v>42262.818750000006</v>
      </c>
      <c r="T26" s="11">
        <f t="shared" si="2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133.33333333333331</v>
      </c>
      <c r="P27" s="7">
        <f t="shared" si="0"/>
        <v>57.142857142857146</v>
      </c>
      <c r="Q27" t="s">
        <v>8315</v>
      </c>
      <c r="R27" t="s">
        <v>8316</v>
      </c>
      <c r="S27" s="11">
        <f t="shared" si="4"/>
        <v>42378.025011574078</v>
      </c>
      <c r="T27" s="11">
        <f t="shared" si="2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155.20000000000002</v>
      </c>
      <c r="P28" s="7">
        <f t="shared" si="0"/>
        <v>102.10526315789474</v>
      </c>
      <c r="Q28" t="s">
        <v>8315</v>
      </c>
      <c r="R28" t="s">
        <v>8316</v>
      </c>
      <c r="S28" s="11">
        <f t="shared" si="4"/>
        <v>41868.515555555554</v>
      </c>
      <c r="T28" s="11">
        <f t="shared" si="2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111.72500000000001</v>
      </c>
      <c r="P29" s="7">
        <f t="shared" si="0"/>
        <v>148.96666666666667</v>
      </c>
      <c r="Q29" t="s">
        <v>8315</v>
      </c>
      <c r="R29" t="s">
        <v>8316</v>
      </c>
      <c r="S29" s="11">
        <f t="shared" si="4"/>
        <v>41959.206400462965</v>
      </c>
      <c r="T29" s="11">
        <f t="shared" si="2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100.35000000000001</v>
      </c>
      <c r="P30" s="7">
        <f t="shared" si="0"/>
        <v>169.6056338028169</v>
      </c>
      <c r="Q30" t="s">
        <v>8315</v>
      </c>
      <c r="R30" t="s">
        <v>8316</v>
      </c>
      <c r="S30" s="11">
        <f t="shared" si="4"/>
        <v>42354.96393518518</v>
      </c>
      <c r="T30" s="11">
        <f t="shared" si="2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123.33333333333334</v>
      </c>
      <c r="P31" s="7">
        <f t="shared" si="0"/>
        <v>31.623931623931625</v>
      </c>
      <c r="Q31" t="s">
        <v>8315</v>
      </c>
      <c r="R31" t="s">
        <v>8316</v>
      </c>
      <c r="S31" s="11">
        <f t="shared" si="4"/>
        <v>41842.67324074074</v>
      </c>
      <c r="T31" s="11">
        <f t="shared" si="2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101.29975</v>
      </c>
      <c r="P32" s="7">
        <f t="shared" si="0"/>
        <v>76.45264150943396</v>
      </c>
      <c r="Q32" t="s">
        <v>8315</v>
      </c>
      <c r="R32" t="s">
        <v>8316</v>
      </c>
      <c r="S32" s="11">
        <f t="shared" si="4"/>
        <v>41872.292997685188</v>
      </c>
      <c r="T32" s="11">
        <f t="shared" si="2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100</v>
      </c>
      <c r="P33" s="7">
        <f t="shared" si="0"/>
        <v>13</v>
      </c>
      <c r="Q33" t="s">
        <v>8315</v>
      </c>
      <c r="R33" t="s">
        <v>8316</v>
      </c>
      <c r="S33" s="11">
        <f t="shared" si="4"/>
        <v>42394.79206018518</v>
      </c>
      <c r="T33" s="11">
        <f t="shared" si="2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100.24604569420035</v>
      </c>
      <c r="P34" s="7">
        <f t="shared" si="0"/>
        <v>320.44943820224717</v>
      </c>
      <c r="Q34" t="s">
        <v>8315</v>
      </c>
      <c r="R34" t="s">
        <v>8316</v>
      </c>
      <c r="S34" s="11">
        <f t="shared" si="4"/>
        <v>42503.165972222225</v>
      </c>
      <c r="T34" s="11">
        <f t="shared" si="2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102.0952380952381</v>
      </c>
      <c r="P35" s="7">
        <f t="shared" si="0"/>
        <v>83.75</v>
      </c>
      <c r="Q35" t="s">
        <v>8315</v>
      </c>
      <c r="R35" t="s">
        <v>8316</v>
      </c>
      <c r="S35" s="11">
        <f t="shared" si="4"/>
        <v>42316.702557870376</v>
      </c>
      <c r="T35" s="11">
        <f t="shared" si="2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130.46153846153845</v>
      </c>
      <c r="P36" s="7">
        <f t="shared" si="0"/>
        <v>49.882352941176471</v>
      </c>
      <c r="Q36" t="s">
        <v>8315</v>
      </c>
      <c r="R36" t="s">
        <v>8316</v>
      </c>
      <c r="S36" s="11">
        <f t="shared" si="4"/>
        <v>41856.321770833332</v>
      </c>
      <c r="T36" s="11">
        <f t="shared" si="2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166.5</v>
      </c>
      <c r="P37" s="7">
        <f t="shared" si="0"/>
        <v>59.464285714285715</v>
      </c>
      <c r="Q37" t="s">
        <v>8315</v>
      </c>
      <c r="R37" t="s">
        <v>8316</v>
      </c>
      <c r="S37" s="11">
        <f t="shared" si="4"/>
        <v>42122</v>
      </c>
      <c r="T37" s="11">
        <f t="shared" si="2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142.15</v>
      </c>
      <c r="P38" s="7">
        <f t="shared" si="0"/>
        <v>193.84090909090909</v>
      </c>
      <c r="Q38" t="s">
        <v>8315</v>
      </c>
      <c r="R38" t="s">
        <v>8316</v>
      </c>
      <c r="S38" s="11">
        <f t="shared" si="4"/>
        <v>42098.265335648146</v>
      </c>
      <c r="T38" s="11">
        <f t="shared" si="2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183.44090909090909</v>
      </c>
      <c r="P39" s="7">
        <f t="shared" si="0"/>
        <v>159.51383399209487</v>
      </c>
      <c r="Q39" t="s">
        <v>8315</v>
      </c>
      <c r="R39" t="s">
        <v>8316</v>
      </c>
      <c r="S39" s="11">
        <f t="shared" si="4"/>
        <v>42062.693043981482</v>
      </c>
      <c r="T39" s="11">
        <f t="shared" si="2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110.04</v>
      </c>
      <c r="P40" s="7">
        <f t="shared" si="0"/>
        <v>41.68181818181818</v>
      </c>
      <c r="Q40" t="s">
        <v>8315</v>
      </c>
      <c r="R40" t="s">
        <v>8316</v>
      </c>
      <c r="S40" s="11">
        <f t="shared" si="4"/>
        <v>41405.057222222218</v>
      </c>
      <c r="T40" s="11">
        <f t="shared" si="2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130.98000000000002</v>
      </c>
      <c r="P41" s="7">
        <f t="shared" si="0"/>
        <v>150.89861751152074</v>
      </c>
      <c r="Q41" t="s">
        <v>8315</v>
      </c>
      <c r="R41" t="s">
        <v>8316</v>
      </c>
      <c r="S41" s="11">
        <f t="shared" si="4"/>
        <v>41784.957638888889</v>
      </c>
      <c r="T41" s="11">
        <f t="shared" si="2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101.35000000000001</v>
      </c>
      <c r="P42" s="7">
        <f t="shared" si="0"/>
        <v>126.6875</v>
      </c>
      <c r="Q42" t="s">
        <v>8315</v>
      </c>
      <c r="R42" t="s">
        <v>8316</v>
      </c>
      <c r="S42" s="11">
        <f t="shared" si="4"/>
        <v>41809.166666666664</v>
      </c>
      <c r="T42" s="11">
        <f t="shared" si="2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100</v>
      </c>
      <c r="P43" s="7">
        <f t="shared" si="0"/>
        <v>105.26315789473684</v>
      </c>
      <c r="Q43" t="s">
        <v>8315</v>
      </c>
      <c r="R43" t="s">
        <v>8316</v>
      </c>
      <c r="S43" s="11">
        <f t="shared" si="4"/>
        <v>41917.568912037037</v>
      </c>
      <c r="T43" s="11">
        <f t="shared" si="2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141.85714285714286</v>
      </c>
      <c r="P44" s="7">
        <f t="shared" si="0"/>
        <v>117.51479289940828</v>
      </c>
      <c r="Q44" t="s">
        <v>8315</v>
      </c>
      <c r="R44" t="s">
        <v>8316</v>
      </c>
      <c r="S44" s="11">
        <f t="shared" si="4"/>
        <v>42001.639189814814</v>
      </c>
      <c r="T44" s="11">
        <f t="shared" si="2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308.65999999999997</v>
      </c>
      <c r="P45" s="7">
        <f t="shared" si="0"/>
        <v>117.36121673003802</v>
      </c>
      <c r="Q45" t="s">
        <v>8315</v>
      </c>
      <c r="R45" t="s">
        <v>8316</v>
      </c>
      <c r="S45" s="11">
        <f t="shared" si="4"/>
        <v>41833</v>
      </c>
      <c r="T45" s="11">
        <f t="shared" si="2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100</v>
      </c>
      <c r="P46" s="7">
        <f t="shared" si="0"/>
        <v>133.33333333333334</v>
      </c>
      <c r="Q46" t="s">
        <v>8315</v>
      </c>
      <c r="R46" t="s">
        <v>8316</v>
      </c>
      <c r="S46" s="11">
        <f t="shared" si="4"/>
        <v>41919.098807870374</v>
      </c>
      <c r="T46" s="11">
        <f t="shared" si="2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120</v>
      </c>
      <c r="P47" s="7">
        <f t="shared" si="0"/>
        <v>98.360655737704917</v>
      </c>
      <c r="Q47" t="s">
        <v>8315</v>
      </c>
      <c r="R47" t="s">
        <v>8316</v>
      </c>
      <c r="S47" s="11">
        <f t="shared" si="4"/>
        <v>42487.623923611114</v>
      </c>
      <c r="T47" s="11">
        <f t="shared" si="2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104.16666666666667</v>
      </c>
      <c r="P48" s="7">
        <f t="shared" si="0"/>
        <v>194.44444444444446</v>
      </c>
      <c r="Q48" t="s">
        <v>8315</v>
      </c>
      <c r="R48" t="s">
        <v>8316</v>
      </c>
      <c r="S48" s="11">
        <f t="shared" si="4"/>
        <v>42353.964976851858</v>
      </c>
      <c r="T48" s="11">
        <f t="shared" si="2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107.61100000000002</v>
      </c>
      <c r="P49" s="7">
        <f t="shared" si="0"/>
        <v>76.865000000000009</v>
      </c>
      <c r="Q49" t="s">
        <v>8315</v>
      </c>
      <c r="R49" t="s">
        <v>8316</v>
      </c>
      <c r="S49" s="11">
        <f t="shared" si="4"/>
        <v>41992.861192129625</v>
      </c>
      <c r="T49" s="11">
        <f t="shared" si="2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107.94999999999999</v>
      </c>
      <c r="P50" s="7">
        <f t="shared" si="0"/>
        <v>56.815789473684212</v>
      </c>
      <c r="Q50" t="s">
        <v>8315</v>
      </c>
      <c r="R50" t="s">
        <v>8316</v>
      </c>
      <c r="S50" s="11">
        <f t="shared" si="4"/>
        <v>42064.5</v>
      </c>
      <c r="T50" s="11">
        <f t="shared" si="2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100</v>
      </c>
      <c r="P51" s="7">
        <f t="shared" si="0"/>
        <v>137.93103448275863</v>
      </c>
      <c r="Q51" t="s">
        <v>8315</v>
      </c>
      <c r="R51" t="s">
        <v>8316</v>
      </c>
      <c r="S51" s="11">
        <f t="shared" si="4"/>
        <v>42301.176446759258</v>
      </c>
      <c r="T51" s="11">
        <f t="shared" si="2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100</v>
      </c>
      <c r="P52" s="7">
        <f t="shared" si="0"/>
        <v>27.272727272727273</v>
      </c>
      <c r="Q52" t="s">
        <v>8315</v>
      </c>
      <c r="R52" t="s">
        <v>8316</v>
      </c>
      <c r="S52" s="11">
        <f t="shared" si="4"/>
        <v>42034.708333333328</v>
      </c>
      <c r="T52" s="11">
        <f t="shared" si="2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128.0181818181818</v>
      </c>
      <c r="P53" s="7">
        <f t="shared" si="0"/>
        <v>118.33613445378151</v>
      </c>
      <c r="Q53" t="s">
        <v>8315</v>
      </c>
      <c r="R53" t="s">
        <v>8316</v>
      </c>
      <c r="S53" s="11">
        <f t="shared" si="4"/>
        <v>42226.928668981483</v>
      </c>
      <c r="T53" s="11">
        <f t="shared" si="2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116.21</v>
      </c>
      <c r="P54" s="7">
        <f t="shared" si="0"/>
        <v>223.48076923076923</v>
      </c>
      <c r="Q54" t="s">
        <v>8315</v>
      </c>
      <c r="R54" t="s">
        <v>8316</v>
      </c>
      <c r="S54" s="11">
        <f t="shared" si="4"/>
        <v>41837.701921296299</v>
      </c>
      <c r="T54" s="11">
        <f t="shared" si="2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109.63333333333334</v>
      </c>
      <c r="P55" s="7">
        <f t="shared" si="0"/>
        <v>28.111111111111111</v>
      </c>
      <c r="Q55" t="s">
        <v>8315</v>
      </c>
      <c r="R55" t="s">
        <v>8316</v>
      </c>
      <c r="S55" s="11">
        <f t="shared" si="4"/>
        <v>41733.916666666664</v>
      </c>
      <c r="T55" s="11">
        <f t="shared" si="2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101</v>
      </c>
      <c r="P56" s="7">
        <f t="shared" si="0"/>
        <v>194.23076923076923</v>
      </c>
      <c r="Q56" t="s">
        <v>8315</v>
      </c>
      <c r="R56" t="s">
        <v>8316</v>
      </c>
      <c r="S56" s="11">
        <f t="shared" si="4"/>
        <v>42363.713206018518</v>
      </c>
      <c r="T56" s="11">
        <f t="shared" si="2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128.95348837209301</v>
      </c>
      <c r="P57" s="7">
        <f t="shared" si="0"/>
        <v>128.95348837209303</v>
      </c>
      <c r="Q57" t="s">
        <v>8315</v>
      </c>
      <c r="R57" t="s">
        <v>8316</v>
      </c>
      <c r="S57" s="11">
        <f t="shared" si="4"/>
        <v>42517.968935185185</v>
      </c>
      <c r="T57" s="11">
        <f t="shared" si="2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107.26249999999999</v>
      </c>
      <c r="P58" s="7">
        <f t="shared" si="0"/>
        <v>49.316091954022987</v>
      </c>
      <c r="Q58" t="s">
        <v>8315</v>
      </c>
      <c r="R58" t="s">
        <v>8316</v>
      </c>
      <c r="S58" s="11">
        <f t="shared" si="4"/>
        <v>42163.666666666672</v>
      </c>
      <c r="T58" s="11">
        <f t="shared" si="2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101.89999999999999</v>
      </c>
      <c r="P59" s="7">
        <f t="shared" si="0"/>
        <v>221.52173913043478</v>
      </c>
      <c r="Q59" t="s">
        <v>8315</v>
      </c>
      <c r="R59" t="s">
        <v>8316</v>
      </c>
      <c r="S59" s="11">
        <f t="shared" si="4"/>
        <v>42119.83289351852</v>
      </c>
      <c r="T59" s="11">
        <f t="shared" si="2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102.91</v>
      </c>
      <c r="P60" s="7">
        <f t="shared" si="0"/>
        <v>137.21333333333334</v>
      </c>
      <c r="Q60" t="s">
        <v>8315</v>
      </c>
      <c r="R60" t="s">
        <v>8316</v>
      </c>
      <c r="S60" s="11">
        <f t="shared" si="4"/>
        <v>41962.786712962959</v>
      </c>
      <c r="T60" s="11">
        <f t="shared" si="2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100.12570000000001</v>
      </c>
      <c r="P61" s="7">
        <f t="shared" si="0"/>
        <v>606.82242424242418</v>
      </c>
      <c r="Q61" t="s">
        <v>8315</v>
      </c>
      <c r="R61" t="s">
        <v>8316</v>
      </c>
      <c r="S61" s="11">
        <f t="shared" si="4"/>
        <v>42261.875</v>
      </c>
      <c r="T61" s="11">
        <f t="shared" si="2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103.29622222222221</v>
      </c>
      <c r="P62" s="7">
        <f t="shared" si="0"/>
        <v>43.040092592592593</v>
      </c>
      <c r="Q62" t="s">
        <v>8315</v>
      </c>
      <c r="R62" t="s">
        <v>8317</v>
      </c>
      <c r="S62" s="11">
        <f t="shared" si="4"/>
        <v>41721</v>
      </c>
      <c r="T62" s="11">
        <f t="shared" si="2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148.30000000000001</v>
      </c>
      <c r="P63" s="7">
        <f t="shared" si="0"/>
        <v>322.39130434782606</v>
      </c>
      <c r="Q63" t="s">
        <v>8315</v>
      </c>
      <c r="R63" t="s">
        <v>8317</v>
      </c>
      <c r="S63" s="11">
        <f t="shared" si="4"/>
        <v>41431.814317129632</v>
      </c>
      <c r="T63" s="11">
        <f t="shared" si="2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154.73333333333332</v>
      </c>
      <c r="P64" s="7">
        <f t="shared" si="0"/>
        <v>96.708333333333329</v>
      </c>
      <c r="Q64" t="s">
        <v>8315</v>
      </c>
      <c r="R64" t="s">
        <v>8317</v>
      </c>
      <c r="S64" s="11">
        <f t="shared" si="4"/>
        <v>41336.799513888887</v>
      </c>
      <c r="T64" s="11">
        <f t="shared" si="2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113.51849999999999</v>
      </c>
      <c r="P65" s="7">
        <f t="shared" si="0"/>
        <v>35.474531249999998</v>
      </c>
      <c r="Q65" t="s">
        <v>8315</v>
      </c>
      <c r="R65" t="s">
        <v>8317</v>
      </c>
      <c r="S65" s="11">
        <f t="shared" si="4"/>
        <v>41636.207638888889</v>
      </c>
      <c r="T65" s="11">
        <f t="shared" si="2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173.33333333333334</v>
      </c>
      <c r="P66" s="7">
        <f t="shared" si="0"/>
        <v>86.666666666666671</v>
      </c>
      <c r="Q66" t="s">
        <v>8315</v>
      </c>
      <c r="R66" t="s">
        <v>8317</v>
      </c>
      <c r="S66" s="11">
        <f t="shared" si="4"/>
        <v>41463.01829861111</v>
      </c>
      <c r="T66" s="11">
        <f t="shared" si="2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3"/>
        <v>107.52857142857141</v>
      </c>
      <c r="P67" s="7">
        <f t="shared" ref="P67:P130" si="5">E67/L67</f>
        <v>132.05263157894737</v>
      </c>
      <c r="Q67" t="s">
        <v>8315</v>
      </c>
      <c r="R67" t="s">
        <v>8317</v>
      </c>
      <c r="S67" s="11">
        <f t="shared" si="4"/>
        <v>41862.249305555553</v>
      </c>
      <c r="T67" s="11">
        <f t="shared" ref="T67:T130" si="6"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3"/>
        <v>118.6</v>
      </c>
      <c r="P68" s="7">
        <f t="shared" si="5"/>
        <v>91.230769230769226</v>
      </c>
      <c r="Q68" t="s">
        <v>8315</v>
      </c>
      <c r="R68" t="s">
        <v>8317</v>
      </c>
      <c r="S68" s="11">
        <f t="shared" si="4"/>
        <v>42569.849768518514</v>
      </c>
      <c r="T68" s="11">
        <f t="shared" si="6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ref="O69:O132" si="7">E69/D69*100</f>
        <v>116.25000000000001</v>
      </c>
      <c r="P69" s="7">
        <f t="shared" si="5"/>
        <v>116.25</v>
      </c>
      <c r="Q69" t="s">
        <v>8315</v>
      </c>
      <c r="R69" t="s">
        <v>8317</v>
      </c>
      <c r="S69" s="11">
        <f t="shared" si="4"/>
        <v>41105.583379629628</v>
      </c>
      <c r="T69" s="11">
        <f t="shared" si="6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127.16666666666667</v>
      </c>
      <c r="P70" s="7">
        <f t="shared" si="5"/>
        <v>21.194444444444443</v>
      </c>
      <c r="Q70" t="s">
        <v>8315</v>
      </c>
      <c r="R70" t="s">
        <v>8317</v>
      </c>
      <c r="S70" s="11">
        <f t="shared" si="4"/>
        <v>41693.569340277776</v>
      </c>
      <c r="T70" s="11">
        <f t="shared" si="6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110.9423</v>
      </c>
      <c r="P71" s="7">
        <f t="shared" si="5"/>
        <v>62.327134831460668</v>
      </c>
      <c r="Q71" t="s">
        <v>8315</v>
      </c>
      <c r="R71" t="s">
        <v>8317</v>
      </c>
      <c r="S71" s="11">
        <f t="shared" si="4"/>
        <v>40818.290972222225</v>
      </c>
      <c r="T71" s="11">
        <f t="shared" si="6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127.2</v>
      </c>
      <c r="P72" s="7">
        <f t="shared" si="5"/>
        <v>37.411764705882355</v>
      </c>
      <c r="Q72" t="s">
        <v>8315</v>
      </c>
      <c r="R72" t="s">
        <v>8317</v>
      </c>
      <c r="S72" s="11">
        <f t="shared" si="4"/>
        <v>40790.896354166667</v>
      </c>
      <c r="T72" s="11">
        <f t="shared" si="6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123.94444444444443</v>
      </c>
      <c r="P73" s="7">
        <f t="shared" si="5"/>
        <v>69.71875</v>
      </c>
      <c r="Q73" t="s">
        <v>8315</v>
      </c>
      <c r="R73" t="s">
        <v>8317</v>
      </c>
      <c r="S73" s="11">
        <f t="shared" ref="S73:S136" si="8">(((I73/60)/60)/24)+DATE(1970,1,1)</f>
        <v>41057.271493055552</v>
      </c>
      <c r="T73" s="11">
        <f t="shared" si="6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108.40909090909091</v>
      </c>
      <c r="P74" s="7">
        <f t="shared" si="5"/>
        <v>58.170731707317074</v>
      </c>
      <c r="Q74" t="s">
        <v>8315</v>
      </c>
      <c r="R74" t="s">
        <v>8317</v>
      </c>
      <c r="S74" s="11">
        <f t="shared" si="8"/>
        <v>41228</v>
      </c>
      <c r="T74" s="11">
        <f t="shared" si="6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100</v>
      </c>
      <c r="P75" s="7">
        <f t="shared" si="5"/>
        <v>50</v>
      </c>
      <c r="Q75" t="s">
        <v>8315</v>
      </c>
      <c r="R75" t="s">
        <v>8317</v>
      </c>
      <c r="S75" s="11">
        <f t="shared" si="8"/>
        <v>40666.165972222225</v>
      </c>
      <c r="T75" s="11">
        <f t="shared" si="6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112.93199999999999</v>
      </c>
      <c r="P76" s="7">
        <f t="shared" si="5"/>
        <v>19.471034482758618</v>
      </c>
      <c r="Q76" t="s">
        <v>8315</v>
      </c>
      <c r="R76" t="s">
        <v>8317</v>
      </c>
      <c r="S76" s="11">
        <f t="shared" si="8"/>
        <v>42390.487210648149</v>
      </c>
      <c r="T76" s="11">
        <f t="shared" si="6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115.42857142857143</v>
      </c>
      <c r="P77" s="7">
        <f t="shared" si="5"/>
        <v>85.957446808510639</v>
      </c>
      <c r="Q77" t="s">
        <v>8315</v>
      </c>
      <c r="R77" t="s">
        <v>8317</v>
      </c>
      <c r="S77" s="11">
        <f t="shared" si="8"/>
        <v>41387.209166666667</v>
      </c>
      <c r="T77" s="11">
        <f t="shared" si="6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153.33333333333334</v>
      </c>
      <c r="P78" s="7">
        <f t="shared" si="5"/>
        <v>30.666666666666668</v>
      </c>
      <c r="Q78" t="s">
        <v>8315</v>
      </c>
      <c r="R78" t="s">
        <v>8317</v>
      </c>
      <c r="S78" s="11">
        <f t="shared" si="8"/>
        <v>40904.733310185184</v>
      </c>
      <c r="T78" s="11">
        <f t="shared" si="6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392.5</v>
      </c>
      <c r="P79" s="7">
        <f t="shared" si="5"/>
        <v>60.384615384615387</v>
      </c>
      <c r="Q79" t="s">
        <v>8315</v>
      </c>
      <c r="R79" t="s">
        <v>8317</v>
      </c>
      <c r="S79" s="11">
        <f t="shared" si="8"/>
        <v>41050.124305555553</v>
      </c>
      <c r="T79" s="11">
        <f t="shared" si="6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2702</v>
      </c>
      <c r="P80" s="7">
        <f t="shared" si="5"/>
        <v>38.6</v>
      </c>
      <c r="Q80" t="s">
        <v>8315</v>
      </c>
      <c r="R80" t="s">
        <v>8317</v>
      </c>
      <c r="S80" s="11">
        <f t="shared" si="8"/>
        <v>42614.730567129634</v>
      </c>
      <c r="T80" s="11">
        <f t="shared" si="6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127</v>
      </c>
      <c r="P81" s="7">
        <f t="shared" si="5"/>
        <v>40.268292682926827</v>
      </c>
      <c r="Q81" t="s">
        <v>8315</v>
      </c>
      <c r="R81" t="s">
        <v>8317</v>
      </c>
      <c r="S81" s="11">
        <f t="shared" si="8"/>
        <v>41754.776539351849</v>
      </c>
      <c r="T81" s="11">
        <f t="shared" si="6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107.25</v>
      </c>
      <c r="P82" s="7">
        <f t="shared" si="5"/>
        <v>273.82978723404256</v>
      </c>
      <c r="Q82" t="s">
        <v>8315</v>
      </c>
      <c r="R82" t="s">
        <v>8317</v>
      </c>
      <c r="S82" s="11">
        <f t="shared" si="8"/>
        <v>41618.083981481483</v>
      </c>
      <c r="T82" s="11">
        <f t="shared" si="6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198</v>
      </c>
      <c r="P83" s="7">
        <f t="shared" si="5"/>
        <v>53.035714285714285</v>
      </c>
      <c r="Q83" t="s">
        <v>8315</v>
      </c>
      <c r="R83" t="s">
        <v>8317</v>
      </c>
      <c r="S83" s="11">
        <f t="shared" si="8"/>
        <v>41104.126388888886</v>
      </c>
      <c r="T83" s="11">
        <f t="shared" si="6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100.01249999999999</v>
      </c>
      <c r="P84" s="7">
        <f t="shared" si="5"/>
        <v>40.005000000000003</v>
      </c>
      <c r="Q84" t="s">
        <v>8315</v>
      </c>
      <c r="R84" t="s">
        <v>8317</v>
      </c>
      <c r="S84" s="11">
        <f t="shared" si="8"/>
        <v>40825.820150462961</v>
      </c>
      <c r="T84" s="11">
        <f t="shared" si="6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102.49999999999999</v>
      </c>
      <c r="P85" s="7">
        <f t="shared" si="5"/>
        <v>15.76923076923077</v>
      </c>
      <c r="Q85" t="s">
        <v>8315</v>
      </c>
      <c r="R85" t="s">
        <v>8317</v>
      </c>
      <c r="S85" s="11">
        <f t="shared" si="8"/>
        <v>42057.479166666672</v>
      </c>
      <c r="T85" s="11">
        <f t="shared" si="6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100</v>
      </c>
      <c r="P86" s="7">
        <f t="shared" si="5"/>
        <v>71.428571428571431</v>
      </c>
      <c r="Q86" t="s">
        <v>8315</v>
      </c>
      <c r="R86" t="s">
        <v>8317</v>
      </c>
      <c r="S86" s="11">
        <f t="shared" si="8"/>
        <v>40678.757939814815</v>
      </c>
      <c r="T86" s="11">
        <f t="shared" si="6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125.49999999999999</v>
      </c>
      <c r="P87" s="7">
        <f t="shared" si="5"/>
        <v>71.714285714285708</v>
      </c>
      <c r="Q87" t="s">
        <v>8315</v>
      </c>
      <c r="R87" t="s">
        <v>8317</v>
      </c>
      <c r="S87" s="11">
        <f t="shared" si="8"/>
        <v>40809.125428240739</v>
      </c>
      <c r="T87" s="11">
        <f t="shared" si="6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106.46666666666667</v>
      </c>
      <c r="P88" s="7">
        <f t="shared" si="5"/>
        <v>375.76470588235293</v>
      </c>
      <c r="Q88" t="s">
        <v>8315</v>
      </c>
      <c r="R88" t="s">
        <v>8317</v>
      </c>
      <c r="S88" s="11">
        <f t="shared" si="8"/>
        <v>42365.59774305555</v>
      </c>
      <c r="T88" s="11">
        <f t="shared" si="6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104.60000000000001</v>
      </c>
      <c r="P89" s="7">
        <f t="shared" si="5"/>
        <v>104.6</v>
      </c>
      <c r="Q89" t="s">
        <v>8315</v>
      </c>
      <c r="R89" t="s">
        <v>8317</v>
      </c>
      <c r="S89" s="11">
        <f t="shared" si="8"/>
        <v>40332.070138888892</v>
      </c>
      <c r="T89" s="11">
        <f t="shared" si="6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102.85714285714285</v>
      </c>
      <c r="P90" s="7">
        <f t="shared" si="5"/>
        <v>60</v>
      </c>
      <c r="Q90" t="s">
        <v>8315</v>
      </c>
      <c r="R90" t="s">
        <v>8317</v>
      </c>
      <c r="S90" s="11">
        <f t="shared" si="8"/>
        <v>41812.65892361111</v>
      </c>
      <c r="T90" s="11">
        <f t="shared" si="6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115.06666666666668</v>
      </c>
      <c r="P91" s="7">
        <f t="shared" si="5"/>
        <v>123.28571428571429</v>
      </c>
      <c r="Q91" t="s">
        <v>8315</v>
      </c>
      <c r="R91" t="s">
        <v>8317</v>
      </c>
      <c r="S91" s="11">
        <f t="shared" si="8"/>
        <v>41427.752222222225</v>
      </c>
      <c r="T91" s="11">
        <f t="shared" si="6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100.4</v>
      </c>
      <c r="P92" s="7">
        <f t="shared" si="5"/>
        <v>31.375</v>
      </c>
      <c r="Q92" t="s">
        <v>8315</v>
      </c>
      <c r="R92" t="s">
        <v>8317</v>
      </c>
      <c r="S92" s="11">
        <f t="shared" si="8"/>
        <v>40736.297442129631</v>
      </c>
      <c r="T92" s="11">
        <f t="shared" si="6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120</v>
      </c>
      <c r="P93" s="7">
        <f t="shared" si="5"/>
        <v>78.260869565217391</v>
      </c>
      <c r="Q93" t="s">
        <v>8315</v>
      </c>
      <c r="R93" t="s">
        <v>8317</v>
      </c>
      <c r="S93" s="11">
        <f t="shared" si="8"/>
        <v>40680.402361111112</v>
      </c>
      <c r="T93" s="11">
        <f t="shared" si="6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105.2</v>
      </c>
      <c r="P94" s="7">
        <f t="shared" si="5"/>
        <v>122.32558139534883</v>
      </c>
      <c r="Q94" t="s">
        <v>8315</v>
      </c>
      <c r="R94" t="s">
        <v>8317</v>
      </c>
      <c r="S94" s="11">
        <f t="shared" si="8"/>
        <v>42767.333333333328</v>
      </c>
      <c r="T94" s="11">
        <f t="shared" si="6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110.60000000000001</v>
      </c>
      <c r="P95" s="7">
        <f t="shared" si="5"/>
        <v>73.733333333333334</v>
      </c>
      <c r="Q95" t="s">
        <v>8315</v>
      </c>
      <c r="R95" t="s">
        <v>8317</v>
      </c>
      <c r="S95" s="11">
        <f t="shared" si="8"/>
        <v>41093.875</v>
      </c>
      <c r="T95" s="11">
        <f t="shared" si="6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104</v>
      </c>
      <c r="P96" s="7">
        <f t="shared" si="5"/>
        <v>21.666666666666668</v>
      </c>
      <c r="Q96" t="s">
        <v>8315</v>
      </c>
      <c r="R96" t="s">
        <v>8317</v>
      </c>
      <c r="S96" s="11">
        <f t="shared" si="8"/>
        <v>41736.717847222222</v>
      </c>
      <c r="T96" s="11">
        <f t="shared" si="6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131.42857142857142</v>
      </c>
      <c r="P97" s="7">
        <f t="shared" si="5"/>
        <v>21.904761904761905</v>
      </c>
      <c r="Q97" t="s">
        <v>8315</v>
      </c>
      <c r="R97" t="s">
        <v>8317</v>
      </c>
      <c r="S97" s="11">
        <f t="shared" si="8"/>
        <v>40965.005104166667</v>
      </c>
      <c r="T97" s="11">
        <f t="shared" si="6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114.66666666666667</v>
      </c>
      <c r="P98" s="7">
        <f t="shared" si="5"/>
        <v>50.588235294117645</v>
      </c>
      <c r="Q98" t="s">
        <v>8315</v>
      </c>
      <c r="R98" t="s">
        <v>8317</v>
      </c>
      <c r="S98" s="11">
        <f t="shared" si="8"/>
        <v>40391.125</v>
      </c>
      <c r="T98" s="11">
        <f t="shared" si="6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106.25</v>
      </c>
      <c r="P99" s="7">
        <f t="shared" si="5"/>
        <v>53.125</v>
      </c>
      <c r="Q99" t="s">
        <v>8315</v>
      </c>
      <c r="R99" t="s">
        <v>8317</v>
      </c>
      <c r="S99" s="11">
        <f t="shared" si="8"/>
        <v>40736.135208333333</v>
      </c>
      <c r="T99" s="11">
        <f t="shared" si="6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106.25</v>
      </c>
      <c r="P100" s="7">
        <f t="shared" si="5"/>
        <v>56.666666666666664</v>
      </c>
      <c r="Q100" t="s">
        <v>8315</v>
      </c>
      <c r="R100" t="s">
        <v>8317</v>
      </c>
      <c r="S100" s="11">
        <f t="shared" si="8"/>
        <v>41250.979166666664</v>
      </c>
      <c r="T100" s="11">
        <f t="shared" si="6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106.01933333333334</v>
      </c>
      <c r="P101" s="7">
        <f t="shared" si="5"/>
        <v>40.776666666666664</v>
      </c>
      <c r="Q101" t="s">
        <v>8315</v>
      </c>
      <c r="R101" t="s">
        <v>8317</v>
      </c>
      <c r="S101" s="11">
        <f t="shared" si="8"/>
        <v>41661.902766203704</v>
      </c>
      <c r="T101" s="11">
        <f t="shared" si="6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100</v>
      </c>
      <c r="P102" s="7">
        <f t="shared" si="5"/>
        <v>192.30769230769232</v>
      </c>
      <c r="Q102" t="s">
        <v>8315</v>
      </c>
      <c r="R102" t="s">
        <v>8317</v>
      </c>
      <c r="S102" s="11">
        <f t="shared" si="8"/>
        <v>41217.794976851852</v>
      </c>
      <c r="T102" s="11">
        <f t="shared" si="6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100</v>
      </c>
      <c r="P103" s="7">
        <f t="shared" si="5"/>
        <v>100</v>
      </c>
      <c r="Q103" t="s">
        <v>8315</v>
      </c>
      <c r="R103" t="s">
        <v>8317</v>
      </c>
      <c r="S103" s="11">
        <f t="shared" si="8"/>
        <v>41298.776736111111</v>
      </c>
      <c r="T103" s="11">
        <f t="shared" si="6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127.75000000000001</v>
      </c>
      <c r="P104" s="7">
        <f t="shared" si="5"/>
        <v>117.92307692307692</v>
      </c>
      <c r="Q104" t="s">
        <v>8315</v>
      </c>
      <c r="R104" t="s">
        <v>8317</v>
      </c>
      <c r="S104" s="11">
        <f t="shared" si="8"/>
        <v>40535.131168981483</v>
      </c>
      <c r="T104" s="11">
        <f t="shared" si="6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105.15384615384616</v>
      </c>
      <c r="P105" s="7">
        <f t="shared" si="5"/>
        <v>27.897959183673468</v>
      </c>
      <c r="Q105" t="s">
        <v>8315</v>
      </c>
      <c r="R105" t="s">
        <v>8317</v>
      </c>
      <c r="S105" s="11">
        <f t="shared" si="8"/>
        <v>41705.805902777778</v>
      </c>
      <c r="T105" s="11">
        <f t="shared" si="6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120</v>
      </c>
      <c r="P106" s="7">
        <f t="shared" si="5"/>
        <v>60</v>
      </c>
      <c r="Q106" t="s">
        <v>8315</v>
      </c>
      <c r="R106" t="s">
        <v>8317</v>
      </c>
      <c r="S106" s="11">
        <f t="shared" si="8"/>
        <v>40636.041666666664</v>
      </c>
      <c r="T106" s="11">
        <f t="shared" si="6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107.40909090909089</v>
      </c>
      <c r="P107" s="7">
        <f t="shared" si="5"/>
        <v>39.383333333333333</v>
      </c>
      <c r="Q107" t="s">
        <v>8315</v>
      </c>
      <c r="R107" t="s">
        <v>8317</v>
      </c>
      <c r="S107" s="11">
        <f t="shared" si="8"/>
        <v>42504</v>
      </c>
      <c r="T107" s="11">
        <f t="shared" si="6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100.49999999999999</v>
      </c>
      <c r="P108" s="7">
        <f t="shared" si="5"/>
        <v>186.11111111111111</v>
      </c>
      <c r="Q108" t="s">
        <v>8315</v>
      </c>
      <c r="R108" t="s">
        <v>8317</v>
      </c>
      <c r="S108" s="11">
        <f t="shared" si="8"/>
        <v>41001.776631944449</v>
      </c>
      <c r="T108" s="11">
        <f t="shared" si="6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102.46666666666667</v>
      </c>
      <c r="P109" s="7">
        <f t="shared" si="5"/>
        <v>111.37681159420291</v>
      </c>
      <c r="Q109" t="s">
        <v>8315</v>
      </c>
      <c r="R109" t="s">
        <v>8317</v>
      </c>
      <c r="S109" s="11">
        <f t="shared" si="8"/>
        <v>40657.982488425929</v>
      </c>
      <c r="T109" s="11">
        <f t="shared" si="6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246.66666666666669</v>
      </c>
      <c r="P110" s="7">
        <f t="shared" si="5"/>
        <v>78.723404255319153</v>
      </c>
      <c r="Q110" t="s">
        <v>8315</v>
      </c>
      <c r="R110" t="s">
        <v>8317</v>
      </c>
      <c r="S110" s="11">
        <f t="shared" si="8"/>
        <v>41425.613078703704</v>
      </c>
      <c r="T110" s="11">
        <f t="shared" si="6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219.49999999999997</v>
      </c>
      <c r="P111" s="7">
        <f t="shared" si="5"/>
        <v>46.702127659574465</v>
      </c>
      <c r="Q111" t="s">
        <v>8315</v>
      </c>
      <c r="R111" t="s">
        <v>8317</v>
      </c>
      <c r="S111" s="11">
        <f t="shared" si="8"/>
        <v>40600.025810185187</v>
      </c>
      <c r="T111" s="11">
        <f t="shared" si="6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130.76923076923077</v>
      </c>
      <c r="P112" s="7">
        <f t="shared" si="5"/>
        <v>65.384615384615387</v>
      </c>
      <c r="Q112" t="s">
        <v>8315</v>
      </c>
      <c r="R112" t="s">
        <v>8317</v>
      </c>
      <c r="S112" s="11">
        <f t="shared" si="8"/>
        <v>41592.249305555553</v>
      </c>
      <c r="T112" s="11">
        <f t="shared" si="6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154.57142857142858</v>
      </c>
      <c r="P113" s="7">
        <f t="shared" si="5"/>
        <v>102.0754716981132</v>
      </c>
      <c r="Q113" t="s">
        <v>8315</v>
      </c>
      <c r="R113" t="s">
        <v>8317</v>
      </c>
      <c r="S113" s="11">
        <f t="shared" si="8"/>
        <v>42155.333182870367</v>
      </c>
      <c r="T113" s="11">
        <f t="shared" si="6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104</v>
      </c>
      <c r="P114" s="7">
        <f t="shared" si="5"/>
        <v>64.197530864197532</v>
      </c>
      <c r="Q114" t="s">
        <v>8315</v>
      </c>
      <c r="R114" t="s">
        <v>8317</v>
      </c>
      <c r="S114" s="11">
        <f t="shared" si="8"/>
        <v>41742.083333333336</v>
      </c>
      <c r="T114" s="11">
        <f t="shared" si="6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141</v>
      </c>
      <c r="P115" s="7">
        <f t="shared" si="5"/>
        <v>90.384615384615387</v>
      </c>
      <c r="Q115" t="s">
        <v>8315</v>
      </c>
      <c r="R115" t="s">
        <v>8317</v>
      </c>
      <c r="S115" s="11">
        <f t="shared" si="8"/>
        <v>40761.625</v>
      </c>
      <c r="T115" s="11">
        <f t="shared" si="6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103.33333333333334</v>
      </c>
      <c r="P116" s="7">
        <f t="shared" si="5"/>
        <v>88.571428571428569</v>
      </c>
      <c r="Q116" t="s">
        <v>8315</v>
      </c>
      <c r="R116" t="s">
        <v>8317</v>
      </c>
      <c r="S116" s="11">
        <f t="shared" si="8"/>
        <v>40921.27416666667</v>
      </c>
      <c r="T116" s="11">
        <f t="shared" si="6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140.44444444444443</v>
      </c>
      <c r="P117" s="7">
        <f t="shared" si="5"/>
        <v>28.727272727272727</v>
      </c>
      <c r="Q117" t="s">
        <v>8315</v>
      </c>
      <c r="R117" t="s">
        <v>8317</v>
      </c>
      <c r="S117" s="11">
        <f t="shared" si="8"/>
        <v>40943.738935185182</v>
      </c>
      <c r="T117" s="11">
        <f t="shared" si="6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113.65714285714286</v>
      </c>
      <c r="P118" s="7">
        <f t="shared" si="5"/>
        <v>69.78947368421052</v>
      </c>
      <c r="Q118" t="s">
        <v>8315</v>
      </c>
      <c r="R118" t="s">
        <v>8317</v>
      </c>
      <c r="S118" s="11">
        <f t="shared" si="8"/>
        <v>40641.455497685187</v>
      </c>
      <c r="T118" s="11">
        <f t="shared" si="6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100.49377777777779</v>
      </c>
      <c r="P119" s="7">
        <f t="shared" si="5"/>
        <v>167.48962962962963</v>
      </c>
      <c r="Q119" t="s">
        <v>8315</v>
      </c>
      <c r="R119" t="s">
        <v>8317</v>
      </c>
      <c r="S119" s="11">
        <f t="shared" si="8"/>
        <v>40338.791666666664</v>
      </c>
      <c r="T119" s="11">
        <f t="shared" si="6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113.03159999999998</v>
      </c>
      <c r="P120" s="7">
        <f t="shared" si="5"/>
        <v>144.91230769230768</v>
      </c>
      <c r="Q120" t="s">
        <v>8315</v>
      </c>
      <c r="R120" t="s">
        <v>8317</v>
      </c>
      <c r="S120" s="11">
        <f t="shared" si="8"/>
        <v>40753.053657407407</v>
      </c>
      <c r="T120" s="11">
        <f t="shared" si="6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104.55692307692308</v>
      </c>
      <c r="P121" s="7">
        <f t="shared" si="5"/>
        <v>91.840540540540545</v>
      </c>
      <c r="Q121" t="s">
        <v>8315</v>
      </c>
      <c r="R121" t="s">
        <v>8317</v>
      </c>
      <c r="S121" s="11">
        <f t="shared" si="8"/>
        <v>40768.958333333336</v>
      </c>
      <c r="T121" s="11">
        <f t="shared" si="6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1.4285714285714287E-2</v>
      </c>
      <c r="P122" s="7">
        <f t="shared" si="5"/>
        <v>10</v>
      </c>
      <c r="Q122" t="s">
        <v>8315</v>
      </c>
      <c r="R122" t="s">
        <v>8318</v>
      </c>
      <c r="S122" s="11">
        <f t="shared" si="8"/>
        <v>42646.049849537041</v>
      </c>
      <c r="T122" s="11">
        <f t="shared" si="6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3.3333333333333333E-2</v>
      </c>
      <c r="P123" s="7">
        <f t="shared" si="5"/>
        <v>1</v>
      </c>
      <c r="Q123" t="s">
        <v>8315</v>
      </c>
      <c r="R123" t="s">
        <v>8318</v>
      </c>
      <c r="S123" s="11">
        <f t="shared" si="8"/>
        <v>42112.427777777775</v>
      </c>
      <c r="T123" s="11">
        <f t="shared" si="6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7" t="e">
        <f t="shared" si="5"/>
        <v>#DIV/0!</v>
      </c>
      <c r="Q124" t="s">
        <v>8315</v>
      </c>
      <c r="R124" t="s">
        <v>8318</v>
      </c>
      <c r="S124" s="11">
        <f t="shared" si="8"/>
        <v>42653.431793981479</v>
      </c>
      <c r="T124" s="11">
        <f t="shared" si="6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0.27454545454545454</v>
      </c>
      <c r="P125" s="7">
        <f t="shared" si="5"/>
        <v>25.166666666666668</v>
      </c>
      <c r="Q125" t="s">
        <v>8315</v>
      </c>
      <c r="R125" t="s">
        <v>8318</v>
      </c>
      <c r="S125" s="11">
        <f t="shared" si="8"/>
        <v>41940.916666666664</v>
      </c>
      <c r="T125" s="11">
        <f t="shared" si="6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7" t="e">
        <f t="shared" si="5"/>
        <v>#DIV/0!</v>
      </c>
      <c r="Q126" t="s">
        <v>8315</v>
      </c>
      <c r="R126" t="s">
        <v>8318</v>
      </c>
      <c r="S126" s="11">
        <f t="shared" si="8"/>
        <v>42139.928726851853</v>
      </c>
      <c r="T126" s="11">
        <f t="shared" si="6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14.000000000000002</v>
      </c>
      <c r="P127" s="7">
        <f t="shared" si="5"/>
        <v>11.666666666666666</v>
      </c>
      <c r="Q127" t="s">
        <v>8315</v>
      </c>
      <c r="R127" t="s">
        <v>8318</v>
      </c>
      <c r="S127" s="11">
        <f t="shared" si="8"/>
        <v>42769.993981481486</v>
      </c>
      <c r="T127" s="11">
        <f t="shared" si="6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</v>
      </c>
      <c r="P128" s="7">
        <f t="shared" si="5"/>
        <v>106.69230769230769</v>
      </c>
      <c r="Q128" t="s">
        <v>8315</v>
      </c>
      <c r="R128" t="s">
        <v>8318</v>
      </c>
      <c r="S128" s="11">
        <f t="shared" si="8"/>
        <v>42166.083333333328</v>
      </c>
      <c r="T128" s="11">
        <f t="shared" si="6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</v>
      </c>
      <c r="P129" s="7">
        <f t="shared" si="5"/>
        <v>47.5</v>
      </c>
      <c r="Q129" t="s">
        <v>8315</v>
      </c>
      <c r="R129" t="s">
        <v>8318</v>
      </c>
      <c r="S129" s="11">
        <f t="shared" si="8"/>
        <v>42097.582650462966</v>
      </c>
      <c r="T129" s="11">
        <f t="shared" si="6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1.867</v>
      </c>
      <c r="P130" s="7">
        <f t="shared" si="5"/>
        <v>311.16666666666669</v>
      </c>
      <c r="Q130" t="s">
        <v>8315</v>
      </c>
      <c r="R130" t="s">
        <v>8318</v>
      </c>
      <c r="S130" s="11">
        <f t="shared" si="8"/>
        <v>42663.22792824074</v>
      </c>
      <c r="T130" s="11">
        <f t="shared" si="6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7"/>
        <v>0</v>
      </c>
      <c r="P131" s="7" t="e">
        <f t="shared" ref="P131:P194" si="9">E131/L131</f>
        <v>#DIV/0!</v>
      </c>
      <c r="Q131" t="s">
        <v>8315</v>
      </c>
      <c r="R131" t="s">
        <v>8318</v>
      </c>
      <c r="S131" s="11">
        <f t="shared" si="8"/>
        <v>41942.937303240738</v>
      </c>
      <c r="T131" s="11">
        <f t="shared" ref="T131:T194" si="10"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7"/>
        <v>0</v>
      </c>
      <c r="P132" s="7" t="e">
        <f t="shared" si="9"/>
        <v>#DIV/0!</v>
      </c>
      <c r="Q132" t="s">
        <v>8315</v>
      </c>
      <c r="R132" t="s">
        <v>8318</v>
      </c>
      <c r="S132" s="11">
        <f t="shared" si="8"/>
        <v>41806.844444444447</v>
      </c>
      <c r="T132" s="11">
        <f t="shared" si="10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ref="O133:O196" si="11">E133/D133*100</f>
        <v>0</v>
      </c>
      <c r="P133" s="7" t="e">
        <f t="shared" si="9"/>
        <v>#DIV/0!</v>
      </c>
      <c r="Q133" t="s">
        <v>8315</v>
      </c>
      <c r="R133" t="s">
        <v>8318</v>
      </c>
      <c r="S133" s="11">
        <f t="shared" si="8"/>
        <v>42557</v>
      </c>
      <c r="T133" s="11">
        <f t="shared" si="10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9.5687499999999996</v>
      </c>
      <c r="P134" s="7">
        <f t="shared" si="9"/>
        <v>94.506172839506178</v>
      </c>
      <c r="Q134" t="s">
        <v>8315</v>
      </c>
      <c r="R134" t="s">
        <v>8318</v>
      </c>
      <c r="S134" s="11">
        <f t="shared" si="8"/>
        <v>41950.854247685187</v>
      </c>
      <c r="T134" s="11">
        <f t="shared" si="10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s="7" t="e">
        <f t="shared" si="9"/>
        <v>#DIV/0!</v>
      </c>
      <c r="Q135" t="s">
        <v>8315</v>
      </c>
      <c r="R135" t="s">
        <v>8318</v>
      </c>
      <c r="S135" s="11">
        <f t="shared" si="8"/>
        <v>42521.729861111111</v>
      </c>
      <c r="T135" s="11">
        <f t="shared" si="10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s="7" t="e">
        <f t="shared" si="9"/>
        <v>#DIV/0!</v>
      </c>
      <c r="Q136" t="s">
        <v>8315</v>
      </c>
      <c r="R136" t="s">
        <v>8318</v>
      </c>
      <c r="S136" s="11">
        <f t="shared" si="8"/>
        <v>42251.708333333328</v>
      </c>
      <c r="T136" s="11">
        <f t="shared" si="10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13.433333333333334</v>
      </c>
      <c r="P137" s="7">
        <f t="shared" si="9"/>
        <v>80.599999999999994</v>
      </c>
      <c r="Q137" t="s">
        <v>8315</v>
      </c>
      <c r="R137" t="s">
        <v>8318</v>
      </c>
      <c r="S137" s="11">
        <f t="shared" ref="S137:S200" si="12">(((I137/60)/60)/24)+DATE(1970,1,1)</f>
        <v>41821.791666666664</v>
      </c>
      <c r="T137" s="11">
        <f t="shared" si="10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s="7" t="e">
        <f t="shared" si="9"/>
        <v>#DIV/0!</v>
      </c>
      <c r="Q138" t="s">
        <v>8315</v>
      </c>
      <c r="R138" t="s">
        <v>8318</v>
      </c>
      <c r="S138" s="11">
        <f t="shared" si="12"/>
        <v>42140.427777777775</v>
      </c>
      <c r="T138" s="11">
        <f t="shared" si="10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s="7" t="e">
        <f t="shared" si="9"/>
        <v>#DIV/0!</v>
      </c>
      <c r="Q139" t="s">
        <v>8315</v>
      </c>
      <c r="R139" t="s">
        <v>8318</v>
      </c>
      <c r="S139" s="11">
        <f t="shared" si="12"/>
        <v>42289.573993055557</v>
      </c>
      <c r="T139" s="11">
        <f t="shared" si="10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3.1413333333333333</v>
      </c>
      <c r="P140" s="7">
        <f t="shared" si="9"/>
        <v>81.241379310344826</v>
      </c>
      <c r="Q140" t="s">
        <v>8315</v>
      </c>
      <c r="R140" t="s">
        <v>8318</v>
      </c>
      <c r="S140" s="11">
        <f t="shared" si="12"/>
        <v>42217.207638888889</v>
      </c>
      <c r="T140" s="11">
        <f t="shared" si="10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100</v>
      </c>
      <c r="P141" s="7">
        <f t="shared" si="9"/>
        <v>500</v>
      </c>
      <c r="Q141" t="s">
        <v>8315</v>
      </c>
      <c r="R141" t="s">
        <v>8318</v>
      </c>
      <c r="S141" s="11">
        <f t="shared" si="12"/>
        <v>42197.920972222222</v>
      </c>
      <c r="T141" s="11">
        <f t="shared" si="10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s="7" t="e">
        <f t="shared" si="9"/>
        <v>#DIV/0!</v>
      </c>
      <c r="Q142" t="s">
        <v>8315</v>
      </c>
      <c r="R142" t="s">
        <v>8318</v>
      </c>
      <c r="S142" s="11">
        <f t="shared" si="12"/>
        <v>42083.15662037037</v>
      </c>
      <c r="T142" s="11">
        <f t="shared" si="10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10.775</v>
      </c>
      <c r="P143" s="7">
        <f t="shared" si="9"/>
        <v>46.178571428571431</v>
      </c>
      <c r="Q143" t="s">
        <v>8315</v>
      </c>
      <c r="R143" t="s">
        <v>8318</v>
      </c>
      <c r="S143" s="11">
        <f t="shared" si="12"/>
        <v>42155.153043981481</v>
      </c>
      <c r="T143" s="11">
        <f t="shared" si="10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0.33333333333333337</v>
      </c>
      <c r="P144" s="7">
        <f t="shared" si="9"/>
        <v>10</v>
      </c>
      <c r="Q144" t="s">
        <v>8315</v>
      </c>
      <c r="R144" t="s">
        <v>8318</v>
      </c>
      <c r="S144" s="11">
        <f t="shared" si="12"/>
        <v>41959.934930555552</v>
      </c>
      <c r="T144" s="11">
        <f t="shared" si="10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s="7" t="e">
        <f t="shared" si="9"/>
        <v>#DIV/0!</v>
      </c>
      <c r="Q145" t="s">
        <v>8315</v>
      </c>
      <c r="R145" t="s">
        <v>8318</v>
      </c>
      <c r="S145" s="11">
        <f t="shared" si="12"/>
        <v>42616.246527777781</v>
      </c>
      <c r="T145" s="11">
        <f t="shared" si="10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27.6</v>
      </c>
      <c r="P146" s="7">
        <f t="shared" si="9"/>
        <v>55.945945945945944</v>
      </c>
      <c r="Q146" t="s">
        <v>8315</v>
      </c>
      <c r="R146" t="s">
        <v>8318</v>
      </c>
      <c r="S146" s="11">
        <f t="shared" si="12"/>
        <v>42107.72074074074</v>
      </c>
      <c r="T146" s="11">
        <f t="shared" si="10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7.5111111111111111</v>
      </c>
      <c r="P147" s="7">
        <f t="shared" si="9"/>
        <v>37.555555555555557</v>
      </c>
      <c r="Q147" t="s">
        <v>8315</v>
      </c>
      <c r="R147" t="s">
        <v>8318</v>
      </c>
      <c r="S147" s="11">
        <f t="shared" si="12"/>
        <v>42227.542268518519</v>
      </c>
      <c r="T147" s="11">
        <f t="shared" si="10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0.57499999999999996</v>
      </c>
      <c r="P148" s="7">
        <f t="shared" si="9"/>
        <v>38.333333333333336</v>
      </c>
      <c r="Q148" t="s">
        <v>8315</v>
      </c>
      <c r="R148" t="s">
        <v>8318</v>
      </c>
      <c r="S148" s="11">
        <f t="shared" si="12"/>
        <v>42753.016180555554</v>
      </c>
      <c r="T148" s="11">
        <f t="shared" si="10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s="7" t="e">
        <f t="shared" si="9"/>
        <v>#DIV/0!</v>
      </c>
      <c r="Q149" t="s">
        <v>8315</v>
      </c>
      <c r="R149" t="s">
        <v>8318</v>
      </c>
      <c r="S149" s="11">
        <f t="shared" si="12"/>
        <v>42012.762499999997</v>
      </c>
      <c r="T149" s="11">
        <f t="shared" si="10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0.08</v>
      </c>
      <c r="P150" s="7">
        <f t="shared" si="9"/>
        <v>20</v>
      </c>
      <c r="Q150" t="s">
        <v>8315</v>
      </c>
      <c r="R150" t="s">
        <v>8318</v>
      </c>
      <c r="S150" s="11">
        <f t="shared" si="12"/>
        <v>42427.281666666662</v>
      </c>
      <c r="T150" s="11">
        <f t="shared" si="10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0.91999999999999993</v>
      </c>
      <c r="P151" s="7">
        <f t="shared" si="9"/>
        <v>15.333333333333334</v>
      </c>
      <c r="Q151" t="s">
        <v>8315</v>
      </c>
      <c r="R151" t="s">
        <v>8318</v>
      </c>
      <c r="S151" s="11">
        <f t="shared" si="12"/>
        <v>41998.333333333328</v>
      </c>
      <c r="T151" s="11">
        <f t="shared" si="10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23.163076923076922</v>
      </c>
      <c r="P152" s="7">
        <f t="shared" si="9"/>
        <v>449.43283582089555</v>
      </c>
      <c r="Q152" t="s">
        <v>8315</v>
      </c>
      <c r="R152" t="s">
        <v>8318</v>
      </c>
      <c r="S152" s="11">
        <f t="shared" si="12"/>
        <v>42150.161828703705</v>
      </c>
      <c r="T152" s="11">
        <f t="shared" si="10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5.5999999999999994E-2</v>
      </c>
      <c r="P153" s="7">
        <f t="shared" si="9"/>
        <v>28</v>
      </c>
      <c r="Q153" t="s">
        <v>8315</v>
      </c>
      <c r="R153" t="s">
        <v>8318</v>
      </c>
      <c r="S153" s="11">
        <f t="shared" si="12"/>
        <v>42173.550821759258</v>
      </c>
      <c r="T153" s="11">
        <f t="shared" si="10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7.8947368421052634E-3</v>
      </c>
      <c r="P154" s="7">
        <f t="shared" si="9"/>
        <v>15</v>
      </c>
      <c r="Q154" t="s">
        <v>8315</v>
      </c>
      <c r="R154" t="s">
        <v>8318</v>
      </c>
      <c r="S154" s="11">
        <f t="shared" si="12"/>
        <v>41905.077546296299</v>
      </c>
      <c r="T154" s="11">
        <f t="shared" si="10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0.71799999999999997</v>
      </c>
      <c r="P155" s="7">
        <f t="shared" si="9"/>
        <v>35.9</v>
      </c>
      <c r="Q155" t="s">
        <v>8315</v>
      </c>
      <c r="R155" t="s">
        <v>8318</v>
      </c>
      <c r="S155" s="11">
        <f t="shared" si="12"/>
        <v>41975.627824074079</v>
      </c>
      <c r="T155" s="11">
        <f t="shared" si="10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2.666666666666667</v>
      </c>
      <c r="P156" s="7">
        <f t="shared" si="9"/>
        <v>13.333333333333334</v>
      </c>
      <c r="Q156" t="s">
        <v>8315</v>
      </c>
      <c r="R156" t="s">
        <v>8318</v>
      </c>
      <c r="S156" s="11">
        <f t="shared" si="12"/>
        <v>42158.547395833331</v>
      </c>
      <c r="T156" s="11">
        <f t="shared" si="10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6.0000000000000001E-3</v>
      </c>
      <c r="P157" s="7">
        <f t="shared" si="9"/>
        <v>20.25</v>
      </c>
      <c r="Q157" t="s">
        <v>8315</v>
      </c>
      <c r="R157" t="s">
        <v>8318</v>
      </c>
      <c r="S157" s="11">
        <f t="shared" si="12"/>
        <v>42208.559432870374</v>
      </c>
      <c r="T157" s="11">
        <f t="shared" si="10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5.0999999999999996</v>
      </c>
      <c r="P158" s="7">
        <f t="shared" si="9"/>
        <v>119</v>
      </c>
      <c r="Q158" t="s">
        <v>8315</v>
      </c>
      <c r="R158" t="s">
        <v>8318</v>
      </c>
      <c r="S158" s="11">
        <f t="shared" si="12"/>
        <v>41854.124953703707</v>
      </c>
      <c r="T158" s="11">
        <f t="shared" si="10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0.26711185308848079</v>
      </c>
      <c r="P159" s="7">
        <f t="shared" si="9"/>
        <v>4</v>
      </c>
      <c r="Q159" t="s">
        <v>8315</v>
      </c>
      <c r="R159" t="s">
        <v>8318</v>
      </c>
      <c r="S159" s="11">
        <f t="shared" si="12"/>
        <v>42426.911712962959</v>
      </c>
      <c r="T159" s="11">
        <f t="shared" si="10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s="7" t="e">
        <f t="shared" si="9"/>
        <v>#DIV/0!</v>
      </c>
      <c r="Q160" t="s">
        <v>8315</v>
      </c>
      <c r="R160" t="s">
        <v>8318</v>
      </c>
      <c r="S160" s="11">
        <f t="shared" si="12"/>
        <v>41934.07671296296</v>
      </c>
      <c r="T160" s="11">
        <f t="shared" si="10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2E-3</v>
      </c>
      <c r="P161" s="7">
        <f t="shared" si="9"/>
        <v>10</v>
      </c>
      <c r="Q161" t="s">
        <v>8315</v>
      </c>
      <c r="R161" t="s">
        <v>8318</v>
      </c>
      <c r="S161" s="11">
        <f t="shared" si="12"/>
        <v>42554.434548611112</v>
      </c>
      <c r="T161" s="11">
        <f t="shared" si="10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s="7" t="e">
        <f t="shared" si="9"/>
        <v>#DIV/0!</v>
      </c>
      <c r="Q162" t="s">
        <v>8315</v>
      </c>
      <c r="R162" t="s">
        <v>8319</v>
      </c>
      <c r="S162" s="11">
        <f t="shared" si="12"/>
        <v>42231.913090277783</v>
      </c>
      <c r="T162" s="11">
        <f t="shared" si="10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0.01</v>
      </c>
      <c r="P163" s="7">
        <f t="shared" si="9"/>
        <v>5</v>
      </c>
      <c r="Q163" t="s">
        <v>8315</v>
      </c>
      <c r="R163" t="s">
        <v>8319</v>
      </c>
      <c r="S163" s="11">
        <f t="shared" si="12"/>
        <v>41822.687442129631</v>
      </c>
      <c r="T163" s="11">
        <f t="shared" si="10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15.535714285714286</v>
      </c>
      <c r="P164" s="7">
        <f t="shared" si="9"/>
        <v>43.5</v>
      </c>
      <c r="Q164" t="s">
        <v>8315</v>
      </c>
      <c r="R164" t="s">
        <v>8319</v>
      </c>
      <c r="S164" s="11">
        <f t="shared" si="12"/>
        <v>41867.987500000003</v>
      </c>
      <c r="T164" s="11">
        <f t="shared" si="10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s="7" t="e">
        <f t="shared" si="9"/>
        <v>#DIV/0!</v>
      </c>
      <c r="Q165" t="s">
        <v>8315</v>
      </c>
      <c r="R165" t="s">
        <v>8319</v>
      </c>
      <c r="S165" s="11">
        <f t="shared" si="12"/>
        <v>42278</v>
      </c>
      <c r="T165" s="11">
        <f t="shared" si="10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0.53333333333333333</v>
      </c>
      <c r="P166" s="7">
        <f t="shared" si="9"/>
        <v>91.428571428571431</v>
      </c>
      <c r="Q166" t="s">
        <v>8315</v>
      </c>
      <c r="R166" t="s">
        <v>8319</v>
      </c>
      <c r="S166" s="11">
        <f t="shared" si="12"/>
        <v>41901.762743055559</v>
      </c>
      <c r="T166" s="11">
        <f t="shared" si="10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s="7" t="e">
        <f t="shared" si="9"/>
        <v>#DIV/0!</v>
      </c>
      <c r="Q167" t="s">
        <v>8315</v>
      </c>
      <c r="R167" t="s">
        <v>8319</v>
      </c>
      <c r="S167" s="11">
        <f t="shared" si="12"/>
        <v>42381.658842592587</v>
      </c>
      <c r="T167" s="11">
        <f t="shared" si="10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60</v>
      </c>
      <c r="P168" s="7">
        <f t="shared" si="9"/>
        <v>3000</v>
      </c>
      <c r="Q168" t="s">
        <v>8315</v>
      </c>
      <c r="R168" t="s">
        <v>8319</v>
      </c>
      <c r="S168" s="11">
        <f t="shared" si="12"/>
        <v>42751.075949074075</v>
      </c>
      <c r="T168" s="11">
        <f t="shared" si="10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0.01</v>
      </c>
      <c r="P169" s="7">
        <f t="shared" si="9"/>
        <v>5.5</v>
      </c>
      <c r="Q169" t="s">
        <v>8315</v>
      </c>
      <c r="R169" t="s">
        <v>8319</v>
      </c>
      <c r="S169" s="11">
        <f t="shared" si="12"/>
        <v>42220.927488425921</v>
      </c>
      <c r="T169" s="11">
        <f t="shared" si="10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</v>
      </c>
      <c r="P170" s="7">
        <f t="shared" si="9"/>
        <v>108.33333333333333</v>
      </c>
      <c r="Q170" t="s">
        <v>8315</v>
      </c>
      <c r="R170" t="s">
        <v>8319</v>
      </c>
      <c r="S170" s="11">
        <f t="shared" si="12"/>
        <v>42082.793634259258</v>
      </c>
      <c r="T170" s="11">
        <f t="shared" si="10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22.400000000000002</v>
      </c>
      <c r="P171" s="7">
        <f t="shared" si="9"/>
        <v>56</v>
      </c>
      <c r="Q171" t="s">
        <v>8315</v>
      </c>
      <c r="R171" t="s">
        <v>8319</v>
      </c>
      <c r="S171" s="11">
        <f t="shared" si="12"/>
        <v>41930.505312499998</v>
      </c>
      <c r="T171" s="11">
        <f t="shared" si="10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</v>
      </c>
      <c r="P172" s="7">
        <f t="shared" si="9"/>
        <v>32.5</v>
      </c>
      <c r="Q172" t="s">
        <v>8315</v>
      </c>
      <c r="R172" t="s">
        <v>8319</v>
      </c>
      <c r="S172" s="11">
        <f t="shared" si="12"/>
        <v>42246.227777777778</v>
      </c>
      <c r="T172" s="11">
        <f t="shared" si="10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2E-3</v>
      </c>
      <c r="P173" s="7">
        <f t="shared" si="9"/>
        <v>1</v>
      </c>
      <c r="Q173" t="s">
        <v>8315</v>
      </c>
      <c r="R173" t="s">
        <v>8319</v>
      </c>
      <c r="S173" s="11">
        <f t="shared" si="12"/>
        <v>42594.180717592593</v>
      </c>
      <c r="T173" s="11">
        <f t="shared" si="10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s="7" t="e">
        <f t="shared" si="9"/>
        <v>#DIV/0!</v>
      </c>
      <c r="Q174" t="s">
        <v>8315</v>
      </c>
      <c r="R174" t="s">
        <v>8319</v>
      </c>
      <c r="S174" s="11">
        <f t="shared" si="12"/>
        <v>42082.353275462956</v>
      </c>
      <c r="T174" s="11">
        <f t="shared" si="10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s="7" t="e">
        <f t="shared" si="9"/>
        <v>#DIV/0!</v>
      </c>
      <c r="Q175" t="s">
        <v>8315</v>
      </c>
      <c r="R175" t="s">
        <v>8319</v>
      </c>
      <c r="S175" s="11">
        <f t="shared" si="12"/>
        <v>42063.573009259257</v>
      </c>
      <c r="T175" s="11">
        <f t="shared" si="10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s="7" t="e">
        <f t="shared" si="9"/>
        <v>#DIV/0!</v>
      </c>
      <c r="Q176" t="s">
        <v>8315</v>
      </c>
      <c r="R176" t="s">
        <v>8319</v>
      </c>
      <c r="S176" s="11">
        <f t="shared" si="12"/>
        <v>42132.758981481486</v>
      </c>
      <c r="T176" s="11">
        <f t="shared" si="10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6.4850000000000003</v>
      </c>
      <c r="P177" s="7">
        <f t="shared" si="9"/>
        <v>49.884615384615387</v>
      </c>
      <c r="Q177" t="s">
        <v>8315</v>
      </c>
      <c r="R177" t="s">
        <v>8319</v>
      </c>
      <c r="S177" s="11">
        <f t="shared" si="12"/>
        <v>41880.777905092589</v>
      </c>
      <c r="T177" s="11">
        <f t="shared" si="10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s="7" t="e">
        <f t="shared" si="9"/>
        <v>#DIV/0!</v>
      </c>
      <c r="Q178" t="s">
        <v>8315</v>
      </c>
      <c r="R178" t="s">
        <v>8319</v>
      </c>
      <c r="S178" s="11">
        <f t="shared" si="12"/>
        <v>42221.824062500003</v>
      </c>
      <c r="T178" s="11">
        <f t="shared" si="10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40</v>
      </c>
      <c r="P179" s="7">
        <f t="shared" si="9"/>
        <v>25.714285714285715</v>
      </c>
      <c r="Q179" t="s">
        <v>8315</v>
      </c>
      <c r="R179" t="s">
        <v>8319</v>
      </c>
      <c r="S179" s="11">
        <f t="shared" si="12"/>
        <v>42087.00608796296</v>
      </c>
      <c r="T179" s="11">
        <f t="shared" si="10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s="7" t="e">
        <f t="shared" si="9"/>
        <v>#DIV/0!</v>
      </c>
      <c r="Q180" t="s">
        <v>8315</v>
      </c>
      <c r="R180" t="s">
        <v>8319</v>
      </c>
      <c r="S180" s="11">
        <f t="shared" si="12"/>
        <v>42334.997048611112</v>
      </c>
      <c r="T180" s="11">
        <f t="shared" si="10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20</v>
      </c>
      <c r="P181" s="7">
        <f t="shared" si="9"/>
        <v>100</v>
      </c>
      <c r="Q181" t="s">
        <v>8315</v>
      </c>
      <c r="R181" t="s">
        <v>8319</v>
      </c>
      <c r="S181" s="11">
        <f t="shared" si="12"/>
        <v>42433.080497685187</v>
      </c>
      <c r="T181" s="11">
        <f t="shared" si="10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33.416666666666664</v>
      </c>
      <c r="P182" s="7">
        <f t="shared" si="9"/>
        <v>30.846153846153847</v>
      </c>
      <c r="Q182" t="s">
        <v>8315</v>
      </c>
      <c r="R182" t="s">
        <v>8319</v>
      </c>
      <c r="S182" s="11">
        <f t="shared" si="12"/>
        <v>42107.791666666672</v>
      </c>
      <c r="T182" s="11">
        <f t="shared" si="10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21.092608822670172</v>
      </c>
      <c r="P183" s="7">
        <f t="shared" si="9"/>
        <v>180.5</v>
      </c>
      <c r="Q183" t="s">
        <v>8315</v>
      </c>
      <c r="R183" t="s">
        <v>8319</v>
      </c>
      <c r="S183" s="11">
        <f t="shared" si="12"/>
        <v>42177.741840277777</v>
      </c>
      <c r="T183" s="11">
        <f t="shared" si="10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s="7" t="e">
        <f t="shared" si="9"/>
        <v>#DIV/0!</v>
      </c>
      <c r="Q184" t="s">
        <v>8315</v>
      </c>
      <c r="R184" t="s">
        <v>8319</v>
      </c>
      <c r="S184" s="11">
        <f t="shared" si="12"/>
        <v>42742.011944444443</v>
      </c>
      <c r="T184" s="11">
        <f t="shared" si="10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35.856000000000002</v>
      </c>
      <c r="P185" s="7">
        <f t="shared" si="9"/>
        <v>373.5</v>
      </c>
      <c r="Q185" t="s">
        <v>8315</v>
      </c>
      <c r="R185" t="s">
        <v>8319</v>
      </c>
      <c r="S185" s="11">
        <f t="shared" si="12"/>
        <v>41969.851967592593</v>
      </c>
      <c r="T185" s="11">
        <f t="shared" si="10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3.4000000000000004</v>
      </c>
      <c r="P186" s="7">
        <f t="shared" si="9"/>
        <v>25.5</v>
      </c>
      <c r="Q186" t="s">
        <v>8315</v>
      </c>
      <c r="R186" t="s">
        <v>8319</v>
      </c>
      <c r="S186" s="11">
        <f t="shared" si="12"/>
        <v>41883.165972222225</v>
      </c>
      <c r="T186" s="11">
        <f t="shared" si="10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</v>
      </c>
      <c r="P187" s="7">
        <f t="shared" si="9"/>
        <v>220</v>
      </c>
      <c r="Q187" t="s">
        <v>8315</v>
      </c>
      <c r="R187" t="s">
        <v>8319</v>
      </c>
      <c r="S187" s="11">
        <f t="shared" si="12"/>
        <v>42600.91133101852</v>
      </c>
      <c r="T187" s="11">
        <f t="shared" si="10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s="7" t="e">
        <f t="shared" si="9"/>
        <v>#DIV/0!</v>
      </c>
      <c r="Q188" t="s">
        <v>8315</v>
      </c>
      <c r="R188" t="s">
        <v>8319</v>
      </c>
      <c r="S188" s="11">
        <f t="shared" si="12"/>
        <v>42797.833333333328</v>
      </c>
      <c r="T188" s="11">
        <f t="shared" si="10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16</v>
      </c>
      <c r="P189" s="7">
        <f t="shared" si="9"/>
        <v>160</v>
      </c>
      <c r="Q189" t="s">
        <v>8315</v>
      </c>
      <c r="R189" t="s">
        <v>8319</v>
      </c>
      <c r="S189" s="11">
        <f t="shared" si="12"/>
        <v>42206.290972222225</v>
      </c>
      <c r="T189" s="11">
        <f t="shared" si="10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s="7" t="e">
        <f t="shared" si="9"/>
        <v>#DIV/0!</v>
      </c>
      <c r="Q190" t="s">
        <v>8315</v>
      </c>
      <c r="R190" t="s">
        <v>8319</v>
      </c>
      <c r="S190" s="11">
        <f t="shared" si="12"/>
        <v>41887.18304398148</v>
      </c>
      <c r="T190" s="11">
        <f t="shared" si="10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6.8999999999999992E-2</v>
      </c>
      <c r="P191" s="7">
        <f t="shared" si="9"/>
        <v>69</v>
      </c>
      <c r="Q191" t="s">
        <v>8315</v>
      </c>
      <c r="R191" t="s">
        <v>8319</v>
      </c>
      <c r="S191" s="11">
        <f t="shared" si="12"/>
        <v>42616.690706018519</v>
      </c>
      <c r="T191" s="11">
        <f t="shared" si="10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0.41666666666666669</v>
      </c>
      <c r="P192" s="7">
        <f t="shared" si="9"/>
        <v>50</v>
      </c>
      <c r="Q192" t="s">
        <v>8315</v>
      </c>
      <c r="R192" t="s">
        <v>8319</v>
      </c>
      <c r="S192" s="11">
        <f t="shared" si="12"/>
        <v>42537.650995370372</v>
      </c>
      <c r="T192" s="11">
        <f t="shared" si="10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5</v>
      </c>
      <c r="P193" s="7">
        <f t="shared" si="9"/>
        <v>83.333333333333329</v>
      </c>
      <c r="Q193" t="s">
        <v>8315</v>
      </c>
      <c r="R193" t="s">
        <v>8319</v>
      </c>
      <c r="S193" s="11">
        <f t="shared" si="12"/>
        <v>42279.441412037035</v>
      </c>
      <c r="T193" s="11">
        <f t="shared" si="10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1.6999999999999999E-3</v>
      </c>
      <c r="P194" s="7">
        <f t="shared" si="9"/>
        <v>5.666666666666667</v>
      </c>
      <c r="Q194" t="s">
        <v>8315</v>
      </c>
      <c r="R194" t="s">
        <v>8319</v>
      </c>
      <c r="S194" s="11">
        <f t="shared" si="12"/>
        <v>41929.792037037041</v>
      </c>
      <c r="T194" s="11">
        <f t="shared" si="10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1"/>
        <v>0</v>
      </c>
      <c r="P195" s="7" t="e">
        <f t="shared" ref="P195:P258" si="13">E195/L195</f>
        <v>#DIV/0!</v>
      </c>
      <c r="Q195" t="s">
        <v>8315</v>
      </c>
      <c r="R195" t="s">
        <v>8319</v>
      </c>
      <c r="S195" s="11">
        <f t="shared" si="12"/>
        <v>41971.976458333331</v>
      </c>
      <c r="T195" s="11">
        <f t="shared" ref="T195:T258" si="14"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1"/>
        <v>0.12</v>
      </c>
      <c r="P196" s="7">
        <f t="shared" si="13"/>
        <v>1</v>
      </c>
      <c r="Q196" t="s">
        <v>8315</v>
      </c>
      <c r="R196" t="s">
        <v>8319</v>
      </c>
      <c r="S196" s="11">
        <f t="shared" si="12"/>
        <v>42435.996886574074</v>
      </c>
      <c r="T196" s="11">
        <f t="shared" si="14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ref="O197:O260" si="15">E197/D197*100</f>
        <v>0</v>
      </c>
      <c r="P197" s="7" t="e">
        <f t="shared" si="13"/>
        <v>#DIV/0!</v>
      </c>
      <c r="Q197" t="s">
        <v>8315</v>
      </c>
      <c r="R197" t="s">
        <v>8319</v>
      </c>
      <c r="S197" s="11">
        <f t="shared" si="12"/>
        <v>42195.67050925926</v>
      </c>
      <c r="T197" s="11">
        <f t="shared" si="14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41.857142857142861</v>
      </c>
      <c r="P198" s="7">
        <f t="shared" si="13"/>
        <v>77.10526315789474</v>
      </c>
      <c r="Q198" t="s">
        <v>8315</v>
      </c>
      <c r="R198" t="s">
        <v>8319</v>
      </c>
      <c r="S198" s="11">
        <f t="shared" si="12"/>
        <v>42287.875</v>
      </c>
      <c r="T198" s="11">
        <f t="shared" si="14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10.48</v>
      </c>
      <c r="P199" s="7">
        <f t="shared" si="13"/>
        <v>32.75</v>
      </c>
      <c r="Q199" t="s">
        <v>8315</v>
      </c>
      <c r="R199" t="s">
        <v>8319</v>
      </c>
      <c r="S199" s="11">
        <f t="shared" si="12"/>
        <v>42783.875</v>
      </c>
      <c r="T199" s="11">
        <f t="shared" si="14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1.1159999999999999</v>
      </c>
      <c r="P200" s="7">
        <f t="shared" si="13"/>
        <v>46.5</v>
      </c>
      <c r="Q200" t="s">
        <v>8315</v>
      </c>
      <c r="R200" t="s">
        <v>8319</v>
      </c>
      <c r="S200" s="11">
        <f t="shared" si="12"/>
        <v>41917.383356481485</v>
      </c>
      <c r="T200" s="11">
        <f t="shared" si="14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7" t="e">
        <f t="shared" si="13"/>
        <v>#DIV/0!</v>
      </c>
      <c r="Q201" t="s">
        <v>8315</v>
      </c>
      <c r="R201" t="s">
        <v>8319</v>
      </c>
      <c r="S201" s="11">
        <f t="shared" ref="S201:S264" si="16">(((I201/60)/60)/24)+DATE(1970,1,1)</f>
        <v>42614.123865740738</v>
      </c>
      <c r="T201" s="11">
        <f t="shared" si="14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26.192500000000003</v>
      </c>
      <c r="P202" s="7">
        <f t="shared" si="13"/>
        <v>87.308333333333337</v>
      </c>
      <c r="Q202" t="s">
        <v>8315</v>
      </c>
      <c r="R202" t="s">
        <v>8319</v>
      </c>
      <c r="S202" s="11">
        <f t="shared" si="16"/>
        <v>41897.083368055559</v>
      </c>
      <c r="T202" s="11">
        <f t="shared" si="14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58.461538461538467</v>
      </c>
      <c r="P203" s="7">
        <f t="shared" si="13"/>
        <v>54.285714285714285</v>
      </c>
      <c r="Q203" t="s">
        <v>8315</v>
      </c>
      <c r="R203" t="s">
        <v>8319</v>
      </c>
      <c r="S203" s="11">
        <f t="shared" si="16"/>
        <v>42043.818622685183</v>
      </c>
      <c r="T203" s="11">
        <f t="shared" si="14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7" t="e">
        <f t="shared" si="13"/>
        <v>#DIV/0!</v>
      </c>
      <c r="Q204" t="s">
        <v>8315</v>
      </c>
      <c r="R204" t="s">
        <v>8319</v>
      </c>
      <c r="S204" s="11">
        <f t="shared" si="16"/>
        <v>42285.874305555553</v>
      </c>
      <c r="T204" s="11">
        <f t="shared" si="14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29.84</v>
      </c>
      <c r="P205" s="7">
        <f t="shared" si="13"/>
        <v>93.25</v>
      </c>
      <c r="Q205" t="s">
        <v>8315</v>
      </c>
      <c r="R205" t="s">
        <v>8319</v>
      </c>
      <c r="S205" s="11">
        <f t="shared" si="16"/>
        <v>42033.847962962958</v>
      </c>
      <c r="T205" s="11">
        <f t="shared" si="14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50.721666666666664</v>
      </c>
      <c r="P206" s="7">
        <f t="shared" si="13"/>
        <v>117.68368136117556</v>
      </c>
      <c r="Q206" t="s">
        <v>8315</v>
      </c>
      <c r="R206" t="s">
        <v>8319</v>
      </c>
      <c r="S206" s="11">
        <f t="shared" si="16"/>
        <v>42586.583368055552</v>
      </c>
      <c r="T206" s="11">
        <f t="shared" si="14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16.25</v>
      </c>
      <c r="P207" s="7">
        <f t="shared" si="13"/>
        <v>76.470588235294116</v>
      </c>
      <c r="Q207" t="s">
        <v>8315</v>
      </c>
      <c r="R207" t="s">
        <v>8319</v>
      </c>
      <c r="S207" s="11">
        <f t="shared" si="16"/>
        <v>42283.632199074069</v>
      </c>
      <c r="T207" s="11">
        <f t="shared" si="14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7" t="e">
        <f t="shared" si="13"/>
        <v>#DIV/0!</v>
      </c>
      <c r="Q208" t="s">
        <v>8315</v>
      </c>
      <c r="R208" t="s">
        <v>8319</v>
      </c>
      <c r="S208" s="11">
        <f t="shared" si="16"/>
        <v>42588.004432870366</v>
      </c>
      <c r="T208" s="11">
        <f t="shared" si="14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15.214285714285714</v>
      </c>
      <c r="P209" s="7">
        <f t="shared" si="13"/>
        <v>163.84615384615384</v>
      </c>
      <c r="Q209" t="s">
        <v>8315</v>
      </c>
      <c r="R209" t="s">
        <v>8319</v>
      </c>
      <c r="S209" s="11">
        <f t="shared" si="16"/>
        <v>42008.197199074071</v>
      </c>
      <c r="T209" s="11">
        <f t="shared" si="14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7" t="e">
        <f t="shared" si="13"/>
        <v>#DIV/0!</v>
      </c>
      <c r="Q210" t="s">
        <v>8315</v>
      </c>
      <c r="R210" t="s">
        <v>8319</v>
      </c>
      <c r="S210" s="11">
        <f t="shared" si="16"/>
        <v>41989.369988425926</v>
      </c>
      <c r="T210" s="11">
        <f t="shared" si="14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7" t="e">
        <f t="shared" si="13"/>
        <v>#DIV/0!</v>
      </c>
      <c r="Q211" t="s">
        <v>8315</v>
      </c>
      <c r="R211" t="s">
        <v>8319</v>
      </c>
      <c r="S211" s="11">
        <f t="shared" si="16"/>
        <v>42195.922858796301</v>
      </c>
      <c r="T211" s="11">
        <f t="shared" si="14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25.25</v>
      </c>
      <c r="P212" s="7">
        <f t="shared" si="13"/>
        <v>91.818181818181813</v>
      </c>
      <c r="Q212" t="s">
        <v>8315</v>
      </c>
      <c r="R212" t="s">
        <v>8319</v>
      </c>
      <c r="S212" s="11">
        <f t="shared" si="16"/>
        <v>42278.208333333328</v>
      </c>
      <c r="T212" s="11">
        <f t="shared" si="14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44.6</v>
      </c>
      <c r="P213" s="7">
        <f t="shared" si="13"/>
        <v>185.83333333333334</v>
      </c>
      <c r="Q213" t="s">
        <v>8315</v>
      </c>
      <c r="R213" t="s">
        <v>8319</v>
      </c>
      <c r="S213" s="11">
        <f t="shared" si="16"/>
        <v>42266.159918981488</v>
      </c>
      <c r="T213" s="11">
        <f t="shared" si="14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1.5873015873015872E-2</v>
      </c>
      <c r="P214" s="7">
        <f t="shared" si="13"/>
        <v>1</v>
      </c>
      <c r="Q214" t="s">
        <v>8315</v>
      </c>
      <c r="R214" t="s">
        <v>8319</v>
      </c>
      <c r="S214" s="11">
        <f t="shared" si="16"/>
        <v>42476.839351851857</v>
      </c>
      <c r="T214" s="11">
        <f t="shared" si="14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0.04</v>
      </c>
      <c r="P215" s="7">
        <f t="shared" si="13"/>
        <v>20</v>
      </c>
      <c r="Q215" t="s">
        <v>8315</v>
      </c>
      <c r="R215" t="s">
        <v>8319</v>
      </c>
      <c r="S215" s="11">
        <f t="shared" si="16"/>
        <v>42232.587974537033</v>
      </c>
      <c r="T215" s="11">
        <f t="shared" si="14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8.0000000000000002E-3</v>
      </c>
      <c r="P216" s="7">
        <f t="shared" si="13"/>
        <v>1</v>
      </c>
      <c r="Q216" t="s">
        <v>8315</v>
      </c>
      <c r="R216" t="s">
        <v>8319</v>
      </c>
      <c r="S216" s="11">
        <f t="shared" si="16"/>
        <v>42069.64061342593</v>
      </c>
      <c r="T216" s="11">
        <f t="shared" si="14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0.22727272727272727</v>
      </c>
      <c r="P217" s="7">
        <f t="shared" si="13"/>
        <v>10</v>
      </c>
      <c r="Q217" t="s">
        <v>8315</v>
      </c>
      <c r="R217" t="s">
        <v>8319</v>
      </c>
      <c r="S217" s="11">
        <f t="shared" si="16"/>
        <v>42417.999305555553</v>
      </c>
      <c r="T217" s="11">
        <f t="shared" si="14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55.698440000000005</v>
      </c>
      <c r="P218" s="7">
        <f t="shared" si="13"/>
        <v>331.53833333333336</v>
      </c>
      <c r="Q218" t="s">
        <v>8315</v>
      </c>
      <c r="R218" t="s">
        <v>8319</v>
      </c>
      <c r="S218" s="11">
        <f t="shared" si="16"/>
        <v>42116.917094907403</v>
      </c>
      <c r="T218" s="11">
        <f t="shared" si="14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11.943</v>
      </c>
      <c r="P219" s="7">
        <f t="shared" si="13"/>
        <v>314.28947368421052</v>
      </c>
      <c r="Q219" t="s">
        <v>8315</v>
      </c>
      <c r="R219" t="s">
        <v>8319</v>
      </c>
      <c r="S219" s="11">
        <f t="shared" si="16"/>
        <v>42001.64061342593</v>
      </c>
      <c r="T219" s="11">
        <f t="shared" si="14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2</v>
      </c>
      <c r="P220" s="7">
        <f t="shared" si="13"/>
        <v>100</v>
      </c>
      <c r="Q220" t="s">
        <v>8315</v>
      </c>
      <c r="R220" t="s">
        <v>8319</v>
      </c>
      <c r="S220" s="11">
        <f t="shared" si="16"/>
        <v>42139.628344907411</v>
      </c>
      <c r="T220" s="11">
        <f t="shared" si="14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17.630000000000003</v>
      </c>
      <c r="P221" s="7">
        <f t="shared" si="13"/>
        <v>115.98684210526316</v>
      </c>
      <c r="Q221" t="s">
        <v>8315</v>
      </c>
      <c r="R221" t="s">
        <v>8319</v>
      </c>
      <c r="S221" s="11">
        <f t="shared" si="16"/>
        <v>42461.290972222225</v>
      </c>
      <c r="T221" s="11">
        <f t="shared" si="14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0.72</v>
      </c>
      <c r="P222" s="7">
        <f t="shared" si="13"/>
        <v>120</v>
      </c>
      <c r="Q222" t="s">
        <v>8315</v>
      </c>
      <c r="R222" t="s">
        <v>8319</v>
      </c>
      <c r="S222" s="11">
        <f t="shared" si="16"/>
        <v>42236.837499999994</v>
      </c>
      <c r="T222" s="11">
        <f t="shared" si="14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7" t="e">
        <f t="shared" si="13"/>
        <v>#DIV/0!</v>
      </c>
      <c r="Q223" t="s">
        <v>8315</v>
      </c>
      <c r="R223" t="s">
        <v>8319</v>
      </c>
      <c r="S223" s="11">
        <f t="shared" si="16"/>
        <v>42091.79587962963</v>
      </c>
      <c r="T223" s="11">
        <f t="shared" si="14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13</v>
      </c>
      <c r="P224" s="7">
        <f t="shared" si="13"/>
        <v>65</v>
      </c>
      <c r="Q224" t="s">
        <v>8315</v>
      </c>
      <c r="R224" t="s">
        <v>8319</v>
      </c>
      <c r="S224" s="11">
        <f t="shared" si="16"/>
        <v>42090.110416666663</v>
      </c>
      <c r="T224" s="11">
        <f t="shared" si="14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7" t="e">
        <f t="shared" si="13"/>
        <v>#DIV/0!</v>
      </c>
      <c r="Q225" t="s">
        <v>8315</v>
      </c>
      <c r="R225" t="s">
        <v>8319</v>
      </c>
      <c r="S225" s="11">
        <f t="shared" si="16"/>
        <v>42512.045138888891</v>
      </c>
      <c r="T225" s="11">
        <f t="shared" si="14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7" t="e">
        <f t="shared" si="13"/>
        <v>#DIV/0!</v>
      </c>
      <c r="Q226" t="s">
        <v>8315</v>
      </c>
      <c r="R226" t="s">
        <v>8319</v>
      </c>
      <c r="S226" s="11">
        <f t="shared" si="16"/>
        <v>42195.235254629632</v>
      </c>
      <c r="T226" s="11">
        <f t="shared" si="14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7" t="e">
        <f t="shared" si="13"/>
        <v>#DIV/0!</v>
      </c>
      <c r="Q227" t="s">
        <v>8315</v>
      </c>
      <c r="R227" t="s">
        <v>8319</v>
      </c>
      <c r="S227" s="11">
        <f t="shared" si="16"/>
        <v>42468.919606481482</v>
      </c>
      <c r="T227" s="11">
        <f t="shared" si="14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0.86206896551724133</v>
      </c>
      <c r="P228" s="7">
        <f t="shared" si="13"/>
        <v>125</v>
      </c>
      <c r="Q228" t="s">
        <v>8315</v>
      </c>
      <c r="R228" t="s">
        <v>8319</v>
      </c>
      <c r="S228" s="11">
        <f t="shared" si="16"/>
        <v>42155.395138888889</v>
      </c>
      <c r="T228" s="11">
        <f t="shared" si="14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7" t="e">
        <f t="shared" si="13"/>
        <v>#DIV/0!</v>
      </c>
      <c r="Q229" t="s">
        <v>8315</v>
      </c>
      <c r="R229" t="s">
        <v>8319</v>
      </c>
      <c r="S229" s="11">
        <f t="shared" si="16"/>
        <v>42194.893993055557</v>
      </c>
      <c r="T229" s="11">
        <f t="shared" si="14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7" t="e">
        <f t="shared" si="13"/>
        <v>#DIV/0!</v>
      </c>
      <c r="Q230" t="s">
        <v>8315</v>
      </c>
      <c r="R230" t="s">
        <v>8319</v>
      </c>
      <c r="S230" s="11">
        <f t="shared" si="16"/>
        <v>42156.686400462961</v>
      </c>
      <c r="T230" s="11">
        <f t="shared" si="14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7" t="e">
        <f t="shared" si="13"/>
        <v>#DIV/0!</v>
      </c>
      <c r="Q231" t="s">
        <v>8315</v>
      </c>
      <c r="R231" t="s">
        <v>8319</v>
      </c>
      <c r="S231" s="11">
        <f t="shared" si="16"/>
        <v>42413.933993055558</v>
      </c>
      <c r="T231" s="11">
        <f t="shared" si="14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0.4</v>
      </c>
      <c r="P232" s="7">
        <f t="shared" si="13"/>
        <v>30</v>
      </c>
      <c r="Q232" t="s">
        <v>8315</v>
      </c>
      <c r="R232" t="s">
        <v>8319</v>
      </c>
      <c r="S232" s="11">
        <f t="shared" si="16"/>
        <v>42159.777210648142</v>
      </c>
      <c r="T232" s="11">
        <f t="shared" si="14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7" t="e">
        <f t="shared" si="13"/>
        <v>#DIV/0!</v>
      </c>
      <c r="Q233" t="s">
        <v>8315</v>
      </c>
      <c r="R233" t="s">
        <v>8319</v>
      </c>
      <c r="S233" s="11">
        <f t="shared" si="16"/>
        <v>42371.958923611113</v>
      </c>
      <c r="T233" s="11">
        <f t="shared" si="14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</v>
      </c>
      <c r="P234" s="7">
        <f t="shared" si="13"/>
        <v>15.714285714285714</v>
      </c>
      <c r="Q234" t="s">
        <v>8315</v>
      </c>
      <c r="R234" t="s">
        <v>8319</v>
      </c>
      <c r="S234" s="11">
        <f t="shared" si="16"/>
        <v>42062.82576388889</v>
      </c>
      <c r="T234" s="11">
        <f t="shared" si="14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7" t="e">
        <f t="shared" si="13"/>
        <v>#DIV/0!</v>
      </c>
      <c r="Q235" t="s">
        <v>8315</v>
      </c>
      <c r="R235" t="s">
        <v>8319</v>
      </c>
      <c r="S235" s="11">
        <f t="shared" si="16"/>
        <v>42642.911712962959</v>
      </c>
      <c r="T235" s="11">
        <f t="shared" si="14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40.1</v>
      </c>
      <c r="P236" s="7">
        <f t="shared" si="13"/>
        <v>80.2</v>
      </c>
      <c r="Q236" t="s">
        <v>8315</v>
      </c>
      <c r="R236" t="s">
        <v>8319</v>
      </c>
      <c r="S236" s="11">
        <f t="shared" si="16"/>
        <v>42176.035405092596</v>
      </c>
      <c r="T236" s="11">
        <f t="shared" si="14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7" t="e">
        <f t="shared" si="13"/>
        <v>#DIV/0!</v>
      </c>
      <c r="Q237" t="s">
        <v>8315</v>
      </c>
      <c r="R237" t="s">
        <v>8319</v>
      </c>
      <c r="S237" s="11">
        <f t="shared" si="16"/>
        <v>42194.908530092594</v>
      </c>
      <c r="T237" s="11">
        <f t="shared" si="14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7" t="e">
        <f t="shared" si="13"/>
        <v>#DIV/0!</v>
      </c>
      <c r="Q238" t="s">
        <v>8315</v>
      </c>
      <c r="R238" t="s">
        <v>8319</v>
      </c>
      <c r="S238" s="11">
        <f t="shared" si="16"/>
        <v>42374</v>
      </c>
      <c r="T238" s="11">
        <f t="shared" si="14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0.33333333333333337</v>
      </c>
      <c r="P239" s="7">
        <f t="shared" si="13"/>
        <v>50</v>
      </c>
      <c r="Q239" t="s">
        <v>8315</v>
      </c>
      <c r="R239" t="s">
        <v>8319</v>
      </c>
      <c r="S239" s="11">
        <f t="shared" si="16"/>
        <v>42437.577187499999</v>
      </c>
      <c r="T239" s="11">
        <f t="shared" si="14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7" t="e">
        <f t="shared" si="13"/>
        <v>#DIV/0!</v>
      </c>
      <c r="Q240" t="s">
        <v>8315</v>
      </c>
      <c r="R240" t="s">
        <v>8319</v>
      </c>
      <c r="S240" s="11">
        <f t="shared" si="16"/>
        <v>42734.375</v>
      </c>
      <c r="T240" s="11">
        <f t="shared" si="14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25</v>
      </c>
      <c r="P241" s="7">
        <f t="shared" si="13"/>
        <v>50</v>
      </c>
      <c r="Q241" t="s">
        <v>8315</v>
      </c>
      <c r="R241" t="s">
        <v>8319</v>
      </c>
      <c r="S241" s="11">
        <f t="shared" si="16"/>
        <v>42316.5</v>
      </c>
      <c r="T241" s="11">
        <f t="shared" si="14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107.63413333333334</v>
      </c>
      <c r="P242" s="7">
        <f t="shared" si="13"/>
        <v>117.84759124087591</v>
      </c>
      <c r="Q242" t="s">
        <v>8315</v>
      </c>
      <c r="R242" t="s">
        <v>8320</v>
      </c>
      <c r="S242" s="11">
        <f t="shared" si="16"/>
        <v>41399.708460648151</v>
      </c>
      <c r="T242" s="11">
        <f t="shared" si="14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112.63736263736264</v>
      </c>
      <c r="P243" s="7">
        <f t="shared" si="13"/>
        <v>109.04255319148936</v>
      </c>
      <c r="Q243" t="s">
        <v>8315</v>
      </c>
      <c r="R243" t="s">
        <v>8320</v>
      </c>
      <c r="S243" s="11">
        <f t="shared" si="16"/>
        <v>41994.697962962964</v>
      </c>
      <c r="T243" s="11">
        <f t="shared" si="14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113.46153846153845</v>
      </c>
      <c r="P244" s="7">
        <f t="shared" si="13"/>
        <v>73.019801980198025</v>
      </c>
      <c r="Q244" t="s">
        <v>8315</v>
      </c>
      <c r="R244" t="s">
        <v>8320</v>
      </c>
      <c r="S244" s="11">
        <f t="shared" si="16"/>
        <v>40897.492939814816</v>
      </c>
      <c r="T244" s="11">
        <f t="shared" si="14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102.592</v>
      </c>
      <c r="P245" s="7">
        <f t="shared" si="13"/>
        <v>78.195121951219505</v>
      </c>
      <c r="Q245" t="s">
        <v>8315</v>
      </c>
      <c r="R245" t="s">
        <v>8320</v>
      </c>
      <c r="S245" s="11">
        <f t="shared" si="16"/>
        <v>41692.047500000001</v>
      </c>
      <c r="T245" s="11">
        <f t="shared" si="14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113.75714285714287</v>
      </c>
      <c r="P246" s="7">
        <f t="shared" si="13"/>
        <v>47.398809523809526</v>
      </c>
      <c r="Q246" t="s">
        <v>8315</v>
      </c>
      <c r="R246" t="s">
        <v>8320</v>
      </c>
      <c r="S246" s="11">
        <f t="shared" si="16"/>
        <v>40253.29583333333</v>
      </c>
      <c r="T246" s="11">
        <f t="shared" si="14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103.71999999999998</v>
      </c>
      <c r="P247" s="7">
        <f t="shared" si="13"/>
        <v>54.020833333333336</v>
      </c>
      <c r="Q247" t="s">
        <v>8315</v>
      </c>
      <c r="R247" t="s">
        <v>8320</v>
      </c>
      <c r="S247" s="11">
        <f t="shared" si="16"/>
        <v>41137.053067129629</v>
      </c>
      <c r="T247" s="11">
        <f t="shared" si="14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305.46000000000004</v>
      </c>
      <c r="P248" s="7">
        <f t="shared" si="13"/>
        <v>68.488789237668158</v>
      </c>
      <c r="Q248" t="s">
        <v>8315</v>
      </c>
      <c r="R248" t="s">
        <v>8320</v>
      </c>
      <c r="S248" s="11">
        <f t="shared" si="16"/>
        <v>40530.405150462961</v>
      </c>
      <c r="T248" s="11">
        <f t="shared" si="14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134.1</v>
      </c>
      <c r="P249" s="7">
        <f t="shared" si="13"/>
        <v>108.14516129032258</v>
      </c>
      <c r="Q249" t="s">
        <v>8315</v>
      </c>
      <c r="R249" t="s">
        <v>8320</v>
      </c>
      <c r="S249" s="11">
        <f t="shared" si="16"/>
        <v>40467.152083333334</v>
      </c>
      <c r="T249" s="11">
        <f t="shared" si="14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101.33294117647058</v>
      </c>
      <c r="P250" s="7">
        <f t="shared" si="13"/>
        <v>589.95205479452056</v>
      </c>
      <c r="Q250" t="s">
        <v>8315</v>
      </c>
      <c r="R250" t="s">
        <v>8320</v>
      </c>
      <c r="S250" s="11">
        <f t="shared" si="16"/>
        <v>40915.774409722224</v>
      </c>
      <c r="T250" s="11">
        <f t="shared" si="14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112.92</v>
      </c>
      <c r="P251" s="7">
        <f t="shared" si="13"/>
        <v>48.051063829787232</v>
      </c>
      <c r="Q251" t="s">
        <v>8315</v>
      </c>
      <c r="R251" t="s">
        <v>8320</v>
      </c>
      <c r="S251" s="11">
        <f t="shared" si="16"/>
        <v>40412.736111111109</v>
      </c>
      <c r="T251" s="11">
        <f t="shared" si="14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105.58333333333334</v>
      </c>
      <c r="P252" s="7">
        <f t="shared" si="13"/>
        <v>72.482837528604122</v>
      </c>
      <c r="Q252" t="s">
        <v>8315</v>
      </c>
      <c r="R252" t="s">
        <v>8320</v>
      </c>
      <c r="S252" s="11">
        <f t="shared" si="16"/>
        <v>41431.565868055557</v>
      </c>
      <c r="T252" s="11">
        <f t="shared" si="14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125.57142857142858</v>
      </c>
      <c r="P253" s="7">
        <f t="shared" si="13"/>
        <v>57.077922077922075</v>
      </c>
      <c r="Q253" t="s">
        <v>8315</v>
      </c>
      <c r="R253" t="s">
        <v>8320</v>
      </c>
      <c r="S253" s="11">
        <f t="shared" si="16"/>
        <v>41045.791666666664</v>
      </c>
      <c r="T253" s="11">
        <f t="shared" si="14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184.56</v>
      </c>
      <c r="P254" s="7">
        <f t="shared" si="13"/>
        <v>85.444444444444443</v>
      </c>
      <c r="Q254" t="s">
        <v>8315</v>
      </c>
      <c r="R254" t="s">
        <v>8320</v>
      </c>
      <c r="S254" s="11">
        <f t="shared" si="16"/>
        <v>40330.165972222225</v>
      </c>
      <c r="T254" s="11">
        <f t="shared" si="14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100.73333333333335</v>
      </c>
      <c r="P255" s="7">
        <f t="shared" si="13"/>
        <v>215.85714285714286</v>
      </c>
      <c r="Q255" t="s">
        <v>8315</v>
      </c>
      <c r="R255" t="s">
        <v>8320</v>
      </c>
      <c r="S255" s="11">
        <f t="shared" si="16"/>
        <v>40954.650868055556</v>
      </c>
      <c r="T255" s="11">
        <f t="shared" si="14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116.94725</v>
      </c>
      <c r="P256" s="7">
        <f t="shared" si="13"/>
        <v>89.38643312101911</v>
      </c>
      <c r="Q256" t="s">
        <v>8315</v>
      </c>
      <c r="R256" t="s">
        <v>8320</v>
      </c>
      <c r="S256" s="11">
        <f t="shared" si="16"/>
        <v>42294.083333333328</v>
      </c>
      <c r="T256" s="11">
        <f t="shared" si="14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106.73325</v>
      </c>
      <c r="P257" s="7">
        <f t="shared" si="13"/>
        <v>45.418404255319146</v>
      </c>
      <c r="Q257" t="s">
        <v>8315</v>
      </c>
      <c r="R257" t="s">
        <v>8320</v>
      </c>
      <c r="S257" s="11">
        <f t="shared" si="16"/>
        <v>40618.48474537037</v>
      </c>
      <c r="T257" s="11">
        <f t="shared" si="14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139.1</v>
      </c>
      <c r="P258" s="7">
        <f t="shared" si="13"/>
        <v>65.756363636363631</v>
      </c>
      <c r="Q258" t="s">
        <v>8315</v>
      </c>
      <c r="R258" t="s">
        <v>8320</v>
      </c>
      <c r="S258" s="11">
        <f t="shared" si="16"/>
        <v>41349.769293981481</v>
      </c>
      <c r="T258" s="11">
        <f t="shared" si="14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5"/>
        <v>106.72648571428572</v>
      </c>
      <c r="P259" s="7">
        <f t="shared" ref="P259:P322" si="17">E259/L259</f>
        <v>66.70405357142856</v>
      </c>
      <c r="Q259" t="s">
        <v>8315</v>
      </c>
      <c r="R259" t="s">
        <v>8320</v>
      </c>
      <c r="S259" s="11">
        <f t="shared" si="16"/>
        <v>42509.626875000002</v>
      </c>
      <c r="T259" s="11">
        <f t="shared" ref="T259:T322" si="18">(((J259/60)/60)/24)+DATE(1970,1,1)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5"/>
        <v>191.14</v>
      </c>
      <c r="P260" s="7">
        <f t="shared" si="17"/>
        <v>83.345930232558146</v>
      </c>
      <c r="Q260" t="s">
        <v>8315</v>
      </c>
      <c r="R260" t="s">
        <v>8320</v>
      </c>
      <c r="S260" s="11">
        <f t="shared" si="16"/>
        <v>40712.051689814813</v>
      </c>
      <c r="T260" s="11">
        <f t="shared" si="18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ref="O261:O324" si="19">E261/D261*100</f>
        <v>131.93789333333334</v>
      </c>
      <c r="P261" s="7">
        <f t="shared" si="17"/>
        <v>105.04609341825902</v>
      </c>
      <c r="Q261" t="s">
        <v>8315</v>
      </c>
      <c r="R261" t="s">
        <v>8320</v>
      </c>
      <c r="S261" s="11">
        <f t="shared" si="16"/>
        <v>42102.738067129627</v>
      </c>
      <c r="T261" s="11">
        <f t="shared" si="18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106.4</v>
      </c>
      <c r="P262" s="7">
        <f t="shared" si="17"/>
        <v>120.90909090909091</v>
      </c>
      <c r="Q262" t="s">
        <v>8315</v>
      </c>
      <c r="R262" t="s">
        <v>8320</v>
      </c>
      <c r="S262" s="11">
        <f t="shared" si="16"/>
        <v>40376.415972222225</v>
      </c>
      <c r="T262" s="11">
        <f t="shared" si="18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107.4</v>
      </c>
      <c r="P263" s="7">
        <f t="shared" si="17"/>
        <v>97.63636363636364</v>
      </c>
      <c r="Q263" t="s">
        <v>8315</v>
      </c>
      <c r="R263" t="s">
        <v>8320</v>
      </c>
      <c r="S263" s="11">
        <f t="shared" si="16"/>
        <v>41067.621527777781</v>
      </c>
      <c r="T263" s="11">
        <f t="shared" si="18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240</v>
      </c>
      <c r="P264" s="7">
        <f t="shared" si="17"/>
        <v>41.379310344827587</v>
      </c>
      <c r="Q264" t="s">
        <v>8315</v>
      </c>
      <c r="R264" t="s">
        <v>8320</v>
      </c>
      <c r="S264" s="11">
        <f t="shared" si="16"/>
        <v>40600.24800925926</v>
      </c>
      <c r="T264" s="11">
        <f t="shared" si="18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118.08108</v>
      </c>
      <c r="P265" s="7">
        <f t="shared" si="17"/>
        <v>30.654485981308412</v>
      </c>
      <c r="Q265" t="s">
        <v>8315</v>
      </c>
      <c r="R265" t="s">
        <v>8320</v>
      </c>
      <c r="S265" s="11">
        <f t="shared" ref="S265:S328" si="20">(((I265/60)/60)/24)+DATE(1970,1,1)</f>
        <v>41179.954791666663</v>
      </c>
      <c r="T265" s="11">
        <f t="shared" si="18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118.19999999999999</v>
      </c>
      <c r="P266" s="7">
        <f t="shared" si="17"/>
        <v>64.945054945054949</v>
      </c>
      <c r="Q266" t="s">
        <v>8315</v>
      </c>
      <c r="R266" t="s">
        <v>8320</v>
      </c>
      <c r="S266" s="11">
        <f t="shared" si="20"/>
        <v>41040.620312500003</v>
      </c>
      <c r="T266" s="11">
        <f t="shared" si="18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111.1</v>
      </c>
      <c r="P267" s="7">
        <f t="shared" si="17"/>
        <v>95.775862068965523</v>
      </c>
      <c r="Q267" t="s">
        <v>8315</v>
      </c>
      <c r="R267" t="s">
        <v>8320</v>
      </c>
      <c r="S267" s="11">
        <f t="shared" si="20"/>
        <v>40308.844444444447</v>
      </c>
      <c r="T267" s="11">
        <f t="shared" si="18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145.5</v>
      </c>
      <c r="P268" s="7">
        <f t="shared" si="17"/>
        <v>40.416666666666664</v>
      </c>
      <c r="Q268" t="s">
        <v>8315</v>
      </c>
      <c r="R268" t="s">
        <v>8320</v>
      </c>
      <c r="S268" s="11">
        <f t="shared" si="20"/>
        <v>40291.160416666666</v>
      </c>
      <c r="T268" s="11">
        <f t="shared" si="18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131.62883248730967</v>
      </c>
      <c r="P269" s="7">
        <f t="shared" si="17"/>
        <v>78.578424242424248</v>
      </c>
      <c r="Q269" t="s">
        <v>8315</v>
      </c>
      <c r="R269" t="s">
        <v>8320</v>
      </c>
      <c r="S269" s="11">
        <f t="shared" si="20"/>
        <v>41815.452534722222</v>
      </c>
      <c r="T269" s="11">
        <f t="shared" si="18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111.4</v>
      </c>
      <c r="P270" s="7">
        <f t="shared" si="17"/>
        <v>50.18018018018018</v>
      </c>
      <c r="Q270" t="s">
        <v>8315</v>
      </c>
      <c r="R270" t="s">
        <v>8320</v>
      </c>
      <c r="S270" s="11">
        <f t="shared" si="20"/>
        <v>40854.194189814814</v>
      </c>
      <c r="T270" s="11">
        <f t="shared" si="18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147.23376999999999</v>
      </c>
      <c r="P271" s="7">
        <f t="shared" si="17"/>
        <v>92.251735588972423</v>
      </c>
      <c r="Q271" t="s">
        <v>8315</v>
      </c>
      <c r="R271" t="s">
        <v>8320</v>
      </c>
      <c r="S271" s="11">
        <f t="shared" si="20"/>
        <v>42788.197013888886</v>
      </c>
      <c r="T271" s="11">
        <f t="shared" si="18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152.60869565217391</v>
      </c>
      <c r="P272" s="7">
        <f t="shared" si="17"/>
        <v>57.540983606557376</v>
      </c>
      <c r="Q272" t="s">
        <v>8315</v>
      </c>
      <c r="R272" t="s">
        <v>8320</v>
      </c>
      <c r="S272" s="11">
        <f t="shared" si="20"/>
        <v>40688.166666666664</v>
      </c>
      <c r="T272" s="11">
        <f t="shared" si="18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104.67999999999999</v>
      </c>
      <c r="P273" s="7">
        <f t="shared" si="17"/>
        <v>109.42160278745645</v>
      </c>
      <c r="Q273" t="s">
        <v>8315</v>
      </c>
      <c r="R273" t="s">
        <v>8320</v>
      </c>
      <c r="S273" s="11">
        <f t="shared" si="20"/>
        <v>41641.333333333336</v>
      </c>
      <c r="T273" s="11">
        <f t="shared" si="18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177.43366666666668</v>
      </c>
      <c r="P274" s="7">
        <f t="shared" si="17"/>
        <v>81.892461538461546</v>
      </c>
      <c r="Q274" t="s">
        <v>8315</v>
      </c>
      <c r="R274" t="s">
        <v>8320</v>
      </c>
      <c r="S274" s="11">
        <f t="shared" si="20"/>
        <v>40296.78402777778</v>
      </c>
      <c r="T274" s="11">
        <f t="shared" si="18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107.7758</v>
      </c>
      <c r="P275" s="7">
        <f t="shared" si="17"/>
        <v>45.667711864406776</v>
      </c>
      <c r="Q275" t="s">
        <v>8315</v>
      </c>
      <c r="R275" t="s">
        <v>8320</v>
      </c>
      <c r="S275" s="11">
        <f t="shared" si="20"/>
        <v>40727.498449074075</v>
      </c>
      <c r="T275" s="11">
        <f t="shared" si="18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156</v>
      </c>
      <c r="P276" s="7">
        <f t="shared" si="17"/>
        <v>55.221238938053098</v>
      </c>
      <c r="Q276" t="s">
        <v>8315</v>
      </c>
      <c r="R276" t="s">
        <v>8320</v>
      </c>
      <c r="S276" s="11">
        <f t="shared" si="20"/>
        <v>41004.290972222225</v>
      </c>
      <c r="T276" s="11">
        <f t="shared" si="18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108.395</v>
      </c>
      <c r="P277" s="7">
        <f t="shared" si="17"/>
        <v>65.298192771084331</v>
      </c>
      <c r="Q277" t="s">
        <v>8315</v>
      </c>
      <c r="R277" t="s">
        <v>8320</v>
      </c>
      <c r="S277" s="11">
        <f t="shared" si="20"/>
        <v>41223.073680555557</v>
      </c>
      <c r="T277" s="11">
        <f t="shared" si="18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147.6</v>
      </c>
      <c r="P278" s="7">
        <f t="shared" si="17"/>
        <v>95.225806451612897</v>
      </c>
      <c r="Q278" t="s">
        <v>8315</v>
      </c>
      <c r="R278" t="s">
        <v>8320</v>
      </c>
      <c r="S278" s="11">
        <f t="shared" si="20"/>
        <v>41027.040208333332</v>
      </c>
      <c r="T278" s="11">
        <f t="shared" si="18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110.38153846153847</v>
      </c>
      <c r="P279" s="7">
        <f t="shared" si="17"/>
        <v>75.444794952681391</v>
      </c>
      <c r="Q279" t="s">
        <v>8315</v>
      </c>
      <c r="R279" t="s">
        <v>8320</v>
      </c>
      <c r="S279" s="11">
        <f t="shared" si="20"/>
        <v>42147.891423611116</v>
      </c>
      <c r="T279" s="11">
        <f t="shared" si="18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150.34814814814814</v>
      </c>
      <c r="P280" s="7">
        <f t="shared" si="17"/>
        <v>97.816867469879512</v>
      </c>
      <c r="Q280" t="s">
        <v>8315</v>
      </c>
      <c r="R280" t="s">
        <v>8320</v>
      </c>
      <c r="S280" s="11">
        <f t="shared" si="20"/>
        <v>41194.040960648148</v>
      </c>
      <c r="T280" s="11">
        <f t="shared" si="18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157.31829411764707</v>
      </c>
      <c r="P281" s="7">
        <f t="shared" si="17"/>
        <v>87.685606557377056</v>
      </c>
      <c r="Q281" t="s">
        <v>8315</v>
      </c>
      <c r="R281" t="s">
        <v>8320</v>
      </c>
      <c r="S281" s="11">
        <f t="shared" si="20"/>
        <v>42793.084027777775</v>
      </c>
      <c r="T281" s="11">
        <f t="shared" si="18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156.14400000000001</v>
      </c>
      <c r="P282" s="7">
        <f t="shared" si="17"/>
        <v>54.748948106591868</v>
      </c>
      <c r="Q282" t="s">
        <v>8315</v>
      </c>
      <c r="R282" t="s">
        <v>8320</v>
      </c>
      <c r="S282" s="11">
        <f t="shared" si="20"/>
        <v>41789.590682870366</v>
      </c>
      <c r="T282" s="11">
        <f t="shared" si="18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120.58763636363636</v>
      </c>
      <c r="P283" s="7">
        <f t="shared" si="17"/>
        <v>83.953417721518989</v>
      </c>
      <c r="Q283" t="s">
        <v>8315</v>
      </c>
      <c r="R283" t="s">
        <v>8320</v>
      </c>
      <c r="S283" s="11">
        <f t="shared" si="20"/>
        <v>40035.80972222222</v>
      </c>
      <c r="T283" s="11">
        <f t="shared" si="18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101.18888888888888</v>
      </c>
      <c r="P284" s="7">
        <f t="shared" si="17"/>
        <v>254.38547486033519</v>
      </c>
      <c r="Q284" t="s">
        <v>8315</v>
      </c>
      <c r="R284" t="s">
        <v>8320</v>
      </c>
      <c r="S284" s="11">
        <f t="shared" si="20"/>
        <v>40231.916666666664</v>
      </c>
      <c r="T284" s="11">
        <f t="shared" si="18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114.27249999999999</v>
      </c>
      <c r="P285" s="7">
        <f t="shared" si="17"/>
        <v>101.8269801980198</v>
      </c>
      <c r="Q285" t="s">
        <v>8315</v>
      </c>
      <c r="R285" t="s">
        <v>8320</v>
      </c>
      <c r="S285" s="11">
        <f t="shared" si="20"/>
        <v>40695.207638888889</v>
      </c>
      <c r="T285" s="11">
        <f t="shared" si="18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104.62615</v>
      </c>
      <c r="P286" s="7">
        <f t="shared" si="17"/>
        <v>55.066394736842106</v>
      </c>
      <c r="Q286" t="s">
        <v>8315</v>
      </c>
      <c r="R286" t="s">
        <v>8320</v>
      </c>
      <c r="S286" s="11">
        <f t="shared" si="20"/>
        <v>40929.738194444442</v>
      </c>
      <c r="T286" s="11">
        <f t="shared" si="18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228.82507142857142</v>
      </c>
      <c r="P287" s="7">
        <f t="shared" si="17"/>
        <v>56.901438721136763</v>
      </c>
      <c r="Q287" t="s">
        <v>8315</v>
      </c>
      <c r="R287" t="s">
        <v>8320</v>
      </c>
      <c r="S287" s="11">
        <f t="shared" si="20"/>
        <v>41536.756111111114</v>
      </c>
      <c r="T287" s="11">
        <f t="shared" si="18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109.15333333333332</v>
      </c>
      <c r="P288" s="7">
        <f t="shared" si="17"/>
        <v>121.28148148148148</v>
      </c>
      <c r="Q288" t="s">
        <v>8315</v>
      </c>
      <c r="R288" t="s">
        <v>8320</v>
      </c>
      <c r="S288" s="11">
        <f t="shared" si="20"/>
        <v>41358.774583333332</v>
      </c>
      <c r="T288" s="11">
        <f t="shared" si="18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176.29999999999998</v>
      </c>
      <c r="P289" s="7">
        <f t="shared" si="17"/>
        <v>91.189655172413794</v>
      </c>
      <c r="Q289" t="s">
        <v>8315</v>
      </c>
      <c r="R289" t="s">
        <v>8320</v>
      </c>
      <c r="S289" s="11">
        <f t="shared" si="20"/>
        <v>41215.166666666664</v>
      </c>
      <c r="T289" s="11">
        <f t="shared" si="18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103.21061999999999</v>
      </c>
      <c r="P290" s="7">
        <f t="shared" si="17"/>
        <v>115.44812080536913</v>
      </c>
      <c r="Q290" t="s">
        <v>8315</v>
      </c>
      <c r="R290" t="s">
        <v>8320</v>
      </c>
      <c r="S290" s="11">
        <f t="shared" si="20"/>
        <v>41086.168900462959</v>
      </c>
      <c r="T290" s="11">
        <f t="shared" si="18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104.82000000000001</v>
      </c>
      <c r="P291" s="7">
        <f t="shared" si="17"/>
        <v>67.771551724137936</v>
      </c>
      <c r="Q291" t="s">
        <v>8315</v>
      </c>
      <c r="R291" t="s">
        <v>8320</v>
      </c>
      <c r="S291" s="11">
        <f t="shared" si="20"/>
        <v>41580.456412037034</v>
      </c>
      <c r="T291" s="11">
        <f t="shared" si="18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106.68444444444445</v>
      </c>
      <c r="P292" s="7">
        <f t="shared" si="17"/>
        <v>28.576190476190476</v>
      </c>
      <c r="Q292" t="s">
        <v>8315</v>
      </c>
      <c r="R292" t="s">
        <v>8320</v>
      </c>
      <c r="S292" s="11">
        <f t="shared" si="20"/>
        <v>40576.332638888889</v>
      </c>
      <c r="T292" s="11">
        <f t="shared" si="18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120.02</v>
      </c>
      <c r="P293" s="7">
        <f t="shared" si="17"/>
        <v>46.8828125</v>
      </c>
      <c r="Q293" t="s">
        <v>8315</v>
      </c>
      <c r="R293" t="s">
        <v>8320</v>
      </c>
      <c r="S293" s="11">
        <f t="shared" si="20"/>
        <v>41395.000694444447</v>
      </c>
      <c r="T293" s="11">
        <f t="shared" si="18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101.50693333333334</v>
      </c>
      <c r="P294" s="7">
        <f t="shared" si="17"/>
        <v>154.42231237322514</v>
      </c>
      <c r="Q294" t="s">
        <v>8315</v>
      </c>
      <c r="R294" t="s">
        <v>8320</v>
      </c>
      <c r="S294" s="11">
        <f t="shared" si="20"/>
        <v>40845.165972222225</v>
      </c>
      <c r="T294" s="11">
        <f t="shared" si="18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101.38461538461539</v>
      </c>
      <c r="P295" s="7">
        <f t="shared" si="17"/>
        <v>201.22137404580153</v>
      </c>
      <c r="Q295" t="s">
        <v>8315</v>
      </c>
      <c r="R295" t="s">
        <v>8320</v>
      </c>
      <c r="S295" s="11">
        <f t="shared" si="20"/>
        <v>41749.667986111112</v>
      </c>
      <c r="T295" s="11">
        <f t="shared" si="18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100</v>
      </c>
      <c r="P296" s="7">
        <f t="shared" si="17"/>
        <v>100</v>
      </c>
      <c r="Q296" t="s">
        <v>8315</v>
      </c>
      <c r="R296" t="s">
        <v>8320</v>
      </c>
      <c r="S296" s="11">
        <f t="shared" si="20"/>
        <v>40378.666666666664</v>
      </c>
      <c r="T296" s="11">
        <f t="shared" si="18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133.10911999999999</v>
      </c>
      <c r="P297" s="7">
        <f t="shared" si="17"/>
        <v>100.08204511278196</v>
      </c>
      <c r="Q297" t="s">
        <v>8315</v>
      </c>
      <c r="R297" t="s">
        <v>8320</v>
      </c>
      <c r="S297" s="11">
        <f t="shared" si="20"/>
        <v>41579</v>
      </c>
      <c r="T297" s="11">
        <f t="shared" si="18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118.72620000000001</v>
      </c>
      <c r="P298" s="7">
        <f t="shared" si="17"/>
        <v>230.08953488372092</v>
      </c>
      <c r="Q298" t="s">
        <v>8315</v>
      </c>
      <c r="R298" t="s">
        <v>8320</v>
      </c>
      <c r="S298" s="11">
        <f t="shared" si="20"/>
        <v>41159.475497685184</v>
      </c>
      <c r="T298" s="11">
        <f t="shared" si="18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100.64</v>
      </c>
      <c r="P299" s="7">
        <f t="shared" si="17"/>
        <v>141.74647887323943</v>
      </c>
      <c r="Q299" t="s">
        <v>8315</v>
      </c>
      <c r="R299" t="s">
        <v>8320</v>
      </c>
      <c r="S299" s="11">
        <f t="shared" si="20"/>
        <v>42125.165972222225</v>
      </c>
      <c r="T299" s="11">
        <f t="shared" si="18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108.93241269841269</v>
      </c>
      <c r="P300" s="7">
        <f t="shared" si="17"/>
        <v>56.344351395730705</v>
      </c>
      <c r="Q300" t="s">
        <v>8315</v>
      </c>
      <c r="R300" t="s">
        <v>8320</v>
      </c>
      <c r="S300" s="11">
        <f t="shared" si="20"/>
        <v>41768.875</v>
      </c>
      <c r="T300" s="11">
        <f t="shared" si="18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178.95250000000001</v>
      </c>
      <c r="P301" s="7">
        <f t="shared" si="17"/>
        <v>73.341188524590166</v>
      </c>
      <c r="Q301" t="s">
        <v>8315</v>
      </c>
      <c r="R301" t="s">
        <v>8320</v>
      </c>
      <c r="S301" s="11">
        <f t="shared" si="20"/>
        <v>40499.266898148147</v>
      </c>
      <c r="T301" s="11">
        <f t="shared" si="18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101.72264</v>
      </c>
      <c r="P302" s="7">
        <f t="shared" si="17"/>
        <v>85.337785234899329</v>
      </c>
      <c r="Q302" t="s">
        <v>8315</v>
      </c>
      <c r="R302" t="s">
        <v>8320</v>
      </c>
      <c r="S302" s="11">
        <f t="shared" si="20"/>
        <v>40657.959930555553</v>
      </c>
      <c r="T302" s="11">
        <f t="shared" si="18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118.73499999999999</v>
      </c>
      <c r="P303" s="7">
        <f t="shared" si="17"/>
        <v>61.496215139442228</v>
      </c>
      <c r="Q303" t="s">
        <v>8315</v>
      </c>
      <c r="R303" t="s">
        <v>8320</v>
      </c>
      <c r="S303" s="11">
        <f t="shared" si="20"/>
        <v>41352.696006944447</v>
      </c>
      <c r="T303" s="11">
        <f t="shared" si="18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100.46</v>
      </c>
      <c r="P304" s="7">
        <f t="shared" si="17"/>
        <v>93.018518518518519</v>
      </c>
      <c r="Q304" t="s">
        <v>8315</v>
      </c>
      <c r="R304" t="s">
        <v>8320</v>
      </c>
      <c r="S304" s="11">
        <f t="shared" si="20"/>
        <v>40963.856921296298</v>
      </c>
      <c r="T304" s="11">
        <f t="shared" si="18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137.46666666666667</v>
      </c>
      <c r="P305" s="7">
        <f t="shared" si="17"/>
        <v>50.292682926829265</v>
      </c>
      <c r="Q305" t="s">
        <v>8315</v>
      </c>
      <c r="R305" t="s">
        <v>8320</v>
      </c>
      <c r="S305" s="11">
        <f t="shared" si="20"/>
        <v>41062.071134259262</v>
      </c>
      <c r="T305" s="11">
        <f t="shared" si="18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231.64705882352939</v>
      </c>
      <c r="P306" s="7">
        <f t="shared" si="17"/>
        <v>106.43243243243244</v>
      </c>
      <c r="Q306" t="s">
        <v>8315</v>
      </c>
      <c r="R306" t="s">
        <v>8320</v>
      </c>
      <c r="S306" s="11">
        <f t="shared" si="20"/>
        <v>41153.083333333336</v>
      </c>
      <c r="T306" s="11">
        <f t="shared" si="18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130.33333333333331</v>
      </c>
      <c r="P307" s="7">
        <f t="shared" si="17"/>
        <v>51.719576719576722</v>
      </c>
      <c r="Q307" t="s">
        <v>8315</v>
      </c>
      <c r="R307" t="s">
        <v>8320</v>
      </c>
      <c r="S307" s="11">
        <f t="shared" si="20"/>
        <v>40978.630196759259</v>
      </c>
      <c r="T307" s="11">
        <f t="shared" si="18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292.89999999999998</v>
      </c>
      <c r="P308" s="7">
        <f t="shared" si="17"/>
        <v>36.612499999999997</v>
      </c>
      <c r="Q308" t="s">
        <v>8315</v>
      </c>
      <c r="R308" t="s">
        <v>8320</v>
      </c>
      <c r="S308" s="11">
        <f t="shared" si="20"/>
        <v>41353.795520833337</v>
      </c>
      <c r="T308" s="11">
        <f t="shared" si="18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111.31818181818183</v>
      </c>
      <c r="P309" s="7">
        <f t="shared" si="17"/>
        <v>42.517361111111114</v>
      </c>
      <c r="Q309" t="s">
        <v>8315</v>
      </c>
      <c r="R309" t="s">
        <v>8320</v>
      </c>
      <c r="S309" s="11">
        <f t="shared" si="20"/>
        <v>41312.944456018515</v>
      </c>
      <c r="T309" s="11">
        <f t="shared" si="18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105.56666666666668</v>
      </c>
      <c r="P310" s="7">
        <f t="shared" si="17"/>
        <v>62.712871287128714</v>
      </c>
      <c r="Q310" t="s">
        <v>8315</v>
      </c>
      <c r="R310" t="s">
        <v>8320</v>
      </c>
      <c r="S310" s="11">
        <f t="shared" si="20"/>
        <v>40612.694560185184</v>
      </c>
      <c r="T310" s="11">
        <f t="shared" si="18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118.94444444444446</v>
      </c>
      <c r="P311" s="7">
        <f t="shared" si="17"/>
        <v>89.957983193277315</v>
      </c>
      <c r="Q311" t="s">
        <v>8315</v>
      </c>
      <c r="R311" t="s">
        <v>8320</v>
      </c>
      <c r="S311" s="11">
        <f t="shared" si="20"/>
        <v>41155.751550925925</v>
      </c>
      <c r="T311" s="11">
        <f t="shared" si="18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104.129</v>
      </c>
      <c r="P312" s="7">
        <f t="shared" si="17"/>
        <v>28.924722222222222</v>
      </c>
      <c r="Q312" t="s">
        <v>8315</v>
      </c>
      <c r="R312" t="s">
        <v>8320</v>
      </c>
      <c r="S312" s="11">
        <f t="shared" si="20"/>
        <v>40836.083333333336</v>
      </c>
      <c r="T312" s="11">
        <f t="shared" si="18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104.10165000000001</v>
      </c>
      <c r="P313" s="7">
        <f t="shared" si="17"/>
        <v>138.8022</v>
      </c>
      <c r="Q313" t="s">
        <v>8315</v>
      </c>
      <c r="R313" t="s">
        <v>8320</v>
      </c>
      <c r="S313" s="11">
        <f t="shared" si="20"/>
        <v>40909.332638888889</v>
      </c>
      <c r="T313" s="11">
        <f t="shared" si="18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111.87499999999999</v>
      </c>
      <c r="P314" s="7">
        <f t="shared" si="17"/>
        <v>61.301369863013697</v>
      </c>
      <c r="Q314" t="s">
        <v>8315</v>
      </c>
      <c r="R314" t="s">
        <v>8320</v>
      </c>
      <c r="S314" s="11">
        <f t="shared" si="20"/>
        <v>41378.877685185187</v>
      </c>
      <c r="T314" s="11">
        <f t="shared" si="18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104.73529411764706</v>
      </c>
      <c r="P315" s="7">
        <f t="shared" si="17"/>
        <v>80.202702702702709</v>
      </c>
      <c r="Q315" t="s">
        <v>8315</v>
      </c>
      <c r="R315" t="s">
        <v>8320</v>
      </c>
      <c r="S315" s="11">
        <f t="shared" si="20"/>
        <v>40401.665972222225</v>
      </c>
      <c r="T315" s="11">
        <f t="shared" si="18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385.15000000000003</v>
      </c>
      <c r="P316" s="7">
        <f t="shared" si="17"/>
        <v>32.095833333333331</v>
      </c>
      <c r="Q316" t="s">
        <v>8315</v>
      </c>
      <c r="R316" t="s">
        <v>8320</v>
      </c>
      <c r="S316" s="11">
        <f t="shared" si="20"/>
        <v>41334.833194444444</v>
      </c>
      <c r="T316" s="11">
        <f t="shared" si="18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101.248</v>
      </c>
      <c r="P317" s="7">
        <f t="shared" si="17"/>
        <v>200.88888888888889</v>
      </c>
      <c r="Q317" t="s">
        <v>8315</v>
      </c>
      <c r="R317" t="s">
        <v>8320</v>
      </c>
      <c r="S317" s="11">
        <f t="shared" si="20"/>
        <v>41143.77238425926</v>
      </c>
      <c r="T317" s="11">
        <f t="shared" si="18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113.77333333333333</v>
      </c>
      <c r="P318" s="7">
        <f t="shared" si="17"/>
        <v>108.01265822784811</v>
      </c>
      <c r="Q318" t="s">
        <v>8315</v>
      </c>
      <c r="R318" t="s">
        <v>8320</v>
      </c>
      <c r="S318" s="11">
        <f t="shared" si="20"/>
        <v>41984.207638888889</v>
      </c>
      <c r="T318" s="11">
        <f t="shared" si="18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100.80333333333333</v>
      </c>
      <c r="P319" s="7">
        <f t="shared" si="17"/>
        <v>95.699367088607602</v>
      </c>
      <c r="Q319" t="s">
        <v>8315</v>
      </c>
      <c r="R319" t="s">
        <v>8320</v>
      </c>
      <c r="S319" s="11">
        <f t="shared" si="20"/>
        <v>41619.676886574074</v>
      </c>
      <c r="T319" s="11">
        <f t="shared" si="18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283.32</v>
      </c>
      <c r="P320" s="7">
        <f t="shared" si="17"/>
        <v>49.880281690140848</v>
      </c>
      <c r="Q320" t="s">
        <v>8315</v>
      </c>
      <c r="R320" t="s">
        <v>8320</v>
      </c>
      <c r="S320" s="11">
        <f t="shared" si="20"/>
        <v>41359.997118055559</v>
      </c>
      <c r="T320" s="11">
        <f t="shared" si="18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112.68</v>
      </c>
      <c r="P321" s="7">
        <f t="shared" si="17"/>
        <v>110.47058823529412</v>
      </c>
      <c r="Q321" t="s">
        <v>8315</v>
      </c>
      <c r="R321" t="s">
        <v>8320</v>
      </c>
      <c r="S321" s="11">
        <f t="shared" si="20"/>
        <v>40211.332638888889</v>
      </c>
      <c r="T321" s="11">
        <f t="shared" si="18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106.58000000000001</v>
      </c>
      <c r="P322" s="7">
        <f t="shared" si="17"/>
        <v>134.91139240506328</v>
      </c>
      <c r="Q322" t="s">
        <v>8315</v>
      </c>
      <c r="R322" t="s">
        <v>8320</v>
      </c>
      <c r="S322" s="11">
        <f t="shared" si="20"/>
        <v>42360.958333333328</v>
      </c>
      <c r="T322" s="11">
        <f t="shared" si="18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9"/>
        <v>102.66285714285715</v>
      </c>
      <c r="P323" s="7">
        <f t="shared" ref="P323:P386" si="21">E323/L323</f>
        <v>106.62314540059347</v>
      </c>
      <c r="Q323" t="s">
        <v>8315</v>
      </c>
      <c r="R323" t="s">
        <v>8320</v>
      </c>
      <c r="S323" s="11">
        <f t="shared" si="20"/>
        <v>42682.488263888896</v>
      </c>
      <c r="T323" s="11">
        <f t="shared" ref="T323:T386" si="22">(((J323/60)/60)/24)+DATE(1970,1,1)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9"/>
        <v>107.91200000000001</v>
      </c>
      <c r="P324" s="7">
        <f t="shared" si="21"/>
        <v>145.04301075268816</v>
      </c>
      <c r="Q324" t="s">
        <v>8315</v>
      </c>
      <c r="R324" t="s">
        <v>8320</v>
      </c>
      <c r="S324" s="11">
        <f t="shared" si="20"/>
        <v>42503.57</v>
      </c>
      <c r="T324" s="11">
        <f t="shared" si="22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ref="O325:O388" si="23">E325/D325*100</f>
        <v>123.07407407407408</v>
      </c>
      <c r="P325" s="7">
        <f t="shared" si="21"/>
        <v>114.58620689655173</v>
      </c>
      <c r="Q325" t="s">
        <v>8315</v>
      </c>
      <c r="R325" t="s">
        <v>8320</v>
      </c>
      <c r="S325" s="11">
        <f t="shared" si="20"/>
        <v>42725.332638888889</v>
      </c>
      <c r="T325" s="11">
        <f t="shared" si="22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101.6</v>
      </c>
      <c r="P326" s="7">
        <f t="shared" si="21"/>
        <v>105.3170731707317</v>
      </c>
      <c r="Q326" t="s">
        <v>8315</v>
      </c>
      <c r="R326" t="s">
        <v>8320</v>
      </c>
      <c r="S326" s="11">
        <f t="shared" si="20"/>
        <v>42217.626250000001</v>
      </c>
      <c r="T326" s="11">
        <f t="shared" si="22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104.396</v>
      </c>
      <c r="P327" s="7">
        <f t="shared" si="21"/>
        <v>70.921195652173907</v>
      </c>
      <c r="Q327" t="s">
        <v>8315</v>
      </c>
      <c r="R327" t="s">
        <v>8320</v>
      </c>
      <c r="S327" s="11">
        <f t="shared" si="20"/>
        <v>42724.187881944439</v>
      </c>
      <c r="T327" s="11">
        <f t="shared" si="22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112.92973333333333</v>
      </c>
      <c r="P328" s="7">
        <f t="shared" si="21"/>
        <v>147.17167680278018</v>
      </c>
      <c r="Q328" t="s">
        <v>8315</v>
      </c>
      <c r="R328" t="s">
        <v>8320</v>
      </c>
      <c r="S328" s="11">
        <f t="shared" si="20"/>
        <v>42808.956250000003</v>
      </c>
      <c r="T328" s="11">
        <f t="shared" si="22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136.4</v>
      </c>
      <c r="P329" s="7">
        <f t="shared" si="21"/>
        <v>160.47058823529412</v>
      </c>
      <c r="Q329" t="s">
        <v>8315</v>
      </c>
      <c r="R329" t="s">
        <v>8320</v>
      </c>
      <c r="S329" s="11">
        <f t="shared" ref="S329:S392" si="24">(((I329/60)/60)/24)+DATE(1970,1,1)</f>
        <v>42085.333333333328</v>
      </c>
      <c r="T329" s="11">
        <f t="shared" si="22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103.61439999999999</v>
      </c>
      <c r="P330" s="7">
        <f t="shared" si="21"/>
        <v>156.04578313253012</v>
      </c>
      <c r="Q330" t="s">
        <v>8315</v>
      </c>
      <c r="R330" t="s">
        <v>8320</v>
      </c>
      <c r="S330" s="11">
        <f t="shared" si="24"/>
        <v>42309.166666666672</v>
      </c>
      <c r="T330" s="11">
        <f t="shared" si="22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105.5</v>
      </c>
      <c r="P331" s="7">
        <f t="shared" si="21"/>
        <v>63.17365269461078</v>
      </c>
      <c r="Q331" t="s">
        <v>8315</v>
      </c>
      <c r="R331" t="s">
        <v>8320</v>
      </c>
      <c r="S331" s="11">
        <f t="shared" si="24"/>
        <v>42315.166666666672</v>
      </c>
      <c r="T331" s="11">
        <f t="shared" si="22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101.82857142857142</v>
      </c>
      <c r="P332" s="7">
        <f t="shared" si="21"/>
        <v>104.82352941176471</v>
      </c>
      <c r="Q332" t="s">
        <v>8315</v>
      </c>
      <c r="R332" t="s">
        <v>8320</v>
      </c>
      <c r="S332" s="11">
        <f t="shared" si="24"/>
        <v>41411.165972222225</v>
      </c>
      <c r="T332" s="11">
        <f t="shared" si="22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106.60499999999999</v>
      </c>
      <c r="P333" s="7">
        <f t="shared" si="21"/>
        <v>97.356164383561648</v>
      </c>
      <c r="Q333" t="s">
        <v>8315</v>
      </c>
      <c r="R333" t="s">
        <v>8320</v>
      </c>
      <c r="S333" s="11">
        <f t="shared" si="24"/>
        <v>42538.581412037034</v>
      </c>
      <c r="T333" s="11">
        <f t="shared" si="22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113.015</v>
      </c>
      <c r="P334" s="7">
        <f t="shared" si="21"/>
        <v>203.63063063063063</v>
      </c>
      <c r="Q334" t="s">
        <v>8315</v>
      </c>
      <c r="R334" t="s">
        <v>8320</v>
      </c>
      <c r="S334" s="11">
        <f t="shared" si="24"/>
        <v>42305.333333333328</v>
      </c>
      <c r="T334" s="11">
        <f t="shared" si="22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125.22750000000001</v>
      </c>
      <c r="P335" s="7">
        <f t="shared" si="21"/>
        <v>188.31203007518798</v>
      </c>
      <c r="Q335" t="s">
        <v>8315</v>
      </c>
      <c r="R335" t="s">
        <v>8320</v>
      </c>
      <c r="S335" s="11">
        <f t="shared" si="24"/>
        <v>42467.59480324074</v>
      </c>
      <c r="T335" s="11">
        <f t="shared" si="22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101.19</v>
      </c>
      <c r="P336" s="7">
        <f t="shared" si="21"/>
        <v>146.65217391304347</v>
      </c>
      <c r="Q336" t="s">
        <v>8315</v>
      </c>
      <c r="R336" t="s">
        <v>8320</v>
      </c>
      <c r="S336" s="11">
        <f t="shared" si="24"/>
        <v>42139.791666666672</v>
      </c>
      <c r="T336" s="11">
        <f t="shared" si="22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102.76470588235294</v>
      </c>
      <c r="P337" s="7">
        <f t="shared" si="21"/>
        <v>109.1875</v>
      </c>
      <c r="Q337" t="s">
        <v>8315</v>
      </c>
      <c r="R337" t="s">
        <v>8320</v>
      </c>
      <c r="S337" s="11">
        <f t="shared" si="24"/>
        <v>42132.916666666672</v>
      </c>
      <c r="T337" s="11">
        <f t="shared" si="22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116.83911999999998</v>
      </c>
      <c r="P338" s="7">
        <f t="shared" si="21"/>
        <v>59.249046653144013</v>
      </c>
      <c r="Q338" t="s">
        <v>8315</v>
      </c>
      <c r="R338" t="s">
        <v>8320</v>
      </c>
      <c r="S338" s="11">
        <f t="shared" si="24"/>
        <v>42321.637939814813</v>
      </c>
      <c r="T338" s="11">
        <f t="shared" si="22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101.16833333333335</v>
      </c>
      <c r="P339" s="7">
        <f t="shared" si="21"/>
        <v>97.904838709677421</v>
      </c>
      <c r="Q339" t="s">
        <v>8315</v>
      </c>
      <c r="R339" t="s">
        <v>8320</v>
      </c>
      <c r="S339" s="11">
        <f t="shared" si="24"/>
        <v>42077.086898148147</v>
      </c>
      <c r="T339" s="11">
        <f t="shared" si="22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110.13360000000002</v>
      </c>
      <c r="P340" s="7">
        <f t="shared" si="21"/>
        <v>70.000169491525426</v>
      </c>
      <c r="Q340" t="s">
        <v>8315</v>
      </c>
      <c r="R340" t="s">
        <v>8320</v>
      </c>
      <c r="S340" s="11">
        <f t="shared" si="24"/>
        <v>42616.041666666672</v>
      </c>
      <c r="T340" s="11">
        <f t="shared" si="22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108.08333333333333</v>
      </c>
      <c r="P341" s="7">
        <f t="shared" si="21"/>
        <v>72.865168539325836</v>
      </c>
      <c r="Q341" t="s">
        <v>8315</v>
      </c>
      <c r="R341" t="s">
        <v>8320</v>
      </c>
      <c r="S341" s="11">
        <f t="shared" si="24"/>
        <v>42123.760046296295</v>
      </c>
      <c r="T341" s="11">
        <f t="shared" si="22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125.02285714285715</v>
      </c>
      <c r="P342" s="7">
        <f t="shared" si="21"/>
        <v>146.34782608695653</v>
      </c>
      <c r="Q342" t="s">
        <v>8315</v>
      </c>
      <c r="R342" t="s">
        <v>8320</v>
      </c>
      <c r="S342" s="11">
        <f t="shared" si="24"/>
        <v>42802.875</v>
      </c>
      <c r="T342" s="11">
        <f t="shared" si="22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106.71428571428572</v>
      </c>
      <c r="P343" s="7">
        <f t="shared" si="21"/>
        <v>67.909090909090907</v>
      </c>
      <c r="Q343" t="s">
        <v>8315</v>
      </c>
      <c r="R343" t="s">
        <v>8320</v>
      </c>
      <c r="S343" s="11">
        <f t="shared" si="24"/>
        <v>41913.165972222225</v>
      </c>
      <c r="T343" s="11">
        <f t="shared" si="22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100.36639999999998</v>
      </c>
      <c r="P344" s="7">
        <f t="shared" si="21"/>
        <v>169.85083076923075</v>
      </c>
      <c r="Q344" t="s">
        <v>8315</v>
      </c>
      <c r="R344" t="s">
        <v>8320</v>
      </c>
      <c r="S344" s="11">
        <f t="shared" si="24"/>
        <v>42489.780844907407</v>
      </c>
      <c r="T344" s="11">
        <f t="shared" si="22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102.02863333333335</v>
      </c>
      <c r="P345" s="7">
        <f t="shared" si="21"/>
        <v>58.413339694656486</v>
      </c>
      <c r="Q345" t="s">
        <v>8315</v>
      </c>
      <c r="R345" t="s">
        <v>8320</v>
      </c>
      <c r="S345" s="11">
        <f t="shared" si="24"/>
        <v>41957.125</v>
      </c>
      <c r="T345" s="11">
        <f t="shared" si="22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102.08358208955224</v>
      </c>
      <c r="P346" s="7">
        <f t="shared" si="21"/>
        <v>119.99298245614035</v>
      </c>
      <c r="Q346" t="s">
        <v>8315</v>
      </c>
      <c r="R346" t="s">
        <v>8320</v>
      </c>
      <c r="S346" s="11">
        <f t="shared" si="24"/>
        <v>42156.097222222219</v>
      </c>
      <c r="T346" s="11">
        <f t="shared" si="22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123.27586206896552</v>
      </c>
      <c r="P347" s="7">
        <f t="shared" si="21"/>
        <v>99.860335195530723</v>
      </c>
      <c r="Q347" t="s">
        <v>8315</v>
      </c>
      <c r="R347" t="s">
        <v>8320</v>
      </c>
      <c r="S347" s="11">
        <f t="shared" si="24"/>
        <v>42144.944328703699</v>
      </c>
      <c r="T347" s="11">
        <f t="shared" si="22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170.28880000000001</v>
      </c>
      <c r="P348" s="7">
        <f t="shared" si="21"/>
        <v>90.579148936170213</v>
      </c>
      <c r="Q348" t="s">
        <v>8315</v>
      </c>
      <c r="R348" t="s">
        <v>8320</v>
      </c>
      <c r="S348" s="11">
        <f t="shared" si="24"/>
        <v>42291.500243055561</v>
      </c>
      <c r="T348" s="11">
        <f t="shared" si="22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111.59049999999999</v>
      </c>
      <c r="P349" s="7">
        <f t="shared" si="21"/>
        <v>117.77361477572559</v>
      </c>
      <c r="Q349" t="s">
        <v>8315</v>
      </c>
      <c r="R349" t="s">
        <v>8320</v>
      </c>
      <c r="S349" s="11">
        <f t="shared" si="24"/>
        <v>42322.537141203706</v>
      </c>
      <c r="T349" s="11">
        <f t="shared" si="22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103</v>
      </c>
      <c r="P350" s="7">
        <f t="shared" si="21"/>
        <v>86.554621848739501</v>
      </c>
      <c r="Q350" t="s">
        <v>8315</v>
      </c>
      <c r="R350" t="s">
        <v>8320</v>
      </c>
      <c r="S350" s="11">
        <f t="shared" si="24"/>
        <v>42237.58699074074</v>
      </c>
      <c r="T350" s="11">
        <f t="shared" si="22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106.63570159857905</v>
      </c>
      <c r="P351" s="7">
        <f t="shared" si="21"/>
        <v>71.899281437125751</v>
      </c>
      <c r="Q351" t="s">
        <v>8315</v>
      </c>
      <c r="R351" t="s">
        <v>8320</v>
      </c>
      <c r="S351" s="11">
        <f t="shared" si="24"/>
        <v>42790.498935185184</v>
      </c>
      <c r="T351" s="11">
        <f t="shared" si="22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114.75999999999999</v>
      </c>
      <c r="P352" s="7">
        <f t="shared" si="21"/>
        <v>129.81900452488688</v>
      </c>
      <c r="Q352" t="s">
        <v>8315</v>
      </c>
      <c r="R352" t="s">
        <v>8320</v>
      </c>
      <c r="S352" s="11">
        <f t="shared" si="24"/>
        <v>42624.165972222225</v>
      </c>
      <c r="T352" s="11">
        <f t="shared" si="22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127.34117647058822</v>
      </c>
      <c r="P353" s="7">
        <f t="shared" si="21"/>
        <v>44.912863070539416</v>
      </c>
      <c r="Q353" t="s">
        <v>8315</v>
      </c>
      <c r="R353" t="s">
        <v>8320</v>
      </c>
      <c r="S353" s="11">
        <f t="shared" si="24"/>
        <v>42467.923078703709</v>
      </c>
      <c r="T353" s="11">
        <f t="shared" si="22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116.56</v>
      </c>
      <c r="P354" s="7">
        <f t="shared" si="21"/>
        <v>40.755244755244753</v>
      </c>
      <c r="Q354" t="s">
        <v>8315</v>
      </c>
      <c r="R354" t="s">
        <v>8320</v>
      </c>
      <c r="S354" s="11">
        <f t="shared" si="24"/>
        <v>41920.167453703703</v>
      </c>
      <c r="T354" s="11">
        <f t="shared" si="22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108.61819426615318</v>
      </c>
      <c r="P355" s="7">
        <f t="shared" si="21"/>
        <v>103.52394779771615</v>
      </c>
      <c r="Q355" t="s">
        <v>8315</v>
      </c>
      <c r="R355" t="s">
        <v>8320</v>
      </c>
      <c r="S355" s="11">
        <f t="shared" si="24"/>
        <v>42327.833553240736</v>
      </c>
      <c r="T355" s="11">
        <f t="shared" si="22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103.94285714285714</v>
      </c>
      <c r="P356" s="7">
        <f t="shared" si="21"/>
        <v>125.44827586206897</v>
      </c>
      <c r="Q356" t="s">
        <v>8315</v>
      </c>
      <c r="R356" t="s">
        <v>8320</v>
      </c>
      <c r="S356" s="11">
        <f t="shared" si="24"/>
        <v>42468.786122685182</v>
      </c>
      <c r="T356" s="11">
        <f t="shared" si="22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116.25714285714285</v>
      </c>
      <c r="P357" s="7">
        <f t="shared" si="21"/>
        <v>246.60606060606059</v>
      </c>
      <c r="Q357" t="s">
        <v>8315</v>
      </c>
      <c r="R357" t="s">
        <v>8320</v>
      </c>
      <c r="S357" s="11">
        <f t="shared" si="24"/>
        <v>41974.3355787037</v>
      </c>
      <c r="T357" s="11">
        <f t="shared" si="22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102.69239999999999</v>
      </c>
      <c r="P358" s="7">
        <f t="shared" si="21"/>
        <v>79.401340206185566</v>
      </c>
      <c r="Q358" t="s">
        <v>8315</v>
      </c>
      <c r="R358" t="s">
        <v>8320</v>
      </c>
      <c r="S358" s="11">
        <f t="shared" si="24"/>
        <v>42445.761493055557</v>
      </c>
      <c r="T358" s="11">
        <f t="shared" si="22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174</v>
      </c>
      <c r="P359" s="7">
        <f t="shared" si="21"/>
        <v>86.138613861386133</v>
      </c>
      <c r="Q359" t="s">
        <v>8315</v>
      </c>
      <c r="R359" t="s">
        <v>8320</v>
      </c>
      <c r="S359" s="11">
        <f t="shared" si="24"/>
        <v>42118.222187499996</v>
      </c>
      <c r="T359" s="11">
        <f t="shared" si="22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103.08800000000001</v>
      </c>
      <c r="P360" s="7">
        <f t="shared" si="21"/>
        <v>193.04868913857678</v>
      </c>
      <c r="Q360" t="s">
        <v>8315</v>
      </c>
      <c r="R360" t="s">
        <v>8320</v>
      </c>
      <c r="S360" s="11">
        <f t="shared" si="24"/>
        <v>42536.625</v>
      </c>
      <c r="T360" s="11">
        <f t="shared" si="22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104.85537190082646</v>
      </c>
      <c r="P361" s="7">
        <f t="shared" si="21"/>
        <v>84.023178807947019</v>
      </c>
      <c r="Q361" t="s">
        <v>8315</v>
      </c>
      <c r="R361" t="s">
        <v>8320</v>
      </c>
      <c r="S361" s="11">
        <f t="shared" si="24"/>
        <v>41957.216666666667</v>
      </c>
      <c r="T361" s="11">
        <f t="shared" si="22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101.375</v>
      </c>
      <c r="P362" s="7">
        <f t="shared" si="21"/>
        <v>139.82758620689654</v>
      </c>
      <c r="Q362" t="s">
        <v>8315</v>
      </c>
      <c r="R362" t="s">
        <v>8320</v>
      </c>
      <c r="S362" s="11">
        <f t="shared" si="24"/>
        <v>42208.132638888885</v>
      </c>
      <c r="T362" s="11">
        <f t="shared" si="22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111.07699999999998</v>
      </c>
      <c r="P363" s="7">
        <f t="shared" si="21"/>
        <v>109.82189265536722</v>
      </c>
      <c r="Q363" t="s">
        <v>8315</v>
      </c>
      <c r="R363" t="s">
        <v>8320</v>
      </c>
      <c r="S363" s="11">
        <f t="shared" si="24"/>
        <v>41966.042893518519</v>
      </c>
      <c r="T363" s="11">
        <f t="shared" si="22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124.15933781686496</v>
      </c>
      <c r="P364" s="7">
        <f t="shared" si="21"/>
        <v>139.53488372093022</v>
      </c>
      <c r="Q364" t="s">
        <v>8315</v>
      </c>
      <c r="R364" t="s">
        <v>8320</v>
      </c>
      <c r="S364" s="11">
        <f t="shared" si="24"/>
        <v>41859</v>
      </c>
      <c r="T364" s="11">
        <f t="shared" si="22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101.33333333333334</v>
      </c>
      <c r="P365" s="7">
        <f t="shared" si="21"/>
        <v>347.84615384615387</v>
      </c>
      <c r="Q365" t="s">
        <v>8315</v>
      </c>
      <c r="R365" t="s">
        <v>8320</v>
      </c>
      <c r="S365" s="11">
        <f t="shared" si="24"/>
        <v>40300.806944444441</v>
      </c>
      <c r="T365" s="11">
        <f t="shared" si="22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110.16142857142856</v>
      </c>
      <c r="P366" s="7">
        <f t="shared" si="21"/>
        <v>68.24159292035398</v>
      </c>
      <c r="Q366" t="s">
        <v>8315</v>
      </c>
      <c r="R366" t="s">
        <v>8320</v>
      </c>
      <c r="S366" s="11">
        <f t="shared" si="24"/>
        <v>41811.165972222225</v>
      </c>
      <c r="T366" s="11">
        <f t="shared" si="22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103.97333333333334</v>
      </c>
      <c r="P367" s="7">
        <f t="shared" si="21"/>
        <v>239.93846153846152</v>
      </c>
      <c r="Q367" t="s">
        <v>8315</v>
      </c>
      <c r="R367" t="s">
        <v>8320</v>
      </c>
      <c r="S367" s="11">
        <f t="shared" si="24"/>
        <v>41698.606469907405</v>
      </c>
      <c r="T367" s="11">
        <f t="shared" si="22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101.31578947368421</v>
      </c>
      <c r="P368" s="7">
        <f t="shared" si="21"/>
        <v>287.31343283582089</v>
      </c>
      <c r="Q368" t="s">
        <v>8315</v>
      </c>
      <c r="R368" t="s">
        <v>8320</v>
      </c>
      <c r="S368" s="11">
        <f t="shared" si="24"/>
        <v>41049.793032407404</v>
      </c>
      <c r="T368" s="11">
        <f t="shared" si="22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103.3501</v>
      </c>
      <c r="P369" s="7">
        <f t="shared" si="21"/>
        <v>86.84882352941176</v>
      </c>
      <c r="Q369" t="s">
        <v>8315</v>
      </c>
      <c r="R369" t="s">
        <v>8320</v>
      </c>
      <c r="S369" s="11">
        <f t="shared" si="24"/>
        <v>41395.207638888889</v>
      </c>
      <c r="T369" s="11">
        <f t="shared" si="22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104.11200000000001</v>
      </c>
      <c r="P370" s="7">
        <f t="shared" si="21"/>
        <v>81.84905660377359</v>
      </c>
      <c r="Q370" t="s">
        <v>8315</v>
      </c>
      <c r="R370" t="s">
        <v>8320</v>
      </c>
      <c r="S370" s="11">
        <f t="shared" si="24"/>
        <v>42078.563912037032</v>
      </c>
      <c r="T370" s="11">
        <f t="shared" si="22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110.15569230769231</v>
      </c>
      <c r="P371" s="7">
        <f t="shared" si="21"/>
        <v>42.874970059880241</v>
      </c>
      <c r="Q371" t="s">
        <v>8315</v>
      </c>
      <c r="R371" t="s">
        <v>8320</v>
      </c>
      <c r="S371" s="11">
        <f t="shared" si="24"/>
        <v>40923.551724537036</v>
      </c>
      <c r="T371" s="11">
        <f t="shared" si="22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122.02</v>
      </c>
      <c r="P372" s="7">
        <f t="shared" si="21"/>
        <v>709.41860465116281</v>
      </c>
      <c r="Q372" t="s">
        <v>8315</v>
      </c>
      <c r="R372" t="s">
        <v>8320</v>
      </c>
      <c r="S372" s="11">
        <f t="shared" si="24"/>
        <v>42741.795138888891</v>
      </c>
      <c r="T372" s="11">
        <f t="shared" si="22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114.16866666666667</v>
      </c>
      <c r="P373" s="7">
        <f t="shared" si="21"/>
        <v>161.25517890772127</v>
      </c>
      <c r="Q373" t="s">
        <v>8315</v>
      </c>
      <c r="R373" t="s">
        <v>8320</v>
      </c>
      <c r="S373" s="11">
        <f t="shared" si="24"/>
        <v>41306.767812500002</v>
      </c>
      <c r="T373" s="11">
        <f t="shared" si="22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125.33333333333334</v>
      </c>
      <c r="P374" s="7">
        <f t="shared" si="21"/>
        <v>41.777777777777779</v>
      </c>
      <c r="Q374" t="s">
        <v>8315</v>
      </c>
      <c r="R374" t="s">
        <v>8320</v>
      </c>
      <c r="S374" s="11">
        <f t="shared" si="24"/>
        <v>42465.666666666672</v>
      </c>
      <c r="T374" s="11">
        <f t="shared" si="22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106.66666666666667</v>
      </c>
      <c r="P375" s="7">
        <f t="shared" si="21"/>
        <v>89.887640449438209</v>
      </c>
      <c r="Q375" t="s">
        <v>8315</v>
      </c>
      <c r="R375" t="s">
        <v>8320</v>
      </c>
      <c r="S375" s="11">
        <f t="shared" si="24"/>
        <v>41108.91201388889</v>
      </c>
      <c r="T375" s="11">
        <f t="shared" si="22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130.65</v>
      </c>
      <c r="P376" s="7">
        <f t="shared" si="21"/>
        <v>45.051724137931032</v>
      </c>
      <c r="Q376" t="s">
        <v>8315</v>
      </c>
      <c r="R376" t="s">
        <v>8320</v>
      </c>
      <c r="S376" s="11">
        <f t="shared" si="24"/>
        <v>40802.889247685183</v>
      </c>
      <c r="T376" s="11">
        <f t="shared" si="22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120</v>
      </c>
      <c r="P377" s="7">
        <f t="shared" si="21"/>
        <v>42.857142857142854</v>
      </c>
      <c r="Q377" t="s">
        <v>8315</v>
      </c>
      <c r="R377" t="s">
        <v>8320</v>
      </c>
      <c r="S377" s="11">
        <f t="shared" si="24"/>
        <v>41699.720833333333</v>
      </c>
      <c r="T377" s="11">
        <f t="shared" si="22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105.9591836734694</v>
      </c>
      <c r="P378" s="7">
        <f t="shared" si="21"/>
        <v>54.083333333333336</v>
      </c>
      <c r="Q378" t="s">
        <v>8315</v>
      </c>
      <c r="R378" t="s">
        <v>8320</v>
      </c>
      <c r="S378" s="11">
        <f t="shared" si="24"/>
        <v>42607.452731481477</v>
      </c>
      <c r="T378" s="11">
        <f t="shared" si="22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114.39999999999999</v>
      </c>
      <c r="P379" s="7">
        <f t="shared" si="21"/>
        <v>103.21804511278195</v>
      </c>
      <c r="Q379" t="s">
        <v>8315</v>
      </c>
      <c r="R379" t="s">
        <v>8320</v>
      </c>
      <c r="S379" s="11">
        <f t="shared" si="24"/>
        <v>42322.292361111111</v>
      </c>
      <c r="T379" s="11">
        <f t="shared" si="22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111.76666666666665</v>
      </c>
      <c r="P380" s="7">
        <f t="shared" si="21"/>
        <v>40.397590361445786</v>
      </c>
      <c r="Q380" t="s">
        <v>8315</v>
      </c>
      <c r="R380" t="s">
        <v>8320</v>
      </c>
      <c r="S380" s="11">
        <f t="shared" si="24"/>
        <v>42394.994444444441</v>
      </c>
      <c r="T380" s="11">
        <f t="shared" si="22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116.08000000000001</v>
      </c>
      <c r="P381" s="7">
        <f t="shared" si="21"/>
        <v>116.85906040268456</v>
      </c>
      <c r="Q381" t="s">
        <v>8315</v>
      </c>
      <c r="R381" t="s">
        <v>8320</v>
      </c>
      <c r="S381" s="11">
        <f t="shared" si="24"/>
        <v>41032.688333333332</v>
      </c>
      <c r="T381" s="11">
        <f t="shared" si="22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141.5</v>
      </c>
      <c r="P382" s="7">
        <f t="shared" si="21"/>
        <v>115.51020408163265</v>
      </c>
      <c r="Q382" t="s">
        <v>8315</v>
      </c>
      <c r="R382" t="s">
        <v>8320</v>
      </c>
      <c r="S382" s="11">
        <f t="shared" si="24"/>
        <v>42392.719814814816</v>
      </c>
      <c r="T382" s="11">
        <f t="shared" si="22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104.72999999999999</v>
      </c>
      <c r="P383" s="7">
        <f t="shared" si="21"/>
        <v>104.31274900398407</v>
      </c>
      <c r="Q383" t="s">
        <v>8315</v>
      </c>
      <c r="R383" t="s">
        <v>8320</v>
      </c>
      <c r="S383" s="11">
        <f t="shared" si="24"/>
        <v>41120.208333333336</v>
      </c>
      <c r="T383" s="11">
        <f t="shared" si="22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255.83333333333331</v>
      </c>
      <c r="P384" s="7">
        <f t="shared" si="21"/>
        <v>69.772727272727266</v>
      </c>
      <c r="Q384" t="s">
        <v>8315</v>
      </c>
      <c r="R384" t="s">
        <v>8320</v>
      </c>
      <c r="S384" s="11">
        <f t="shared" si="24"/>
        <v>41158.709490740745</v>
      </c>
      <c r="T384" s="11">
        <f t="shared" si="22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206.70670670670671</v>
      </c>
      <c r="P385" s="7">
        <f t="shared" si="21"/>
        <v>43.020833333333336</v>
      </c>
      <c r="Q385" t="s">
        <v>8315</v>
      </c>
      <c r="R385" t="s">
        <v>8320</v>
      </c>
      <c r="S385" s="11">
        <f t="shared" si="24"/>
        <v>41778.117581018516</v>
      </c>
      <c r="T385" s="11">
        <f t="shared" si="22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112.105</v>
      </c>
      <c r="P386" s="7">
        <f t="shared" si="21"/>
        <v>58.540469973890339</v>
      </c>
      <c r="Q386" t="s">
        <v>8315</v>
      </c>
      <c r="R386" t="s">
        <v>8320</v>
      </c>
      <c r="S386" s="11">
        <f t="shared" si="24"/>
        <v>42010.781793981485</v>
      </c>
      <c r="T386" s="11">
        <f t="shared" si="22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3"/>
        <v>105.982</v>
      </c>
      <c r="P387" s="7">
        <f t="shared" ref="P387:P450" si="25">E387/L387</f>
        <v>111.79535864978902</v>
      </c>
      <c r="Q387" t="s">
        <v>8315</v>
      </c>
      <c r="R387" t="s">
        <v>8320</v>
      </c>
      <c r="S387" s="11">
        <f t="shared" si="24"/>
        <v>41964.626168981486</v>
      </c>
      <c r="T387" s="11">
        <f t="shared" ref="T387:T450" si="26">(((J387/60)/60)/24)+DATE(1970,1,1)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3"/>
        <v>100.16666666666667</v>
      </c>
      <c r="P388" s="7">
        <f t="shared" si="25"/>
        <v>46.230769230769234</v>
      </c>
      <c r="Q388" t="s">
        <v>8315</v>
      </c>
      <c r="R388" t="s">
        <v>8320</v>
      </c>
      <c r="S388" s="11">
        <f t="shared" si="24"/>
        <v>42226.951284722221</v>
      </c>
      <c r="T388" s="11">
        <f t="shared" si="26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ref="O389:O452" si="27">E389/D389*100</f>
        <v>213.98947368421051</v>
      </c>
      <c r="P389" s="7">
        <f t="shared" si="25"/>
        <v>144.69039145907473</v>
      </c>
      <c r="Q389" t="s">
        <v>8315</v>
      </c>
      <c r="R389" t="s">
        <v>8320</v>
      </c>
      <c r="S389" s="11">
        <f t="shared" si="24"/>
        <v>42231.25</v>
      </c>
      <c r="T389" s="11">
        <f t="shared" si="26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126.16000000000001</v>
      </c>
      <c r="P390" s="7">
        <f t="shared" si="25"/>
        <v>88.845070422535215</v>
      </c>
      <c r="Q390" t="s">
        <v>8315</v>
      </c>
      <c r="R390" t="s">
        <v>8320</v>
      </c>
      <c r="S390" s="11">
        <f t="shared" si="24"/>
        <v>42579.076157407413</v>
      </c>
      <c r="T390" s="11">
        <f t="shared" si="26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181.53547058823528</v>
      </c>
      <c r="P391" s="7">
        <f t="shared" si="25"/>
        <v>81.75107284768211</v>
      </c>
      <c r="Q391" t="s">
        <v>8315</v>
      </c>
      <c r="R391" t="s">
        <v>8320</v>
      </c>
      <c r="S391" s="11">
        <f t="shared" si="24"/>
        <v>41705.957638888889</v>
      </c>
      <c r="T391" s="11">
        <f t="shared" si="26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100</v>
      </c>
      <c r="P392" s="7">
        <f t="shared" si="25"/>
        <v>71.428571428571431</v>
      </c>
      <c r="Q392" t="s">
        <v>8315</v>
      </c>
      <c r="R392" t="s">
        <v>8320</v>
      </c>
      <c r="S392" s="11">
        <f t="shared" si="24"/>
        <v>42132.036712962959</v>
      </c>
      <c r="T392" s="11">
        <f t="shared" si="26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100.61</v>
      </c>
      <c r="P393" s="7">
        <f t="shared" si="25"/>
        <v>104.25906735751295</v>
      </c>
      <c r="Q393" t="s">
        <v>8315</v>
      </c>
      <c r="R393" t="s">
        <v>8320</v>
      </c>
      <c r="S393" s="11">
        <f t="shared" ref="S393:S456" si="28">(((I393/60)/60)/24)+DATE(1970,1,1)</f>
        <v>40895.040972222225</v>
      </c>
      <c r="T393" s="11">
        <f t="shared" si="26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100.9027027027027</v>
      </c>
      <c r="P394" s="7">
        <f t="shared" si="25"/>
        <v>90.616504854368927</v>
      </c>
      <c r="Q394" t="s">
        <v>8315</v>
      </c>
      <c r="R394" t="s">
        <v>8320</v>
      </c>
      <c r="S394" s="11">
        <f t="shared" si="28"/>
        <v>40794.125</v>
      </c>
      <c r="T394" s="11">
        <f t="shared" si="26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110.446</v>
      </c>
      <c r="P395" s="7">
        <f t="shared" si="25"/>
        <v>157.33048433048432</v>
      </c>
      <c r="Q395" t="s">
        <v>8315</v>
      </c>
      <c r="R395" t="s">
        <v>8320</v>
      </c>
      <c r="S395" s="11">
        <f t="shared" si="28"/>
        <v>41557.708935185183</v>
      </c>
      <c r="T395" s="11">
        <f t="shared" si="26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111.8936170212766</v>
      </c>
      <c r="P396" s="7">
        <f t="shared" si="25"/>
        <v>105.18</v>
      </c>
      <c r="Q396" t="s">
        <v>8315</v>
      </c>
      <c r="R396" t="s">
        <v>8320</v>
      </c>
      <c r="S396" s="11">
        <f t="shared" si="28"/>
        <v>42477.776412037041</v>
      </c>
      <c r="T396" s="11">
        <f t="shared" si="26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108.04450000000001</v>
      </c>
      <c r="P397" s="7">
        <f t="shared" si="25"/>
        <v>58.719836956521746</v>
      </c>
      <c r="Q397" t="s">
        <v>8315</v>
      </c>
      <c r="R397" t="s">
        <v>8320</v>
      </c>
      <c r="S397" s="11">
        <f t="shared" si="28"/>
        <v>41026.897222222222</v>
      </c>
      <c r="T397" s="11">
        <f t="shared" si="26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106.66666666666667</v>
      </c>
      <c r="P398" s="7">
        <f t="shared" si="25"/>
        <v>81.632653061224488</v>
      </c>
      <c r="Q398" t="s">
        <v>8315</v>
      </c>
      <c r="R398" t="s">
        <v>8320</v>
      </c>
      <c r="S398" s="11">
        <f t="shared" si="28"/>
        <v>41097.564884259256</v>
      </c>
      <c r="T398" s="11">
        <f t="shared" si="26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103.90027322404372</v>
      </c>
      <c r="P399" s="7">
        <f t="shared" si="25"/>
        <v>56.460043668122275</v>
      </c>
      <c r="Q399" t="s">
        <v>8315</v>
      </c>
      <c r="R399" t="s">
        <v>8320</v>
      </c>
      <c r="S399" s="11">
        <f t="shared" si="28"/>
        <v>40422.155555555553</v>
      </c>
      <c r="T399" s="11">
        <f t="shared" si="26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125.16000000000001</v>
      </c>
      <c r="P400" s="7">
        <f t="shared" si="25"/>
        <v>140.1044776119403</v>
      </c>
      <c r="Q400" t="s">
        <v>8315</v>
      </c>
      <c r="R400" t="s">
        <v>8320</v>
      </c>
      <c r="S400" s="11">
        <f t="shared" si="28"/>
        <v>42123.793124999997</v>
      </c>
      <c r="T400" s="11">
        <f t="shared" si="26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106.80499999999999</v>
      </c>
      <c r="P401" s="7">
        <f t="shared" si="25"/>
        <v>224.85263157894738</v>
      </c>
      <c r="Q401" t="s">
        <v>8315</v>
      </c>
      <c r="R401" t="s">
        <v>8320</v>
      </c>
      <c r="S401" s="11">
        <f t="shared" si="28"/>
        <v>42718.5</v>
      </c>
      <c r="T401" s="11">
        <f t="shared" si="26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112.30249999999999</v>
      </c>
      <c r="P402" s="7">
        <f t="shared" si="25"/>
        <v>181.13306451612902</v>
      </c>
      <c r="Q402" t="s">
        <v>8315</v>
      </c>
      <c r="R402" t="s">
        <v>8320</v>
      </c>
      <c r="S402" s="11">
        <f t="shared" si="28"/>
        <v>41776.145833333336</v>
      </c>
      <c r="T402" s="11">
        <f t="shared" si="26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103.812</v>
      </c>
      <c r="P403" s="7">
        <f t="shared" si="25"/>
        <v>711.04109589041093</v>
      </c>
      <c r="Q403" t="s">
        <v>8315</v>
      </c>
      <c r="R403" t="s">
        <v>8320</v>
      </c>
      <c r="S403" s="11">
        <f t="shared" si="28"/>
        <v>40762.842245370368</v>
      </c>
      <c r="T403" s="11">
        <f t="shared" si="26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141.65</v>
      </c>
      <c r="P404" s="7">
        <f t="shared" si="25"/>
        <v>65.883720930232556</v>
      </c>
      <c r="Q404" t="s">
        <v>8315</v>
      </c>
      <c r="R404" t="s">
        <v>8320</v>
      </c>
      <c r="S404" s="11">
        <f t="shared" si="28"/>
        <v>42313.58121527778</v>
      </c>
      <c r="T404" s="11">
        <f t="shared" si="26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105.25999999999999</v>
      </c>
      <c r="P405" s="7">
        <f t="shared" si="25"/>
        <v>75.185714285714283</v>
      </c>
      <c r="Q405" t="s">
        <v>8315</v>
      </c>
      <c r="R405" t="s">
        <v>8320</v>
      </c>
      <c r="S405" s="11">
        <f t="shared" si="28"/>
        <v>40765.297222222223</v>
      </c>
      <c r="T405" s="11">
        <f t="shared" si="26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103.09142857142857</v>
      </c>
      <c r="P406" s="7">
        <f t="shared" si="25"/>
        <v>133.14391143911439</v>
      </c>
      <c r="Q406" t="s">
        <v>8315</v>
      </c>
      <c r="R406" t="s">
        <v>8320</v>
      </c>
      <c r="S406" s="11">
        <f t="shared" si="28"/>
        <v>41675.961111111108</v>
      </c>
      <c r="T406" s="11">
        <f t="shared" si="26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107.65957446808511</v>
      </c>
      <c r="P407" s="7">
        <f t="shared" si="25"/>
        <v>55.2</v>
      </c>
      <c r="Q407" t="s">
        <v>8315</v>
      </c>
      <c r="R407" t="s">
        <v>8320</v>
      </c>
      <c r="S407" s="11">
        <f t="shared" si="28"/>
        <v>41704.08494212963</v>
      </c>
      <c r="T407" s="11">
        <f t="shared" si="26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107.70464285714286</v>
      </c>
      <c r="P408" s="7">
        <f t="shared" si="25"/>
        <v>86.163714285714292</v>
      </c>
      <c r="Q408" t="s">
        <v>8315</v>
      </c>
      <c r="R408" t="s">
        <v>8320</v>
      </c>
      <c r="S408" s="11">
        <f t="shared" si="28"/>
        <v>40672.249305555553</v>
      </c>
      <c r="T408" s="11">
        <f t="shared" si="26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101.55000000000001</v>
      </c>
      <c r="P409" s="7">
        <f t="shared" si="25"/>
        <v>92.318181818181813</v>
      </c>
      <c r="Q409" t="s">
        <v>8315</v>
      </c>
      <c r="R409" t="s">
        <v>8320</v>
      </c>
      <c r="S409" s="11">
        <f t="shared" si="28"/>
        <v>40866.912615740745</v>
      </c>
      <c r="T409" s="11">
        <f t="shared" si="26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101.43766666666667</v>
      </c>
      <c r="P410" s="7">
        <f t="shared" si="25"/>
        <v>160.16473684210527</v>
      </c>
      <c r="Q410" t="s">
        <v>8315</v>
      </c>
      <c r="R410" t="s">
        <v>8320</v>
      </c>
      <c r="S410" s="11">
        <f t="shared" si="28"/>
        <v>41583.777662037035</v>
      </c>
      <c r="T410" s="11">
        <f t="shared" si="26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136.80000000000001</v>
      </c>
      <c r="P411" s="7">
        <f t="shared" si="25"/>
        <v>45.6</v>
      </c>
      <c r="Q411" t="s">
        <v>8315</v>
      </c>
      <c r="R411" t="s">
        <v>8320</v>
      </c>
      <c r="S411" s="11">
        <f t="shared" si="28"/>
        <v>42573.862777777773</v>
      </c>
      <c r="T411" s="11">
        <f t="shared" si="26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128.29999999999998</v>
      </c>
      <c r="P412" s="7">
        <f t="shared" si="25"/>
        <v>183.28571428571428</v>
      </c>
      <c r="Q412" t="s">
        <v>8315</v>
      </c>
      <c r="R412" t="s">
        <v>8320</v>
      </c>
      <c r="S412" s="11">
        <f t="shared" si="28"/>
        <v>42173.981446759266</v>
      </c>
      <c r="T412" s="11">
        <f t="shared" si="26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101.05</v>
      </c>
      <c r="P413" s="7">
        <f t="shared" si="25"/>
        <v>125.78838174273859</v>
      </c>
      <c r="Q413" t="s">
        <v>8315</v>
      </c>
      <c r="R413" t="s">
        <v>8320</v>
      </c>
      <c r="S413" s="11">
        <f t="shared" si="28"/>
        <v>41630.208333333336</v>
      </c>
      <c r="T413" s="11">
        <f t="shared" si="26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126.84</v>
      </c>
      <c r="P414" s="7">
        <f t="shared" si="25"/>
        <v>57.654545454545456</v>
      </c>
      <c r="Q414" t="s">
        <v>8315</v>
      </c>
      <c r="R414" t="s">
        <v>8320</v>
      </c>
      <c r="S414" s="11">
        <f t="shared" si="28"/>
        <v>41115.742800925924</v>
      </c>
      <c r="T414" s="11">
        <f t="shared" si="26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105.0859375</v>
      </c>
      <c r="P415" s="7">
        <f t="shared" si="25"/>
        <v>78.660818713450297</v>
      </c>
      <c r="Q415" t="s">
        <v>8315</v>
      </c>
      <c r="R415" t="s">
        <v>8320</v>
      </c>
      <c r="S415" s="11">
        <f t="shared" si="28"/>
        <v>41109.877442129626</v>
      </c>
      <c r="T415" s="11">
        <f t="shared" si="26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102.85405405405406</v>
      </c>
      <c r="P416" s="7">
        <f t="shared" si="25"/>
        <v>91.480769230769226</v>
      </c>
      <c r="Q416" t="s">
        <v>8315</v>
      </c>
      <c r="R416" t="s">
        <v>8320</v>
      </c>
      <c r="S416" s="11">
        <f t="shared" si="28"/>
        <v>41559.063252314816</v>
      </c>
      <c r="T416" s="11">
        <f t="shared" si="26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102.14714285714285</v>
      </c>
      <c r="P417" s="7">
        <f t="shared" si="25"/>
        <v>68.09809523809524</v>
      </c>
      <c r="Q417" t="s">
        <v>8315</v>
      </c>
      <c r="R417" t="s">
        <v>8320</v>
      </c>
      <c r="S417" s="11">
        <f t="shared" si="28"/>
        <v>41929.5</v>
      </c>
      <c r="T417" s="11">
        <f t="shared" si="26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120.21700000000001</v>
      </c>
      <c r="P418" s="7">
        <f t="shared" si="25"/>
        <v>48.086800000000004</v>
      </c>
      <c r="Q418" t="s">
        <v>8315</v>
      </c>
      <c r="R418" t="s">
        <v>8320</v>
      </c>
      <c r="S418" s="11">
        <f t="shared" si="28"/>
        <v>41678.396192129629</v>
      </c>
      <c r="T418" s="11">
        <f t="shared" si="26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100.24761904761905</v>
      </c>
      <c r="P419" s="7">
        <f t="shared" si="25"/>
        <v>202.42307692307693</v>
      </c>
      <c r="Q419" t="s">
        <v>8315</v>
      </c>
      <c r="R419" t="s">
        <v>8320</v>
      </c>
      <c r="S419" s="11">
        <f t="shared" si="28"/>
        <v>41372.189583333333</v>
      </c>
      <c r="T419" s="11">
        <f t="shared" si="26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100.63392857142857</v>
      </c>
      <c r="P420" s="7">
        <f t="shared" si="25"/>
        <v>216.75</v>
      </c>
      <c r="Q420" t="s">
        <v>8315</v>
      </c>
      <c r="R420" t="s">
        <v>8320</v>
      </c>
      <c r="S420" s="11">
        <f t="shared" si="28"/>
        <v>42208.282372685186</v>
      </c>
      <c r="T420" s="11">
        <f t="shared" si="26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100.4375</v>
      </c>
      <c r="P421" s="7">
        <f t="shared" si="25"/>
        <v>110.06849315068493</v>
      </c>
      <c r="Q421" t="s">
        <v>8315</v>
      </c>
      <c r="R421" t="s">
        <v>8320</v>
      </c>
      <c r="S421" s="11">
        <f t="shared" si="28"/>
        <v>41454.842442129629</v>
      </c>
      <c r="T421" s="11">
        <f t="shared" si="26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0.43939393939393934</v>
      </c>
      <c r="P422" s="7">
        <f t="shared" si="25"/>
        <v>4.833333333333333</v>
      </c>
      <c r="Q422" t="s">
        <v>8315</v>
      </c>
      <c r="R422" t="s">
        <v>8321</v>
      </c>
      <c r="S422" s="11">
        <f t="shared" si="28"/>
        <v>41712.194803240738</v>
      </c>
      <c r="T422" s="11">
        <f t="shared" si="26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2.0066666666666668</v>
      </c>
      <c r="P423" s="7">
        <f t="shared" si="25"/>
        <v>50.166666666666664</v>
      </c>
      <c r="Q423" t="s">
        <v>8315</v>
      </c>
      <c r="R423" t="s">
        <v>8321</v>
      </c>
      <c r="S423" s="11">
        <f t="shared" si="28"/>
        <v>42237.491388888884</v>
      </c>
      <c r="T423" s="11">
        <f t="shared" si="26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1.075</v>
      </c>
      <c r="P424" s="7">
        <f t="shared" si="25"/>
        <v>35.833333333333336</v>
      </c>
      <c r="Q424" t="s">
        <v>8315</v>
      </c>
      <c r="R424" t="s">
        <v>8321</v>
      </c>
      <c r="S424" s="11">
        <f t="shared" si="28"/>
        <v>41893.260381944441</v>
      </c>
      <c r="T424" s="11">
        <f t="shared" si="26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0.76500000000000001</v>
      </c>
      <c r="P425" s="7">
        <f t="shared" si="25"/>
        <v>11.76923076923077</v>
      </c>
      <c r="Q425" t="s">
        <v>8315</v>
      </c>
      <c r="R425" t="s">
        <v>8321</v>
      </c>
      <c r="S425" s="11">
        <f t="shared" si="28"/>
        <v>41430.92627314815</v>
      </c>
      <c r="T425" s="11">
        <f t="shared" si="26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6.7966666666666677</v>
      </c>
      <c r="P426" s="7">
        <f t="shared" si="25"/>
        <v>40.78</v>
      </c>
      <c r="Q426" t="s">
        <v>8315</v>
      </c>
      <c r="R426" t="s">
        <v>8321</v>
      </c>
      <c r="S426" s="11">
        <f t="shared" si="28"/>
        <v>40994.334479166668</v>
      </c>
      <c r="T426" s="11">
        <f t="shared" si="26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1.2E-2</v>
      </c>
      <c r="P427" s="7">
        <f t="shared" si="25"/>
        <v>3</v>
      </c>
      <c r="Q427" t="s">
        <v>8315</v>
      </c>
      <c r="R427" t="s">
        <v>8321</v>
      </c>
      <c r="S427" s="11">
        <f t="shared" si="28"/>
        <v>42335.902824074074</v>
      </c>
      <c r="T427" s="11">
        <f t="shared" si="26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1.3299999999999998</v>
      </c>
      <c r="P428" s="7">
        <f t="shared" si="25"/>
        <v>16.625</v>
      </c>
      <c r="Q428" t="s">
        <v>8315</v>
      </c>
      <c r="R428" t="s">
        <v>8321</v>
      </c>
      <c r="S428" s="11">
        <f t="shared" si="28"/>
        <v>42430.711967592593</v>
      </c>
      <c r="T428" s="11">
        <f t="shared" si="26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 s="7" t="e">
        <f t="shared" si="25"/>
        <v>#DIV/0!</v>
      </c>
      <c r="Q429" t="s">
        <v>8315</v>
      </c>
      <c r="R429" t="s">
        <v>8321</v>
      </c>
      <c r="S429" s="11">
        <f t="shared" si="28"/>
        <v>42299.790972222225</v>
      </c>
      <c r="T429" s="11">
        <f t="shared" si="26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5.6333333333333329</v>
      </c>
      <c r="P430" s="7">
        <f t="shared" si="25"/>
        <v>52</v>
      </c>
      <c r="Q430" t="s">
        <v>8315</v>
      </c>
      <c r="R430" t="s">
        <v>8321</v>
      </c>
      <c r="S430" s="11">
        <f t="shared" si="28"/>
        <v>41806.916666666664</v>
      </c>
      <c r="T430" s="11">
        <f t="shared" si="26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 s="7" t="e">
        <f t="shared" si="25"/>
        <v>#DIV/0!</v>
      </c>
      <c r="Q431" t="s">
        <v>8315</v>
      </c>
      <c r="R431" t="s">
        <v>8321</v>
      </c>
      <c r="S431" s="11">
        <f t="shared" si="28"/>
        <v>40144.207638888889</v>
      </c>
      <c r="T431" s="11">
        <f t="shared" si="26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</v>
      </c>
      <c r="P432" s="7">
        <f t="shared" si="25"/>
        <v>4.8</v>
      </c>
      <c r="Q432" t="s">
        <v>8315</v>
      </c>
      <c r="R432" t="s">
        <v>8321</v>
      </c>
      <c r="S432" s="11">
        <f t="shared" si="28"/>
        <v>41528.107256944444</v>
      </c>
      <c r="T432" s="11">
        <f t="shared" si="26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13.833333333333334</v>
      </c>
      <c r="P433" s="7">
        <f t="shared" si="25"/>
        <v>51.875</v>
      </c>
      <c r="Q433" t="s">
        <v>8315</v>
      </c>
      <c r="R433" t="s">
        <v>8321</v>
      </c>
      <c r="S433" s="11">
        <f t="shared" si="28"/>
        <v>42556.871331018512</v>
      </c>
      <c r="T433" s="11">
        <f t="shared" si="26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</v>
      </c>
      <c r="P434" s="7">
        <f t="shared" si="25"/>
        <v>71.25</v>
      </c>
      <c r="Q434" t="s">
        <v>8315</v>
      </c>
      <c r="R434" t="s">
        <v>8321</v>
      </c>
      <c r="S434" s="11">
        <f t="shared" si="28"/>
        <v>42298.726631944446</v>
      </c>
      <c r="T434" s="11">
        <f t="shared" si="26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 s="7" t="e">
        <f t="shared" si="25"/>
        <v>#DIV/0!</v>
      </c>
      <c r="Q435" t="s">
        <v>8315</v>
      </c>
      <c r="R435" t="s">
        <v>8321</v>
      </c>
      <c r="S435" s="11">
        <f t="shared" si="28"/>
        <v>42288.629884259266</v>
      </c>
      <c r="T435" s="11">
        <f t="shared" si="26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5</v>
      </c>
      <c r="P436" s="7">
        <f t="shared" si="25"/>
        <v>62.5</v>
      </c>
      <c r="Q436" t="s">
        <v>8315</v>
      </c>
      <c r="R436" t="s">
        <v>8321</v>
      </c>
      <c r="S436" s="11">
        <f t="shared" si="28"/>
        <v>41609.876180555555</v>
      </c>
      <c r="T436" s="11">
        <f t="shared" si="26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2.7272727272727275E-3</v>
      </c>
      <c r="P437" s="7">
        <f t="shared" si="25"/>
        <v>1</v>
      </c>
      <c r="Q437" t="s">
        <v>8315</v>
      </c>
      <c r="R437" t="s">
        <v>8321</v>
      </c>
      <c r="S437" s="11">
        <f t="shared" si="28"/>
        <v>41530.747453703705</v>
      </c>
      <c r="T437" s="11">
        <f t="shared" si="26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 s="7" t="e">
        <f t="shared" si="25"/>
        <v>#DIV/0!</v>
      </c>
      <c r="Q438" t="s">
        <v>8315</v>
      </c>
      <c r="R438" t="s">
        <v>8321</v>
      </c>
      <c r="S438" s="11">
        <f t="shared" si="28"/>
        <v>41486.36241898148</v>
      </c>
      <c r="T438" s="11">
        <f t="shared" si="26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 s="7" t="e">
        <f t="shared" si="25"/>
        <v>#DIV/0!</v>
      </c>
      <c r="Q439" t="s">
        <v>8315</v>
      </c>
      <c r="R439" t="s">
        <v>8321</v>
      </c>
      <c r="S439" s="11">
        <f t="shared" si="28"/>
        <v>42651.31858796296</v>
      </c>
      <c r="T439" s="11">
        <f t="shared" si="26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</v>
      </c>
      <c r="P440" s="7">
        <f t="shared" si="25"/>
        <v>170.54545454545453</v>
      </c>
      <c r="Q440" t="s">
        <v>8315</v>
      </c>
      <c r="R440" t="s">
        <v>8321</v>
      </c>
      <c r="S440" s="11">
        <f t="shared" si="28"/>
        <v>42326.302754629629</v>
      </c>
      <c r="T440" s="11">
        <f t="shared" si="26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 s="7" t="e">
        <f t="shared" si="25"/>
        <v>#DIV/0!</v>
      </c>
      <c r="Q441" t="s">
        <v>8315</v>
      </c>
      <c r="R441" t="s">
        <v>8321</v>
      </c>
      <c r="S441" s="11">
        <f t="shared" si="28"/>
        <v>41929.761782407404</v>
      </c>
      <c r="T441" s="11">
        <f t="shared" si="26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0.1</v>
      </c>
      <c r="P442" s="7">
        <f t="shared" si="25"/>
        <v>5</v>
      </c>
      <c r="Q442" t="s">
        <v>8315</v>
      </c>
      <c r="R442" t="s">
        <v>8321</v>
      </c>
      <c r="S442" s="11">
        <f t="shared" si="28"/>
        <v>42453.943900462968</v>
      </c>
      <c r="T442" s="11">
        <f t="shared" si="26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 s="7" t="e">
        <f t="shared" si="25"/>
        <v>#DIV/0!</v>
      </c>
      <c r="Q443" t="s">
        <v>8315</v>
      </c>
      <c r="R443" t="s">
        <v>8321</v>
      </c>
      <c r="S443" s="11">
        <f t="shared" si="28"/>
        <v>41580.793935185182</v>
      </c>
      <c r="T443" s="11">
        <f t="shared" si="26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39.358823529411765</v>
      </c>
      <c r="P444" s="7">
        <f t="shared" si="25"/>
        <v>393.58823529411762</v>
      </c>
      <c r="Q444" t="s">
        <v>8315</v>
      </c>
      <c r="R444" t="s">
        <v>8321</v>
      </c>
      <c r="S444" s="11">
        <f t="shared" si="28"/>
        <v>42054.888692129629</v>
      </c>
      <c r="T444" s="11">
        <f t="shared" si="26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0.1</v>
      </c>
      <c r="P445" s="7">
        <f t="shared" si="25"/>
        <v>5</v>
      </c>
      <c r="Q445" t="s">
        <v>8315</v>
      </c>
      <c r="R445" t="s">
        <v>8321</v>
      </c>
      <c r="S445" s="11">
        <f t="shared" si="28"/>
        <v>41680.015057870369</v>
      </c>
      <c r="T445" s="11">
        <f t="shared" si="26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5</v>
      </c>
      <c r="P446" s="7">
        <f t="shared" si="25"/>
        <v>50</v>
      </c>
      <c r="Q446" t="s">
        <v>8315</v>
      </c>
      <c r="R446" t="s">
        <v>8321</v>
      </c>
      <c r="S446" s="11">
        <f t="shared" si="28"/>
        <v>40954.906956018516</v>
      </c>
      <c r="T446" s="11">
        <f t="shared" si="26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3.3333333333333335E-3</v>
      </c>
      <c r="P447" s="7">
        <f t="shared" si="25"/>
        <v>1</v>
      </c>
      <c r="Q447" t="s">
        <v>8315</v>
      </c>
      <c r="R447" t="s">
        <v>8321</v>
      </c>
      <c r="S447" s="11">
        <f t="shared" si="28"/>
        <v>42145.335358796292</v>
      </c>
      <c r="T447" s="11">
        <f t="shared" si="26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7.2952380952380951</v>
      </c>
      <c r="P448" s="7">
        <f t="shared" si="25"/>
        <v>47.875</v>
      </c>
      <c r="Q448" t="s">
        <v>8315</v>
      </c>
      <c r="R448" t="s">
        <v>8321</v>
      </c>
      <c r="S448" s="11">
        <f t="shared" si="28"/>
        <v>42067.083564814813</v>
      </c>
      <c r="T448" s="11">
        <f t="shared" si="26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1.6666666666666666E-2</v>
      </c>
      <c r="P449" s="7">
        <f t="shared" si="25"/>
        <v>5</v>
      </c>
      <c r="Q449" t="s">
        <v>8315</v>
      </c>
      <c r="R449" t="s">
        <v>8321</v>
      </c>
      <c r="S449" s="11">
        <f t="shared" si="28"/>
        <v>41356.513460648144</v>
      </c>
      <c r="T449" s="11">
        <f t="shared" si="26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3.2804000000000002</v>
      </c>
      <c r="P450" s="7">
        <f t="shared" si="25"/>
        <v>20.502500000000001</v>
      </c>
      <c r="Q450" t="s">
        <v>8315</v>
      </c>
      <c r="R450" t="s">
        <v>8321</v>
      </c>
      <c r="S450" s="11">
        <f t="shared" si="28"/>
        <v>41773.758043981477</v>
      </c>
      <c r="T450" s="11">
        <f t="shared" si="26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7"/>
        <v>2.25</v>
      </c>
      <c r="P451" s="7">
        <f t="shared" ref="P451:P514" si="29">E451/L451</f>
        <v>9</v>
      </c>
      <c r="Q451" t="s">
        <v>8315</v>
      </c>
      <c r="R451" t="s">
        <v>8321</v>
      </c>
      <c r="S451" s="11">
        <f t="shared" si="28"/>
        <v>41564.568113425928</v>
      </c>
      <c r="T451" s="11">
        <f t="shared" ref="T451:T514" si="30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7"/>
        <v>0.79200000000000004</v>
      </c>
      <c r="P452" s="7">
        <f t="shared" si="29"/>
        <v>56.571428571428569</v>
      </c>
      <c r="Q452" t="s">
        <v>8315</v>
      </c>
      <c r="R452" t="s">
        <v>8321</v>
      </c>
      <c r="S452" s="11">
        <f t="shared" si="28"/>
        <v>41684.946759259255</v>
      </c>
      <c r="T452" s="11">
        <f t="shared" si="30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ref="O453:O516" si="31">E453/D453*100</f>
        <v>0</v>
      </c>
      <c r="P453" s="7" t="e">
        <f t="shared" si="29"/>
        <v>#DIV/0!</v>
      </c>
      <c r="Q453" t="s">
        <v>8315</v>
      </c>
      <c r="R453" t="s">
        <v>8321</v>
      </c>
      <c r="S453" s="11">
        <f t="shared" si="28"/>
        <v>41664.715173611112</v>
      </c>
      <c r="T453" s="11">
        <f t="shared" si="30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64</v>
      </c>
      <c r="P454" s="7">
        <f t="shared" si="29"/>
        <v>40</v>
      </c>
      <c r="Q454" t="s">
        <v>8315</v>
      </c>
      <c r="R454" t="s">
        <v>8321</v>
      </c>
      <c r="S454" s="11">
        <f t="shared" si="28"/>
        <v>42137.703877314809</v>
      </c>
      <c r="T454" s="11">
        <f t="shared" si="30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2.7404479578392621E-2</v>
      </c>
      <c r="P455" s="7">
        <f t="shared" si="29"/>
        <v>13</v>
      </c>
      <c r="Q455" t="s">
        <v>8315</v>
      </c>
      <c r="R455" t="s">
        <v>8321</v>
      </c>
      <c r="S455" s="11">
        <f t="shared" si="28"/>
        <v>42054.824988425928</v>
      </c>
      <c r="T455" s="11">
        <f t="shared" si="30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0.82000000000000006</v>
      </c>
      <c r="P456" s="7">
        <f t="shared" si="29"/>
        <v>16.399999999999999</v>
      </c>
      <c r="Q456" t="s">
        <v>8315</v>
      </c>
      <c r="R456" t="s">
        <v>8321</v>
      </c>
      <c r="S456" s="11">
        <f t="shared" si="28"/>
        <v>41969.551388888889</v>
      </c>
      <c r="T456" s="11">
        <f t="shared" si="30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6.9230769230769221E-2</v>
      </c>
      <c r="P457" s="7">
        <f t="shared" si="29"/>
        <v>22.5</v>
      </c>
      <c r="Q457" t="s">
        <v>8315</v>
      </c>
      <c r="R457" t="s">
        <v>8321</v>
      </c>
      <c r="S457" s="11">
        <f t="shared" ref="S457:S520" si="32">(((I457/60)/60)/24)+DATE(1970,1,1)</f>
        <v>41016.021527777775</v>
      </c>
      <c r="T457" s="11">
        <f t="shared" si="30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0.68631863186318631</v>
      </c>
      <c r="P458" s="7">
        <f t="shared" si="29"/>
        <v>20.333333333333332</v>
      </c>
      <c r="Q458" t="s">
        <v>8315</v>
      </c>
      <c r="R458" t="s">
        <v>8321</v>
      </c>
      <c r="S458" s="11">
        <f t="shared" si="32"/>
        <v>41569.165972222225</v>
      </c>
      <c r="T458" s="11">
        <f t="shared" si="30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 s="7" t="e">
        <f t="shared" si="29"/>
        <v>#DIV/0!</v>
      </c>
      <c r="Q459" t="s">
        <v>8315</v>
      </c>
      <c r="R459" t="s">
        <v>8321</v>
      </c>
      <c r="S459" s="11">
        <f t="shared" si="32"/>
        <v>41867.767500000002</v>
      </c>
      <c r="T459" s="11">
        <f t="shared" si="30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8.2100000000000009</v>
      </c>
      <c r="P460" s="7">
        <f t="shared" si="29"/>
        <v>16.755102040816325</v>
      </c>
      <c r="Q460" t="s">
        <v>8315</v>
      </c>
      <c r="R460" t="s">
        <v>8321</v>
      </c>
      <c r="S460" s="11">
        <f t="shared" si="32"/>
        <v>41408.69976851852</v>
      </c>
      <c r="T460" s="11">
        <f t="shared" si="30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6.4102564102564097E-2</v>
      </c>
      <c r="P461" s="7">
        <f t="shared" si="29"/>
        <v>25</v>
      </c>
      <c r="Q461" t="s">
        <v>8315</v>
      </c>
      <c r="R461" t="s">
        <v>8321</v>
      </c>
      <c r="S461" s="11">
        <f t="shared" si="32"/>
        <v>40860.682025462964</v>
      </c>
      <c r="T461" s="11">
        <f t="shared" si="30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0.29411764705882354</v>
      </c>
      <c r="P462" s="7">
        <f t="shared" si="29"/>
        <v>12.5</v>
      </c>
      <c r="Q462" t="s">
        <v>8315</v>
      </c>
      <c r="R462" t="s">
        <v>8321</v>
      </c>
      <c r="S462" s="11">
        <f t="shared" si="32"/>
        <v>41791.166666666664</v>
      </c>
      <c r="T462" s="11">
        <f t="shared" si="30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 s="7" t="e">
        <f t="shared" si="29"/>
        <v>#DIV/0!</v>
      </c>
      <c r="Q463" t="s">
        <v>8315</v>
      </c>
      <c r="R463" t="s">
        <v>8321</v>
      </c>
      <c r="S463" s="11">
        <f t="shared" si="32"/>
        <v>41427.84684027778</v>
      </c>
      <c r="T463" s="11">
        <f t="shared" si="30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 s="7" t="e">
        <f t="shared" si="29"/>
        <v>#DIV/0!</v>
      </c>
      <c r="Q464" t="s">
        <v>8315</v>
      </c>
      <c r="R464" t="s">
        <v>8321</v>
      </c>
      <c r="S464" s="11">
        <f t="shared" si="32"/>
        <v>40765.126631944448</v>
      </c>
      <c r="T464" s="11">
        <f t="shared" si="30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2.2727272727272729</v>
      </c>
      <c r="P465" s="7">
        <f t="shared" si="29"/>
        <v>113.63636363636364</v>
      </c>
      <c r="Q465" t="s">
        <v>8315</v>
      </c>
      <c r="R465" t="s">
        <v>8321</v>
      </c>
      <c r="S465" s="11">
        <f t="shared" si="32"/>
        <v>40810.710104166668</v>
      </c>
      <c r="T465" s="11">
        <f t="shared" si="30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9.9009900990099015E-2</v>
      </c>
      <c r="P466" s="7">
        <f t="shared" si="29"/>
        <v>1</v>
      </c>
      <c r="Q466" t="s">
        <v>8315</v>
      </c>
      <c r="R466" t="s">
        <v>8321</v>
      </c>
      <c r="S466" s="11">
        <f t="shared" si="32"/>
        <v>42508.848784722228</v>
      </c>
      <c r="T466" s="11">
        <f t="shared" si="30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26.953125</v>
      </c>
      <c r="P467" s="7">
        <f t="shared" si="29"/>
        <v>17.25</v>
      </c>
      <c r="Q467" t="s">
        <v>8315</v>
      </c>
      <c r="R467" t="s">
        <v>8321</v>
      </c>
      <c r="S467" s="11">
        <f t="shared" si="32"/>
        <v>41817.120069444441</v>
      </c>
      <c r="T467" s="11">
        <f t="shared" si="30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0.76</v>
      </c>
      <c r="P468" s="7">
        <f t="shared" si="29"/>
        <v>15.2</v>
      </c>
      <c r="Q468" t="s">
        <v>8315</v>
      </c>
      <c r="R468" t="s">
        <v>8321</v>
      </c>
      <c r="S468" s="11">
        <f t="shared" si="32"/>
        <v>41159.942870370374</v>
      </c>
      <c r="T468" s="11">
        <f t="shared" si="30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21.574999999999999</v>
      </c>
      <c r="P469" s="7">
        <f t="shared" si="29"/>
        <v>110.64102564102564</v>
      </c>
      <c r="Q469" t="s">
        <v>8315</v>
      </c>
      <c r="R469" t="s">
        <v>8321</v>
      </c>
      <c r="S469" s="11">
        <f t="shared" si="32"/>
        <v>41180.679791666669</v>
      </c>
      <c r="T469" s="11">
        <f t="shared" si="30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 s="7" t="e">
        <f t="shared" si="29"/>
        <v>#DIV/0!</v>
      </c>
      <c r="Q470" t="s">
        <v>8315</v>
      </c>
      <c r="R470" t="s">
        <v>8321</v>
      </c>
      <c r="S470" s="11">
        <f t="shared" si="32"/>
        <v>41101.160474537035</v>
      </c>
      <c r="T470" s="11">
        <f t="shared" si="30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 s="7" t="e">
        <f t="shared" si="29"/>
        <v>#DIV/0!</v>
      </c>
      <c r="Q471" t="s">
        <v>8315</v>
      </c>
      <c r="R471" t="s">
        <v>8321</v>
      </c>
      <c r="S471" s="11">
        <f t="shared" si="32"/>
        <v>41887.989861111113</v>
      </c>
      <c r="T471" s="11">
        <f t="shared" si="30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</v>
      </c>
      <c r="P472" s="7">
        <f t="shared" si="29"/>
        <v>25.5</v>
      </c>
      <c r="Q472" t="s">
        <v>8315</v>
      </c>
      <c r="R472" t="s">
        <v>8321</v>
      </c>
      <c r="S472" s="11">
        <f t="shared" si="32"/>
        <v>41655.166666666664</v>
      </c>
      <c r="T472" s="11">
        <f t="shared" si="30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11.892727272727273</v>
      </c>
      <c r="P473" s="7">
        <f t="shared" si="29"/>
        <v>38.476470588235294</v>
      </c>
      <c r="Q473" t="s">
        <v>8315</v>
      </c>
      <c r="R473" t="s">
        <v>8321</v>
      </c>
      <c r="S473" s="11">
        <f t="shared" si="32"/>
        <v>41748.680312500001</v>
      </c>
      <c r="T473" s="11">
        <f t="shared" si="30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17.625</v>
      </c>
      <c r="P474" s="7">
        <f t="shared" si="29"/>
        <v>28.2</v>
      </c>
      <c r="Q474" t="s">
        <v>8315</v>
      </c>
      <c r="R474" t="s">
        <v>8321</v>
      </c>
      <c r="S474" s="11">
        <f t="shared" si="32"/>
        <v>41874.922662037039</v>
      </c>
      <c r="T474" s="11">
        <f t="shared" si="30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</v>
      </c>
      <c r="P475" s="7">
        <f t="shared" si="29"/>
        <v>61.5</v>
      </c>
      <c r="Q475" t="s">
        <v>8315</v>
      </c>
      <c r="R475" t="s">
        <v>8321</v>
      </c>
      <c r="S475" s="11">
        <f t="shared" si="32"/>
        <v>41899.698136574072</v>
      </c>
      <c r="T475" s="11">
        <f t="shared" si="30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3.0303030303030304E-2</v>
      </c>
      <c r="P476" s="7">
        <f t="shared" si="29"/>
        <v>1</v>
      </c>
      <c r="Q476" t="s">
        <v>8315</v>
      </c>
      <c r="R476" t="s">
        <v>8321</v>
      </c>
      <c r="S476" s="11">
        <f t="shared" si="32"/>
        <v>42783.329039351855</v>
      </c>
      <c r="T476" s="11">
        <f t="shared" si="30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 s="7" t="e">
        <f t="shared" si="29"/>
        <v>#DIV/0!</v>
      </c>
      <c r="Q477" t="s">
        <v>8315</v>
      </c>
      <c r="R477" t="s">
        <v>8321</v>
      </c>
      <c r="S477" s="11">
        <f t="shared" si="32"/>
        <v>42130.086145833338</v>
      </c>
      <c r="T477" s="11">
        <f t="shared" si="30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2.230268181818182</v>
      </c>
      <c r="P478" s="7">
        <f t="shared" si="29"/>
        <v>39.569274193548388</v>
      </c>
      <c r="Q478" t="s">
        <v>8315</v>
      </c>
      <c r="R478" t="s">
        <v>8321</v>
      </c>
      <c r="S478" s="11">
        <f t="shared" si="32"/>
        <v>41793.165972222225</v>
      </c>
      <c r="T478" s="11">
        <f t="shared" si="30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 s="7" t="e">
        <f t="shared" si="29"/>
        <v>#DIV/0!</v>
      </c>
      <c r="Q479" t="s">
        <v>8315</v>
      </c>
      <c r="R479" t="s">
        <v>8321</v>
      </c>
      <c r="S479" s="11">
        <f t="shared" si="32"/>
        <v>41047.83488425926</v>
      </c>
      <c r="T479" s="11">
        <f t="shared" si="30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 s="7" t="e">
        <f t="shared" si="29"/>
        <v>#DIV/0!</v>
      </c>
      <c r="Q480" t="s">
        <v>8315</v>
      </c>
      <c r="R480" t="s">
        <v>8321</v>
      </c>
      <c r="S480" s="11">
        <f t="shared" si="32"/>
        <v>42095.869317129633</v>
      </c>
      <c r="T480" s="11">
        <f t="shared" si="30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32.56</v>
      </c>
      <c r="P481" s="7">
        <f t="shared" si="29"/>
        <v>88.8</v>
      </c>
      <c r="Q481" t="s">
        <v>8315</v>
      </c>
      <c r="R481" t="s">
        <v>8321</v>
      </c>
      <c r="S481" s="11">
        <f t="shared" si="32"/>
        <v>41964.449479166666</v>
      </c>
      <c r="T481" s="11">
        <f t="shared" si="30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19.41</v>
      </c>
      <c r="P482" s="7">
        <f t="shared" si="29"/>
        <v>55.457142857142856</v>
      </c>
      <c r="Q482" t="s">
        <v>8315</v>
      </c>
      <c r="R482" t="s">
        <v>8321</v>
      </c>
      <c r="S482" s="11">
        <f t="shared" si="32"/>
        <v>41495.500173611108</v>
      </c>
      <c r="T482" s="11">
        <f t="shared" si="30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6.1</v>
      </c>
      <c r="P483" s="7">
        <f t="shared" si="29"/>
        <v>87.142857142857139</v>
      </c>
      <c r="Q483" t="s">
        <v>8315</v>
      </c>
      <c r="R483" t="s">
        <v>8321</v>
      </c>
      <c r="S483" s="11">
        <f t="shared" si="32"/>
        <v>41192.672326388885</v>
      </c>
      <c r="T483" s="11">
        <f t="shared" si="30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0.1</v>
      </c>
      <c r="P484" s="7">
        <f t="shared" si="29"/>
        <v>10</v>
      </c>
      <c r="Q484" t="s">
        <v>8315</v>
      </c>
      <c r="R484" t="s">
        <v>8321</v>
      </c>
      <c r="S484" s="11">
        <f t="shared" si="32"/>
        <v>42474.606944444444</v>
      </c>
      <c r="T484" s="11">
        <f t="shared" si="30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50.2</v>
      </c>
      <c r="P485" s="7">
        <f t="shared" si="29"/>
        <v>51.224489795918366</v>
      </c>
      <c r="Q485" t="s">
        <v>8315</v>
      </c>
      <c r="R485" t="s">
        <v>8321</v>
      </c>
      <c r="S485" s="11">
        <f t="shared" si="32"/>
        <v>41303.197592592594</v>
      </c>
      <c r="T485" s="11">
        <f t="shared" si="30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0.18625</v>
      </c>
      <c r="P486" s="7">
        <f t="shared" si="29"/>
        <v>13.545454545454545</v>
      </c>
      <c r="Q486" t="s">
        <v>8315</v>
      </c>
      <c r="R486" t="s">
        <v>8321</v>
      </c>
      <c r="S486" s="11">
        <f t="shared" si="32"/>
        <v>42313.981157407412</v>
      </c>
      <c r="T486" s="11">
        <f t="shared" si="30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21.906971229845084</v>
      </c>
      <c r="P487" s="7">
        <f t="shared" si="29"/>
        <v>66.520080000000007</v>
      </c>
      <c r="Q487" t="s">
        <v>8315</v>
      </c>
      <c r="R487" t="s">
        <v>8321</v>
      </c>
      <c r="S487" s="11">
        <f t="shared" si="32"/>
        <v>41411.50577546296</v>
      </c>
      <c r="T487" s="11">
        <f t="shared" si="30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9.0909090909090905E-3</v>
      </c>
      <c r="P488" s="7">
        <f t="shared" si="29"/>
        <v>50</v>
      </c>
      <c r="Q488" t="s">
        <v>8315</v>
      </c>
      <c r="R488" t="s">
        <v>8321</v>
      </c>
      <c r="S488" s="11">
        <f t="shared" si="32"/>
        <v>41791.94258101852</v>
      </c>
      <c r="T488" s="11">
        <f t="shared" si="30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 s="7" t="e">
        <f t="shared" si="29"/>
        <v>#DIV/0!</v>
      </c>
      <c r="Q489" t="s">
        <v>8315</v>
      </c>
      <c r="R489" t="s">
        <v>8321</v>
      </c>
      <c r="S489" s="11">
        <f t="shared" si="32"/>
        <v>42729.636504629627</v>
      </c>
      <c r="T489" s="11">
        <f t="shared" si="30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 s="7" t="e">
        <f t="shared" si="29"/>
        <v>#DIV/0!</v>
      </c>
      <c r="Q490" t="s">
        <v>8315</v>
      </c>
      <c r="R490" t="s">
        <v>8321</v>
      </c>
      <c r="S490" s="11">
        <f t="shared" si="32"/>
        <v>42744.054398148146</v>
      </c>
      <c r="T490" s="11">
        <f t="shared" si="30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0.28667813379201834</v>
      </c>
      <c r="P491" s="7">
        <f t="shared" si="29"/>
        <v>71.666666666666671</v>
      </c>
      <c r="Q491" t="s">
        <v>8315</v>
      </c>
      <c r="R491" t="s">
        <v>8321</v>
      </c>
      <c r="S491" s="11">
        <f t="shared" si="32"/>
        <v>40913.481249999997</v>
      </c>
      <c r="T491" s="11">
        <f t="shared" si="30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 s="7" t="e">
        <f t="shared" si="29"/>
        <v>#DIV/0!</v>
      </c>
      <c r="Q492" t="s">
        <v>8315</v>
      </c>
      <c r="R492" t="s">
        <v>8321</v>
      </c>
      <c r="S492" s="11">
        <f t="shared" si="32"/>
        <v>41143.968576388892</v>
      </c>
      <c r="T492" s="11">
        <f t="shared" si="30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 s="7" t="e">
        <f t="shared" si="29"/>
        <v>#DIV/0!</v>
      </c>
      <c r="Q493" t="s">
        <v>8315</v>
      </c>
      <c r="R493" t="s">
        <v>8321</v>
      </c>
      <c r="S493" s="11">
        <f t="shared" si="32"/>
        <v>42396.982627314821</v>
      </c>
      <c r="T493" s="11">
        <f t="shared" si="30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 s="7" t="e">
        <f t="shared" si="29"/>
        <v>#DIV/0!</v>
      </c>
      <c r="Q494" t="s">
        <v>8315</v>
      </c>
      <c r="R494" t="s">
        <v>8321</v>
      </c>
      <c r="S494" s="11">
        <f t="shared" si="32"/>
        <v>42656.03506944445</v>
      </c>
      <c r="T494" s="11">
        <f t="shared" si="30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 s="7" t="e">
        <f t="shared" si="29"/>
        <v>#DIV/0!</v>
      </c>
      <c r="Q495" t="s">
        <v>8315</v>
      </c>
      <c r="R495" t="s">
        <v>8321</v>
      </c>
      <c r="S495" s="11">
        <f t="shared" si="32"/>
        <v>42144.726134259254</v>
      </c>
      <c r="T495" s="11">
        <f t="shared" si="30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0.155</v>
      </c>
      <c r="P496" s="7">
        <f t="shared" si="29"/>
        <v>10.333333333333334</v>
      </c>
      <c r="Q496" t="s">
        <v>8315</v>
      </c>
      <c r="R496" t="s">
        <v>8321</v>
      </c>
      <c r="S496" s="11">
        <f t="shared" si="32"/>
        <v>41823.125</v>
      </c>
      <c r="T496" s="11">
        <f t="shared" si="30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 s="7" t="e">
        <f t="shared" si="29"/>
        <v>#DIV/0!</v>
      </c>
      <c r="Q497" t="s">
        <v>8315</v>
      </c>
      <c r="R497" t="s">
        <v>8321</v>
      </c>
      <c r="S497" s="11">
        <f t="shared" si="32"/>
        <v>42201.827604166669</v>
      </c>
      <c r="T497" s="11">
        <f t="shared" si="30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1.6666666666666668E-3</v>
      </c>
      <c r="P498" s="7">
        <f t="shared" si="29"/>
        <v>1</v>
      </c>
      <c r="Q498" t="s">
        <v>8315</v>
      </c>
      <c r="R498" t="s">
        <v>8321</v>
      </c>
      <c r="S498" s="11">
        <f t="shared" si="32"/>
        <v>41680.93141203704</v>
      </c>
      <c r="T498" s="11">
        <f t="shared" si="30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0.6696428571428571</v>
      </c>
      <c r="P499" s="7">
        <f t="shared" si="29"/>
        <v>10</v>
      </c>
      <c r="Q499" t="s">
        <v>8315</v>
      </c>
      <c r="R499" t="s">
        <v>8321</v>
      </c>
      <c r="S499" s="11">
        <f t="shared" si="32"/>
        <v>41998.208333333328</v>
      </c>
      <c r="T499" s="11">
        <f t="shared" si="30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4.5985132395404564</v>
      </c>
      <c r="P500" s="7">
        <f t="shared" si="29"/>
        <v>136.09090909090909</v>
      </c>
      <c r="Q500" t="s">
        <v>8315</v>
      </c>
      <c r="R500" t="s">
        <v>8321</v>
      </c>
      <c r="S500" s="11">
        <f t="shared" si="32"/>
        <v>40900.762141203704</v>
      </c>
      <c r="T500" s="11">
        <f t="shared" si="30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9.5500000000000007</v>
      </c>
      <c r="P501" s="7">
        <f t="shared" si="29"/>
        <v>73.461538461538467</v>
      </c>
      <c r="Q501" t="s">
        <v>8315</v>
      </c>
      <c r="R501" t="s">
        <v>8321</v>
      </c>
      <c r="S501" s="11">
        <f t="shared" si="32"/>
        <v>40098.874305555553</v>
      </c>
      <c r="T501" s="11">
        <f t="shared" si="30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3.3076923076923079</v>
      </c>
      <c r="P502" s="7">
        <f t="shared" si="29"/>
        <v>53.75</v>
      </c>
      <c r="Q502" t="s">
        <v>8315</v>
      </c>
      <c r="R502" t="s">
        <v>8321</v>
      </c>
      <c r="S502" s="11">
        <f t="shared" si="32"/>
        <v>40306.927777777775</v>
      </c>
      <c r="T502" s="11">
        <f t="shared" si="30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 s="7" t="e">
        <f t="shared" si="29"/>
        <v>#DIV/0!</v>
      </c>
      <c r="Q503" t="s">
        <v>8315</v>
      </c>
      <c r="R503" t="s">
        <v>8321</v>
      </c>
      <c r="S503" s="11">
        <f t="shared" si="32"/>
        <v>40733.234386574077</v>
      </c>
      <c r="T503" s="11">
        <f t="shared" si="30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1.1499999999999999</v>
      </c>
      <c r="P504" s="7">
        <f t="shared" si="29"/>
        <v>57.5</v>
      </c>
      <c r="Q504" t="s">
        <v>8315</v>
      </c>
      <c r="R504" t="s">
        <v>8321</v>
      </c>
      <c r="S504" s="11">
        <f t="shared" si="32"/>
        <v>40986.511863425927</v>
      </c>
      <c r="T504" s="11">
        <f t="shared" si="30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1.7538461538461538</v>
      </c>
      <c r="P505" s="7">
        <f t="shared" si="29"/>
        <v>12.666666666666666</v>
      </c>
      <c r="Q505" t="s">
        <v>8315</v>
      </c>
      <c r="R505" t="s">
        <v>8321</v>
      </c>
      <c r="S505" s="11">
        <f t="shared" si="32"/>
        <v>42021.526655092588</v>
      </c>
      <c r="T505" s="11">
        <f t="shared" si="30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1.3673469387755102</v>
      </c>
      <c r="P506" s="7">
        <f t="shared" si="29"/>
        <v>67</v>
      </c>
      <c r="Q506" t="s">
        <v>8315</v>
      </c>
      <c r="R506" t="s">
        <v>8321</v>
      </c>
      <c r="S506" s="11">
        <f t="shared" si="32"/>
        <v>41009.941979166666</v>
      </c>
      <c r="T506" s="11">
        <f t="shared" si="30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0.43333333333333329</v>
      </c>
      <c r="P507" s="7">
        <f t="shared" si="29"/>
        <v>3.7142857142857144</v>
      </c>
      <c r="Q507" t="s">
        <v>8315</v>
      </c>
      <c r="R507" t="s">
        <v>8321</v>
      </c>
      <c r="S507" s="11">
        <f t="shared" si="32"/>
        <v>42363.098217592589</v>
      </c>
      <c r="T507" s="11">
        <f t="shared" si="30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0.125</v>
      </c>
      <c r="P508" s="7">
        <f t="shared" si="29"/>
        <v>250</v>
      </c>
      <c r="Q508" t="s">
        <v>8315</v>
      </c>
      <c r="R508" t="s">
        <v>8321</v>
      </c>
      <c r="S508" s="11">
        <f t="shared" si="32"/>
        <v>41496.552314814813</v>
      </c>
      <c r="T508" s="11">
        <f t="shared" si="30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</v>
      </c>
      <c r="P509" s="7">
        <f t="shared" si="29"/>
        <v>64</v>
      </c>
      <c r="Q509" t="s">
        <v>8315</v>
      </c>
      <c r="R509" t="s">
        <v>8321</v>
      </c>
      <c r="S509" s="11">
        <f t="shared" si="32"/>
        <v>41201.958993055552</v>
      </c>
      <c r="T509" s="11">
        <f t="shared" si="30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0.8</v>
      </c>
      <c r="P510" s="7">
        <f t="shared" si="29"/>
        <v>133.33333333333334</v>
      </c>
      <c r="Q510" t="s">
        <v>8315</v>
      </c>
      <c r="R510" t="s">
        <v>8321</v>
      </c>
      <c r="S510" s="11">
        <f t="shared" si="32"/>
        <v>41054.593055555553</v>
      </c>
      <c r="T510" s="11">
        <f t="shared" si="30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0.2</v>
      </c>
      <c r="P511" s="7">
        <f t="shared" si="29"/>
        <v>10</v>
      </c>
      <c r="Q511" t="s">
        <v>8315</v>
      </c>
      <c r="R511" t="s">
        <v>8321</v>
      </c>
      <c r="S511" s="11">
        <f t="shared" si="32"/>
        <v>42183.631597222222</v>
      </c>
      <c r="T511" s="11">
        <f t="shared" si="30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 s="7" t="e">
        <f t="shared" si="29"/>
        <v>#DIV/0!</v>
      </c>
      <c r="Q512" t="s">
        <v>8315</v>
      </c>
      <c r="R512" t="s">
        <v>8321</v>
      </c>
      <c r="S512" s="11">
        <f t="shared" si="32"/>
        <v>42430.176377314812</v>
      </c>
      <c r="T512" s="11">
        <f t="shared" si="30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3</v>
      </c>
      <c r="P513" s="7">
        <f t="shared" si="29"/>
        <v>30</v>
      </c>
      <c r="Q513" t="s">
        <v>8315</v>
      </c>
      <c r="R513" t="s">
        <v>8321</v>
      </c>
      <c r="S513" s="11">
        <f t="shared" si="32"/>
        <v>41370.261365740742</v>
      </c>
      <c r="T513" s="11">
        <f t="shared" si="30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0.13749999999999998</v>
      </c>
      <c r="P514" s="7">
        <f t="shared" si="29"/>
        <v>5.5</v>
      </c>
      <c r="Q514" t="s">
        <v>8315</v>
      </c>
      <c r="R514" t="s">
        <v>8321</v>
      </c>
      <c r="S514" s="11">
        <f t="shared" si="32"/>
        <v>42694.783877314811</v>
      </c>
      <c r="T514" s="11">
        <f t="shared" si="30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1"/>
        <v>13.923999999999999</v>
      </c>
      <c r="P515" s="7">
        <f t="shared" ref="P515:P578" si="33">E515/L515</f>
        <v>102.38235294117646</v>
      </c>
      <c r="Q515" t="s">
        <v>8315</v>
      </c>
      <c r="R515" t="s">
        <v>8321</v>
      </c>
      <c r="S515" s="11">
        <f t="shared" si="32"/>
        <v>42597.291666666672</v>
      </c>
      <c r="T515" s="11">
        <f t="shared" ref="T515:T578" si="34"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1"/>
        <v>3.3333333333333335</v>
      </c>
      <c r="P516" s="7">
        <f t="shared" si="33"/>
        <v>16.666666666666668</v>
      </c>
      <c r="Q516" t="s">
        <v>8315</v>
      </c>
      <c r="R516" t="s">
        <v>8321</v>
      </c>
      <c r="S516" s="11">
        <f t="shared" si="32"/>
        <v>41860.613969907405</v>
      </c>
      <c r="T516" s="11">
        <f t="shared" si="34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ref="O517:O580" si="35">E517/D517*100</f>
        <v>25.41340206185567</v>
      </c>
      <c r="P517" s="7">
        <f t="shared" si="33"/>
        <v>725.02941176470586</v>
      </c>
      <c r="Q517" t="s">
        <v>8315</v>
      </c>
      <c r="R517" t="s">
        <v>8321</v>
      </c>
      <c r="S517" s="11">
        <f t="shared" si="32"/>
        <v>42367.490752314814</v>
      </c>
      <c r="T517" s="11">
        <f t="shared" si="34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 s="7" t="e">
        <f t="shared" si="33"/>
        <v>#DIV/0!</v>
      </c>
      <c r="Q518" t="s">
        <v>8315</v>
      </c>
      <c r="R518" t="s">
        <v>8321</v>
      </c>
      <c r="S518" s="11">
        <f t="shared" si="32"/>
        <v>42151.778703703705</v>
      </c>
      <c r="T518" s="11">
        <f t="shared" si="34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</v>
      </c>
      <c r="P519" s="7">
        <f t="shared" si="33"/>
        <v>68.333333333333329</v>
      </c>
      <c r="Q519" t="s">
        <v>8315</v>
      </c>
      <c r="R519" t="s">
        <v>8321</v>
      </c>
      <c r="S519" s="11">
        <f t="shared" si="32"/>
        <v>42768.615289351852</v>
      </c>
      <c r="T519" s="11">
        <f t="shared" si="34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 s="7" t="e">
        <f t="shared" si="33"/>
        <v>#DIV/0!</v>
      </c>
      <c r="Q520" t="s">
        <v>8315</v>
      </c>
      <c r="R520" t="s">
        <v>8321</v>
      </c>
      <c r="S520" s="11">
        <f t="shared" si="32"/>
        <v>42253.615277777775</v>
      </c>
      <c r="T520" s="11">
        <f t="shared" si="34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22.881426547787683</v>
      </c>
      <c r="P521" s="7">
        <f t="shared" si="33"/>
        <v>39.228571428571428</v>
      </c>
      <c r="Q521" t="s">
        <v>8315</v>
      </c>
      <c r="R521" t="s">
        <v>8321</v>
      </c>
      <c r="S521" s="11">
        <f t="shared" ref="S521:S584" si="36">(((I521/60)/60)/24)+DATE(1970,1,1)</f>
        <v>41248.391446759262</v>
      </c>
      <c r="T521" s="11">
        <f t="shared" si="34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102.1</v>
      </c>
      <c r="P522" s="7">
        <f t="shared" si="33"/>
        <v>150.14705882352942</v>
      </c>
      <c r="Q522" t="s">
        <v>8322</v>
      </c>
      <c r="R522" t="s">
        <v>8323</v>
      </c>
      <c r="S522" s="11">
        <f t="shared" si="36"/>
        <v>42348.702094907407</v>
      </c>
      <c r="T522" s="11">
        <f t="shared" si="34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104.64</v>
      </c>
      <c r="P523" s="7">
        <f t="shared" si="33"/>
        <v>93.428571428571431</v>
      </c>
      <c r="Q523" t="s">
        <v>8322</v>
      </c>
      <c r="R523" t="s">
        <v>8323</v>
      </c>
      <c r="S523" s="11">
        <f t="shared" si="36"/>
        <v>42675.207638888889</v>
      </c>
      <c r="T523" s="11">
        <f t="shared" si="34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114.66666666666667</v>
      </c>
      <c r="P524" s="7">
        <f t="shared" si="33"/>
        <v>110.96774193548387</v>
      </c>
      <c r="Q524" t="s">
        <v>8322</v>
      </c>
      <c r="R524" t="s">
        <v>8323</v>
      </c>
      <c r="S524" s="11">
        <f t="shared" si="36"/>
        <v>42449.999131944445</v>
      </c>
      <c r="T524" s="11">
        <f t="shared" si="34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120.6</v>
      </c>
      <c r="P525" s="7">
        <f t="shared" si="33"/>
        <v>71.785714285714292</v>
      </c>
      <c r="Q525" t="s">
        <v>8322</v>
      </c>
      <c r="R525" t="s">
        <v>8323</v>
      </c>
      <c r="S525" s="11">
        <f t="shared" si="36"/>
        <v>42268.13282407407</v>
      </c>
      <c r="T525" s="11">
        <f t="shared" si="34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108.67285714285715</v>
      </c>
      <c r="P526" s="7">
        <f t="shared" si="33"/>
        <v>29.258076923076924</v>
      </c>
      <c r="Q526" t="s">
        <v>8322</v>
      </c>
      <c r="R526" t="s">
        <v>8323</v>
      </c>
      <c r="S526" s="11">
        <f t="shared" si="36"/>
        <v>42522.717233796298</v>
      </c>
      <c r="T526" s="11">
        <f t="shared" si="34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100</v>
      </c>
      <c r="P527" s="7">
        <f t="shared" si="33"/>
        <v>1000</v>
      </c>
      <c r="Q527" t="s">
        <v>8322</v>
      </c>
      <c r="R527" t="s">
        <v>8323</v>
      </c>
      <c r="S527" s="11">
        <f t="shared" si="36"/>
        <v>41895.400937500002</v>
      </c>
      <c r="T527" s="11">
        <f t="shared" si="34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113.99999999999999</v>
      </c>
      <c r="P528" s="7">
        <f t="shared" si="33"/>
        <v>74.347826086956516</v>
      </c>
      <c r="Q528" t="s">
        <v>8322</v>
      </c>
      <c r="R528" t="s">
        <v>8323</v>
      </c>
      <c r="S528" s="11">
        <f t="shared" si="36"/>
        <v>42223.708333333328</v>
      </c>
      <c r="T528" s="11">
        <f t="shared" si="34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100.85</v>
      </c>
      <c r="P529" s="7">
        <f t="shared" si="33"/>
        <v>63.829113924050631</v>
      </c>
      <c r="Q529" t="s">
        <v>8322</v>
      </c>
      <c r="R529" t="s">
        <v>8323</v>
      </c>
      <c r="S529" s="11">
        <f t="shared" si="36"/>
        <v>42783.670138888891</v>
      </c>
      <c r="T529" s="11">
        <f t="shared" si="34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115.65217391304347</v>
      </c>
      <c r="P530" s="7">
        <f t="shared" si="33"/>
        <v>44.333333333333336</v>
      </c>
      <c r="Q530" t="s">
        <v>8322</v>
      </c>
      <c r="R530" t="s">
        <v>8323</v>
      </c>
      <c r="S530" s="11">
        <f t="shared" si="36"/>
        <v>42176.888888888891</v>
      </c>
      <c r="T530" s="11">
        <f t="shared" si="34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130.41666666666666</v>
      </c>
      <c r="P531" s="7">
        <f t="shared" si="33"/>
        <v>86.944444444444443</v>
      </c>
      <c r="Q531" t="s">
        <v>8322</v>
      </c>
      <c r="R531" t="s">
        <v>8323</v>
      </c>
      <c r="S531" s="11">
        <f t="shared" si="36"/>
        <v>42746.208333333328</v>
      </c>
      <c r="T531" s="11">
        <f t="shared" si="34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107.78267254038178</v>
      </c>
      <c r="P532" s="7">
        <f t="shared" si="33"/>
        <v>126.55172413793103</v>
      </c>
      <c r="Q532" t="s">
        <v>8322</v>
      </c>
      <c r="R532" t="s">
        <v>8323</v>
      </c>
      <c r="S532" s="11">
        <f t="shared" si="36"/>
        <v>42179.083333333328</v>
      </c>
      <c r="T532" s="11">
        <f t="shared" si="34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100</v>
      </c>
      <c r="P533" s="7">
        <f t="shared" si="33"/>
        <v>129.03225806451613</v>
      </c>
      <c r="Q533" t="s">
        <v>8322</v>
      </c>
      <c r="R533" t="s">
        <v>8323</v>
      </c>
      <c r="S533" s="11">
        <f t="shared" si="36"/>
        <v>42721.290972222225</v>
      </c>
      <c r="T533" s="11">
        <f t="shared" si="34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123.25</v>
      </c>
      <c r="P534" s="7">
        <f t="shared" si="33"/>
        <v>71.242774566473983</v>
      </c>
      <c r="Q534" t="s">
        <v>8322</v>
      </c>
      <c r="R534" t="s">
        <v>8323</v>
      </c>
      <c r="S534" s="11">
        <f t="shared" si="36"/>
        <v>42503.007037037038</v>
      </c>
      <c r="T534" s="11">
        <f t="shared" si="34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100.2</v>
      </c>
      <c r="P535" s="7">
        <f t="shared" si="33"/>
        <v>117.88235294117646</v>
      </c>
      <c r="Q535" t="s">
        <v>8322</v>
      </c>
      <c r="R535" t="s">
        <v>8323</v>
      </c>
      <c r="S535" s="11">
        <f t="shared" si="36"/>
        <v>42506.43478009259</v>
      </c>
      <c r="T535" s="11">
        <f t="shared" si="34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104.66666666666666</v>
      </c>
      <c r="P536" s="7">
        <f t="shared" si="33"/>
        <v>327.08333333333331</v>
      </c>
      <c r="Q536" t="s">
        <v>8322</v>
      </c>
      <c r="R536" t="s">
        <v>8323</v>
      </c>
      <c r="S536" s="11">
        <f t="shared" si="36"/>
        <v>42309.958333333328</v>
      </c>
      <c r="T536" s="11">
        <f t="shared" si="34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102.49999999999999</v>
      </c>
      <c r="P537" s="7">
        <f t="shared" si="33"/>
        <v>34.745762711864408</v>
      </c>
      <c r="Q537" t="s">
        <v>8322</v>
      </c>
      <c r="R537" t="s">
        <v>8323</v>
      </c>
      <c r="S537" s="11">
        <f t="shared" si="36"/>
        <v>42741.545196759253</v>
      </c>
      <c r="T537" s="11">
        <f t="shared" si="34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118.25757575757576</v>
      </c>
      <c r="P538" s="7">
        <f t="shared" si="33"/>
        <v>100.06410256410257</v>
      </c>
      <c r="Q538" t="s">
        <v>8322</v>
      </c>
      <c r="R538" t="s">
        <v>8323</v>
      </c>
      <c r="S538" s="11">
        <f t="shared" si="36"/>
        <v>42219.75</v>
      </c>
      <c r="T538" s="11">
        <f t="shared" si="34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120.5</v>
      </c>
      <c r="P539" s="7">
        <f t="shared" si="33"/>
        <v>40.847457627118644</v>
      </c>
      <c r="Q539" t="s">
        <v>8322</v>
      </c>
      <c r="R539" t="s">
        <v>8323</v>
      </c>
      <c r="S539" s="11">
        <f t="shared" si="36"/>
        <v>42312.810081018513</v>
      </c>
      <c r="T539" s="11">
        <f t="shared" si="34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302.42</v>
      </c>
      <c r="P540" s="7">
        <f t="shared" si="33"/>
        <v>252.01666666666668</v>
      </c>
      <c r="Q540" t="s">
        <v>8322</v>
      </c>
      <c r="R540" t="s">
        <v>8323</v>
      </c>
      <c r="S540" s="11">
        <f t="shared" si="36"/>
        <v>42503.794710648144</v>
      </c>
      <c r="T540" s="11">
        <f t="shared" si="34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100.64400000000001</v>
      </c>
      <c r="P541" s="7">
        <f t="shared" si="33"/>
        <v>25.161000000000001</v>
      </c>
      <c r="Q541" t="s">
        <v>8322</v>
      </c>
      <c r="R541" t="s">
        <v>8323</v>
      </c>
      <c r="S541" s="11">
        <f t="shared" si="36"/>
        <v>42556.049849537041</v>
      </c>
      <c r="T541" s="11">
        <f t="shared" si="34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6.6666666666666671E-3</v>
      </c>
      <c r="P542" s="7">
        <f t="shared" si="33"/>
        <v>1</v>
      </c>
      <c r="Q542" t="s">
        <v>8324</v>
      </c>
      <c r="R542" t="s">
        <v>8325</v>
      </c>
      <c r="S542" s="11">
        <f t="shared" si="36"/>
        <v>42039.817199074074</v>
      </c>
      <c r="T542" s="11">
        <f t="shared" si="34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0.55555555555555558</v>
      </c>
      <c r="P543" s="7">
        <f t="shared" si="33"/>
        <v>25</v>
      </c>
      <c r="Q543" t="s">
        <v>8324</v>
      </c>
      <c r="R543" t="s">
        <v>8325</v>
      </c>
      <c r="S543" s="11">
        <f t="shared" si="36"/>
        <v>42306.046689814815</v>
      </c>
      <c r="T543" s="11">
        <f t="shared" si="34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3.9999999999999996E-4</v>
      </c>
      <c r="P544" s="7">
        <f t="shared" si="33"/>
        <v>1</v>
      </c>
      <c r="Q544" t="s">
        <v>8324</v>
      </c>
      <c r="R544" t="s">
        <v>8325</v>
      </c>
      <c r="S544" s="11">
        <f t="shared" si="36"/>
        <v>42493.695787037039</v>
      </c>
      <c r="T544" s="11">
        <f t="shared" si="34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0.31818181818181818</v>
      </c>
      <c r="P545" s="7">
        <f t="shared" si="33"/>
        <v>35</v>
      </c>
      <c r="Q545" t="s">
        <v>8324</v>
      </c>
      <c r="R545" t="s">
        <v>8325</v>
      </c>
      <c r="S545" s="11">
        <f t="shared" si="36"/>
        <v>41944.092152777775</v>
      </c>
      <c r="T545" s="11">
        <f t="shared" si="34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</v>
      </c>
      <c r="P546" s="7">
        <f t="shared" si="33"/>
        <v>3</v>
      </c>
      <c r="Q546" t="s">
        <v>8324</v>
      </c>
      <c r="R546" t="s">
        <v>8325</v>
      </c>
      <c r="S546" s="11">
        <f t="shared" si="36"/>
        <v>42555.656944444447</v>
      </c>
      <c r="T546" s="11">
        <f t="shared" si="34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27.383999999999997</v>
      </c>
      <c r="P547" s="7">
        <f t="shared" si="33"/>
        <v>402.70588235294116</v>
      </c>
      <c r="Q547" t="s">
        <v>8324</v>
      </c>
      <c r="R547" t="s">
        <v>8325</v>
      </c>
      <c r="S547" s="11">
        <f t="shared" si="36"/>
        <v>42323.634131944447</v>
      </c>
      <c r="T547" s="11">
        <f t="shared" si="34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8.666666666666667E-2</v>
      </c>
      <c r="P548" s="7">
        <f t="shared" si="33"/>
        <v>26</v>
      </c>
      <c r="Q548" t="s">
        <v>8324</v>
      </c>
      <c r="R548" t="s">
        <v>8325</v>
      </c>
      <c r="S548" s="11">
        <f t="shared" si="36"/>
        <v>42294.667997685188</v>
      </c>
      <c r="T548" s="11">
        <f t="shared" si="34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 s="7" t="e">
        <f t="shared" si="33"/>
        <v>#DIV/0!</v>
      </c>
      <c r="Q549" t="s">
        <v>8324</v>
      </c>
      <c r="R549" t="s">
        <v>8325</v>
      </c>
      <c r="S549" s="11">
        <f t="shared" si="36"/>
        <v>42410.696342592593</v>
      </c>
      <c r="T549" s="11">
        <f t="shared" si="34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0.09</v>
      </c>
      <c r="P550" s="7">
        <f t="shared" si="33"/>
        <v>9</v>
      </c>
      <c r="Q550" t="s">
        <v>8324</v>
      </c>
      <c r="R550" t="s">
        <v>8325</v>
      </c>
      <c r="S550" s="11">
        <f t="shared" si="36"/>
        <v>42306.903333333335</v>
      </c>
      <c r="T550" s="11">
        <f t="shared" si="34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</v>
      </c>
      <c r="P551" s="7">
        <f t="shared" si="33"/>
        <v>8.5</v>
      </c>
      <c r="Q551" t="s">
        <v>8324</v>
      </c>
      <c r="R551" t="s">
        <v>8325</v>
      </c>
      <c r="S551" s="11">
        <f t="shared" si="36"/>
        <v>42193.636828703704</v>
      </c>
      <c r="T551" s="11">
        <f t="shared" si="34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0.70000000000000007</v>
      </c>
      <c r="P552" s="7">
        <f t="shared" si="33"/>
        <v>8.75</v>
      </c>
      <c r="Q552" t="s">
        <v>8324</v>
      </c>
      <c r="R552" t="s">
        <v>8325</v>
      </c>
      <c r="S552" s="11">
        <f t="shared" si="36"/>
        <v>42766.208333333328</v>
      </c>
      <c r="T552" s="11">
        <f t="shared" si="34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5.0413333333333332</v>
      </c>
      <c r="P553" s="7">
        <f t="shared" si="33"/>
        <v>135.03571428571428</v>
      </c>
      <c r="Q553" t="s">
        <v>8324</v>
      </c>
      <c r="R553" t="s">
        <v>8325</v>
      </c>
      <c r="S553" s="11">
        <f t="shared" si="36"/>
        <v>42217.745138888888</v>
      </c>
      <c r="T553" s="11">
        <f t="shared" si="34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 s="7" t="e">
        <f t="shared" si="33"/>
        <v>#DIV/0!</v>
      </c>
      <c r="Q554" t="s">
        <v>8324</v>
      </c>
      <c r="R554" t="s">
        <v>8325</v>
      </c>
      <c r="S554" s="11">
        <f t="shared" si="36"/>
        <v>42378.616851851853</v>
      </c>
      <c r="T554" s="11">
        <f t="shared" si="34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0.49199999999999999</v>
      </c>
      <c r="P555" s="7">
        <f t="shared" si="33"/>
        <v>20.5</v>
      </c>
      <c r="Q555" t="s">
        <v>8324</v>
      </c>
      <c r="R555" t="s">
        <v>8325</v>
      </c>
      <c r="S555" s="11">
        <f t="shared" si="36"/>
        <v>41957.761469907404</v>
      </c>
      <c r="T555" s="11">
        <f t="shared" si="34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36.589147286821706</v>
      </c>
      <c r="P556" s="7">
        <f t="shared" si="33"/>
        <v>64.36363636363636</v>
      </c>
      <c r="Q556" t="s">
        <v>8324</v>
      </c>
      <c r="R556" t="s">
        <v>8325</v>
      </c>
      <c r="S556" s="11">
        <f t="shared" si="36"/>
        <v>41931.684861111113</v>
      </c>
      <c r="T556" s="11">
        <f t="shared" si="34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 s="7" t="e">
        <f t="shared" si="33"/>
        <v>#DIV/0!</v>
      </c>
      <c r="Q557" t="s">
        <v>8324</v>
      </c>
      <c r="R557" t="s">
        <v>8325</v>
      </c>
      <c r="S557" s="11">
        <f t="shared" si="36"/>
        <v>42533.353506944448</v>
      </c>
      <c r="T557" s="11">
        <f t="shared" si="34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</v>
      </c>
      <c r="P558" s="7">
        <f t="shared" si="33"/>
        <v>200</v>
      </c>
      <c r="Q558" t="s">
        <v>8324</v>
      </c>
      <c r="R558" t="s">
        <v>8325</v>
      </c>
      <c r="S558" s="11">
        <f t="shared" si="36"/>
        <v>42375.860150462962</v>
      </c>
      <c r="T558" s="11">
        <f t="shared" si="34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0.91066666666666674</v>
      </c>
      <c r="P559" s="7">
        <f t="shared" si="33"/>
        <v>68.3</v>
      </c>
      <c r="Q559" t="s">
        <v>8324</v>
      </c>
      <c r="R559" t="s">
        <v>8325</v>
      </c>
      <c r="S559" s="11">
        <f t="shared" si="36"/>
        <v>42706.983831018515</v>
      </c>
      <c r="T559" s="11">
        <f t="shared" si="34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 s="7" t="e">
        <f t="shared" si="33"/>
        <v>#DIV/0!</v>
      </c>
      <c r="Q560" t="s">
        <v>8324</v>
      </c>
      <c r="R560" t="s">
        <v>8325</v>
      </c>
      <c r="S560" s="11">
        <f t="shared" si="36"/>
        <v>42087.841493055559</v>
      </c>
      <c r="T560" s="11">
        <f t="shared" si="34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2.0833333333333336E-2</v>
      </c>
      <c r="P561" s="7">
        <f t="shared" si="33"/>
        <v>50</v>
      </c>
      <c r="Q561" t="s">
        <v>8324</v>
      </c>
      <c r="R561" t="s">
        <v>8325</v>
      </c>
      <c r="S561" s="11">
        <f t="shared" si="36"/>
        <v>42351.283101851848</v>
      </c>
      <c r="T561" s="11">
        <f t="shared" si="34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1.2E-2</v>
      </c>
      <c r="P562" s="7">
        <f t="shared" si="33"/>
        <v>4</v>
      </c>
      <c r="Q562" t="s">
        <v>8324</v>
      </c>
      <c r="R562" t="s">
        <v>8325</v>
      </c>
      <c r="S562" s="11">
        <f t="shared" si="36"/>
        <v>41990.771354166667</v>
      </c>
      <c r="T562" s="11">
        <f t="shared" si="34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0.36666666666666664</v>
      </c>
      <c r="P563" s="7">
        <f t="shared" si="33"/>
        <v>27.5</v>
      </c>
      <c r="Q563" t="s">
        <v>8324</v>
      </c>
      <c r="R563" t="s">
        <v>8325</v>
      </c>
      <c r="S563" s="11">
        <f t="shared" si="36"/>
        <v>42303.658715277779</v>
      </c>
      <c r="T563" s="11">
        <f t="shared" si="34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 s="7" t="e">
        <f t="shared" si="33"/>
        <v>#DIV/0!</v>
      </c>
      <c r="Q564" t="s">
        <v>8324</v>
      </c>
      <c r="R564" t="s">
        <v>8325</v>
      </c>
      <c r="S564" s="11">
        <f t="shared" si="36"/>
        <v>42722.389062500006</v>
      </c>
      <c r="T564" s="11">
        <f t="shared" si="34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9.0666666666666659E-2</v>
      </c>
      <c r="P565" s="7">
        <f t="shared" si="33"/>
        <v>34</v>
      </c>
      <c r="Q565" t="s">
        <v>8324</v>
      </c>
      <c r="R565" t="s">
        <v>8325</v>
      </c>
      <c r="S565" s="11">
        <f t="shared" si="36"/>
        <v>42052.069988425923</v>
      </c>
      <c r="T565" s="11">
        <f t="shared" si="34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5.5555555555555558E-3</v>
      </c>
      <c r="P566" s="7">
        <f t="shared" si="33"/>
        <v>1</v>
      </c>
      <c r="Q566" t="s">
        <v>8324</v>
      </c>
      <c r="R566" t="s">
        <v>8325</v>
      </c>
      <c r="S566" s="11">
        <f t="shared" si="36"/>
        <v>42441.942997685182</v>
      </c>
      <c r="T566" s="11">
        <f t="shared" si="34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 s="7" t="e">
        <f t="shared" si="33"/>
        <v>#DIV/0!</v>
      </c>
      <c r="Q567" t="s">
        <v>8324</v>
      </c>
      <c r="R567" t="s">
        <v>8325</v>
      </c>
      <c r="S567" s="11">
        <f t="shared" si="36"/>
        <v>42195.785289351858</v>
      </c>
      <c r="T567" s="11">
        <f t="shared" si="34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0.02</v>
      </c>
      <c r="P568" s="7">
        <f t="shared" si="33"/>
        <v>1</v>
      </c>
      <c r="Q568" t="s">
        <v>8324</v>
      </c>
      <c r="R568" t="s">
        <v>8325</v>
      </c>
      <c r="S568" s="11">
        <f t="shared" si="36"/>
        <v>42565.68440972222</v>
      </c>
      <c r="T568" s="11">
        <f t="shared" si="34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 s="7" t="e">
        <f t="shared" si="33"/>
        <v>#DIV/0!</v>
      </c>
      <c r="Q569" t="s">
        <v>8324</v>
      </c>
      <c r="R569" t="s">
        <v>8325</v>
      </c>
      <c r="S569" s="11">
        <f t="shared" si="36"/>
        <v>42005.842523148152</v>
      </c>
      <c r="T569" s="11">
        <f t="shared" si="34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1</v>
      </c>
      <c r="P570" s="7">
        <f t="shared" si="33"/>
        <v>49</v>
      </c>
      <c r="Q570" t="s">
        <v>8324</v>
      </c>
      <c r="R570" t="s">
        <v>8325</v>
      </c>
      <c r="S570" s="11">
        <f t="shared" si="36"/>
        <v>42385.458333333328</v>
      </c>
      <c r="T570" s="11">
        <f t="shared" si="34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0.8</v>
      </c>
      <c r="P571" s="7">
        <f t="shared" si="33"/>
        <v>20</v>
      </c>
      <c r="Q571" t="s">
        <v>8324</v>
      </c>
      <c r="R571" t="s">
        <v>8325</v>
      </c>
      <c r="S571" s="11">
        <f t="shared" si="36"/>
        <v>42370.847361111111</v>
      </c>
      <c r="T571" s="11">
        <f t="shared" si="34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0.16705882352941176</v>
      </c>
      <c r="P572" s="7">
        <f t="shared" si="33"/>
        <v>142</v>
      </c>
      <c r="Q572" t="s">
        <v>8324</v>
      </c>
      <c r="R572" t="s">
        <v>8325</v>
      </c>
      <c r="S572" s="11">
        <f t="shared" si="36"/>
        <v>42418.798252314817</v>
      </c>
      <c r="T572" s="11">
        <f t="shared" si="34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0.42399999999999999</v>
      </c>
      <c r="P573" s="7">
        <f t="shared" si="33"/>
        <v>53</v>
      </c>
      <c r="Q573" t="s">
        <v>8324</v>
      </c>
      <c r="R573" t="s">
        <v>8325</v>
      </c>
      <c r="S573" s="11">
        <f t="shared" si="36"/>
        <v>42212.165972222225</v>
      </c>
      <c r="T573" s="11">
        <f t="shared" si="34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 s="7" t="e">
        <f t="shared" si="33"/>
        <v>#DIV/0!</v>
      </c>
      <c r="Q574" t="s">
        <v>8324</v>
      </c>
      <c r="R574" t="s">
        <v>8325</v>
      </c>
      <c r="S574" s="11">
        <f t="shared" si="36"/>
        <v>42312.757962962962</v>
      </c>
      <c r="T574" s="11">
        <f t="shared" si="34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0.38925389253892539</v>
      </c>
      <c r="P575" s="7">
        <f t="shared" si="33"/>
        <v>38.444444444444443</v>
      </c>
      <c r="Q575" t="s">
        <v>8324</v>
      </c>
      <c r="R575" t="s">
        <v>8325</v>
      </c>
      <c r="S575" s="11">
        <f t="shared" si="36"/>
        <v>42022.05</v>
      </c>
      <c r="T575" s="11">
        <f t="shared" si="34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0.7155635062611807</v>
      </c>
      <c r="P576" s="7">
        <f t="shared" si="33"/>
        <v>20</v>
      </c>
      <c r="Q576" t="s">
        <v>8324</v>
      </c>
      <c r="R576" t="s">
        <v>8325</v>
      </c>
      <c r="S576" s="11">
        <f t="shared" si="36"/>
        <v>42662.443368055552</v>
      </c>
      <c r="T576" s="11">
        <f t="shared" si="34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0.43166666666666664</v>
      </c>
      <c r="P577" s="7">
        <f t="shared" si="33"/>
        <v>64.75</v>
      </c>
      <c r="Q577" t="s">
        <v>8324</v>
      </c>
      <c r="R577" t="s">
        <v>8325</v>
      </c>
      <c r="S577" s="11">
        <f t="shared" si="36"/>
        <v>42168.692627314813</v>
      </c>
      <c r="T577" s="11">
        <f t="shared" si="34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1.25E-3</v>
      </c>
      <c r="P578" s="7">
        <f t="shared" si="33"/>
        <v>1</v>
      </c>
      <c r="Q578" t="s">
        <v>8324</v>
      </c>
      <c r="R578" t="s">
        <v>8325</v>
      </c>
      <c r="S578" s="11">
        <f t="shared" si="36"/>
        <v>42091.43</v>
      </c>
      <c r="T578" s="11">
        <f t="shared" si="34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5"/>
        <v>0.2</v>
      </c>
      <c r="P579" s="7">
        <f t="shared" ref="P579:P642" si="37">E579/L579</f>
        <v>10</v>
      </c>
      <c r="Q579" t="s">
        <v>8324</v>
      </c>
      <c r="R579" t="s">
        <v>8325</v>
      </c>
      <c r="S579" s="11">
        <f t="shared" si="36"/>
        <v>42510.589143518519</v>
      </c>
      <c r="T579" s="11">
        <f t="shared" ref="T579:T642" si="38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5"/>
        <v>1.12E-2</v>
      </c>
      <c r="P580" s="7">
        <f t="shared" si="37"/>
        <v>2</v>
      </c>
      <c r="Q580" t="s">
        <v>8324</v>
      </c>
      <c r="R580" t="s">
        <v>8325</v>
      </c>
      <c r="S580" s="11">
        <f t="shared" si="36"/>
        <v>42254.578622685185</v>
      </c>
      <c r="T580" s="11">
        <f t="shared" si="38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ref="O581:O644" si="39">E581/D581*100</f>
        <v>1.4583333333333333</v>
      </c>
      <c r="P581" s="7">
        <f t="shared" si="37"/>
        <v>35</v>
      </c>
      <c r="Q581" t="s">
        <v>8324</v>
      </c>
      <c r="R581" t="s">
        <v>8325</v>
      </c>
      <c r="S581" s="11">
        <f t="shared" si="36"/>
        <v>41998.852118055554</v>
      </c>
      <c r="T581" s="11">
        <f t="shared" si="38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3.3333333333333333E-2</v>
      </c>
      <c r="P582" s="7">
        <f t="shared" si="37"/>
        <v>1</v>
      </c>
      <c r="Q582" t="s">
        <v>8324</v>
      </c>
      <c r="R582" t="s">
        <v>8325</v>
      </c>
      <c r="S582" s="11">
        <f t="shared" si="36"/>
        <v>42635.908182870371</v>
      </c>
      <c r="T582" s="11">
        <f t="shared" si="38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 s="7" t="e">
        <f t="shared" si="37"/>
        <v>#DIV/0!</v>
      </c>
      <c r="Q583" t="s">
        <v>8324</v>
      </c>
      <c r="R583" t="s">
        <v>8325</v>
      </c>
      <c r="S583" s="11">
        <f t="shared" si="36"/>
        <v>42218.012777777782</v>
      </c>
      <c r="T583" s="11">
        <f t="shared" si="38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 s="7" t="e">
        <f t="shared" si="37"/>
        <v>#DIV/0!</v>
      </c>
      <c r="Q584" t="s">
        <v>8324</v>
      </c>
      <c r="R584" t="s">
        <v>8325</v>
      </c>
      <c r="S584" s="11">
        <f t="shared" si="36"/>
        <v>42078.75</v>
      </c>
      <c r="T584" s="11">
        <f t="shared" si="38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1.1111111111111112E-2</v>
      </c>
      <c r="P585" s="7">
        <f t="shared" si="37"/>
        <v>1</v>
      </c>
      <c r="Q585" t="s">
        <v>8324</v>
      </c>
      <c r="R585" t="s">
        <v>8325</v>
      </c>
      <c r="S585" s="11">
        <f t="shared" ref="S585:S648" si="40">(((I585/60)/60)/24)+DATE(1970,1,1)</f>
        <v>42082.896840277783</v>
      </c>
      <c r="T585" s="11">
        <f t="shared" si="38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1</v>
      </c>
      <c r="P586" s="7">
        <f t="shared" si="37"/>
        <v>5</v>
      </c>
      <c r="Q586" t="s">
        <v>8324</v>
      </c>
      <c r="R586" t="s">
        <v>8325</v>
      </c>
      <c r="S586" s="11">
        <f t="shared" si="40"/>
        <v>42079.674953703703</v>
      </c>
      <c r="T586" s="11">
        <f t="shared" si="38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 s="7" t="e">
        <f t="shared" si="37"/>
        <v>#DIV/0!</v>
      </c>
      <c r="Q587" t="s">
        <v>8324</v>
      </c>
      <c r="R587" t="s">
        <v>8325</v>
      </c>
      <c r="S587" s="11">
        <f t="shared" si="40"/>
        <v>42339</v>
      </c>
      <c r="T587" s="11">
        <f t="shared" si="38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0.55999999999999994</v>
      </c>
      <c r="P588" s="7">
        <f t="shared" si="37"/>
        <v>14</v>
      </c>
      <c r="Q588" t="s">
        <v>8324</v>
      </c>
      <c r="R588" t="s">
        <v>8325</v>
      </c>
      <c r="S588" s="11">
        <f t="shared" si="40"/>
        <v>42050.854247685187</v>
      </c>
      <c r="T588" s="11">
        <f t="shared" si="38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9.0833333333333339</v>
      </c>
      <c r="P589" s="7">
        <f t="shared" si="37"/>
        <v>389.28571428571428</v>
      </c>
      <c r="Q589" t="s">
        <v>8324</v>
      </c>
      <c r="R589" t="s">
        <v>8325</v>
      </c>
      <c r="S589" s="11">
        <f t="shared" si="40"/>
        <v>42110.757326388892</v>
      </c>
      <c r="T589" s="11">
        <f t="shared" si="38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3.3444444444444441</v>
      </c>
      <c r="P590" s="7">
        <f t="shared" si="37"/>
        <v>150.5</v>
      </c>
      <c r="Q590" t="s">
        <v>8324</v>
      </c>
      <c r="R590" t="s">
        <v>8325</v>
      </c>
      <c r="S590" s="11">
        <f t="shared" si="40"/>
        <v>42691.811180555553</v>
      </c>
      <c r="T590" s="11">
        <f t="shared" si="38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1.3333333333333334E-2</v>
      </c>
      <c r="P591" s="7">
        <f t="shared" si="37"/>
        <v>1</v>
      </c>
      <c r="Q591" t="s">
        <v>8324</v>
      </c>
      <c r="R591" t="s">
        <v>8325</v>
      </c>
      <c r="S591" s="11">
        <f t="shared" si="40"/>
        <v>42193.614571759259</v>
      </c>
      <c r="T591" s="11">
        <f t="shared" si="38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</v>
      </c>
      <c r="P592" s="7">
        <f t="shared" si="37"/>
        <v>24.777777777777779</v>
      </c>
      <c r="Q592" t="s">
        <v>8324</v>
      </c>
      <c r="R592" t="s">
        <v>8325</v>
      </c>
      <c r="S592" s="11">
        <f t="shared" si="40"/>
        <v>42408.542361111111</v>
      </c>
      <c r="T592" s="11">
        <f t="shared" si="38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6.0999999999999999E-2</v>
      </c>
      <c r="P593" s="7">
        <f t="shared" si="37"/>
        <v>30.5</v>
      </c>
      <c r="Q593" t="s">
        <v>8324</v>
      </c>
      <c r="R593" t="s">
        <v>8325</v>
      </c>
      <c r="S593" s="11">
        <f t="shared" si="40"/>
        <v>42207.543171296296</v>
      </c>
      <c r="T593" s="11">
        <f t="shared" si="38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3.3333333333333335</v>
      </c>
      <c r="P594" s="7">
        <f t="shared" si="37"/>
        <v>250</v>
      </c>
      <c r="Q594" t="s">
        <v>8324</v>
      </c>
      <c r="R594" t="s">
        <v>8325</v>
      </c>
      <c r="S594" s="11">
        <f t="shared" si="40"/>
        <v>41976.232175925921</v>
      </c>
      <c r="T594" s="11">
        <f t="shared" si="38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23</v>
      </c>
      <c r="P595" s="7">
        <f t="shared" si="37"/>
        <v>16.428571428571427</v>
      </c>
      <c r="Q595" t="s">
        <v>8324</v>
      </c>
      <c r="R595" t="s">
        <v>8325</v>
      </c>
      <c r="S595" s="11">
        <f t="shared" si="40"/>
        <v>42100.635937500003</v>
      </c>
      <c r="T595" s="11">
        <f t="shared" si="38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0.104</v>
      </c>
      <c r="P596" s="7">
        <f t="shared" si="37"/>
        <v>13</v>
      </c>
      <c r="Q596" t="s">
        <v>8324</v>
      </c>
      <c r="R596" t="s">
        <v>8325</v>
      </c>
      <c r="S596" s="11">
        <f t="shared" si="40"/>
        <v>42476.780162037037</v>
      </c>
      <c r="T596" s="11">
        <f t="shared" si="38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0.42599999999999999</v>
      </c>
      <c r="P597" s="7">
        <f t="shared" si="37"/>
        <v>53.25</v>
      </c>
      <c r="Q597" t="s">
        <v>8324</v>
      </c>
      <c r="R597" t="s">
        <v>8325</v>
      </c>
      <c r="S597" s="11">
        <f t="shared" si="40"/>
        <v>42128.069884259254</v>
      </c>
      <c r="T597" s="11">
        <f t="shared" si="38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0.03</v>
      </c>
      <c r="P598" s="7">
        <f t="shared" si="37"/>
        <v>3</v>
      </c>
      <c r="Q598" t="s">
        <v>8324</v>
      </c>
      <c r="R598" t="s">
        <v>8325</v>
      </c>
      <c r="S598" s="11">
        <f t="shared" si="40"/>
        <v>42676.896898148145</v>
      </c>
      <c r="T598" s="11">
        <f t="shared" si="38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0.26666666666666666</v>
      </c>
      <c r="P599" s="7">
        <f t="shared" si="37"/>
        <v>10</v>
      </c>
      <c r="Q599" t="s">
        <v>8324</v>
      </c>
      <c r="R599" t="s">
        <v>8325</v>
      </c>
      <c r="S599" s="11">
        <f t="shared" si="40"/>
        <v>42582.666666666672</v>
      </c>
      <c r="T599" s="11">
        <f t="shared" si="38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34</v>
      </c>
      <c r="P600" s="7">
        <f t="shared" si="37"/>
        <v>121.42857142857143</v>
      </c>
      <c r="Q600" t="s">
        <v>8324</v>
      </c>
      <c r="R600" t="s">
        <v>8325</v>
      </c>
      <c r="S600" s="11">
        <f t="shared" si="40"/>
        <v>41978.00209490741</v>
      </c>
      <c r="T600" s="11">
        <f t="shared" si="38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6.2E-2</v>
      </c>
      <c r="P601" s="7">
        <f t="shared" si="37"/>
        <v>15.5</v>
      </c>
      <c r="Q601" t="s">
        <v>8324</v>
      </c>
      <c r="R601" t="s">
        <v>8325</v>
      </c>
      <c r="S601" s="11">
        <f t="shared" si="40"/>
        <v>42071.636111111111</v>
      </c>
      <c r="T601" s="11">
        <f t="shared" si="38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2</v>
      </c>
      <c r="P602" s="7">
        <f t="shared" si="37"/>
        <v>100</v>
      </c>
      <c r="Q602" t="s">
        <v>8324</v>
      </c>
      <c r="R602" t="s">
        <v>8325</v>
      </c>
      <c r="S602" s="11">
        <f t="shared" si="40"/>
        <v>42133.798171296294</v>
      </c>
      <c r="T602" s="11">
        <f t="shared" si="38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1.4000000000000001</v>
      </c>
      <c r="P603" s="7">
        <f t="shared" si="37"/>
        <v>23.333333333333332</v>
      </c>
      <c r="Q603" t="s">
        <v>8324</v>
      </c>
      <c r="R603" t="s">
        <v>8325</v>
      </c>
      <c r="S603" s="11">
        <f t="shared" si="40"/>
        <v>41999.858090277776</v>
      </c>
      <c r="T603" s="11">
        <f t="shared" si="38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 s="7" t="e">
        <f t="shared" si="37"/>
        <v>#DIV/0!</v>
      </c>
      <c r="Q604" t="s">
        <v>8324</v>
      </c>
      <c r="R604" t="s">
        <v>8325</v>
      </c>
      <c r="S604" s="11">
        <f t="shared" si="40"/>
        <v>42173.79415509259</v>
      </c>
      <c r="T604" s="11">
        <f t="shared" si="38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</v>
      </c>
      <c r="P605" s="7">
        <f t="shared" si="37"/>
        <v>45.386153846153846</v>
      </c>
      <c r="Q605" t="s">
        <v>8324</v>
      </c>
      <c r="R605" t="s">
        <v>8325</v>
      </c>
      <c r="S605" s="11">
        <f t="shared" si="40"/>
        <v>41865.639155092591</v>
      </c>
      <c r="T605" s="11">
        <f t="shared" si="38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 s="7" t="e">
        <f t="shared" si="37"/>
        <v>#DIV/0!</v>
      </c>
      <c r="Q606" t="s">
        <v>8324</v>
      </c>
      <c r="R606" t="s">
        <v>8325</v>
      </c>
      <c r="S606" s="11">
        <f t="shared" si="40"/>
        <v>41879.035370370373</v>
      </c>
      <c r="T606" s="11">
        <f t="shared" si="38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</v>
      </c>
      <c r="P607" s="7">
        <f t="shared" si="37"/>
        <v>16.375</v>
      </c>
      <c r="Q607" t="s">
        <v>8324</v>
      </c>
      <c r="R607" t="s">
        <v>8325</v>
      </c>
      <c r="S607" s="11">
        <f t="shared" si="40"/>
        <v>42239.357731481476</v>
      </c>
      <c r="T607" s="11">
        <f t="shared" si="38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0.2</v>
      </c>
      <c r="P608" s="7">
        <f t="shared" si="37"/>
        <v>10</v>
      </c>
      <c r="Q608" t="s">
        <v>8324</v>
      </c>
      <c r="R608" t="s">
        <v>8325</v>
      </c>
      <c r="S608" s="11">
        <f t="shared" si="40"/>
        <v>42148.625</v>
      </c>
      <c r="T608" s="11">
        <f t="shared" si="38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 s="7" t="e">
        <f t="shared" si="37"/>
        <v>#DIV/0!</v>
      </c>
      <c r="Q609" t="s">
        <v>8324</v>
      </c>
      <c r="R609" t="s">
        <v>8325</v>
      </c>
      <c r="S609" s="11">
        <f t="shared" si="40"/>
        <v>42330.867314814815</v>
      </c>
      <c r="T609" s="11">
        <f t="shared" si="38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0.97400000000000009</v>
      </c>
      <c r="P610" s="7">
        <f t="shared" si="37"/>
        <v>292.2</v>
      </c>
      <c r="Q610" t="s">
        <v>8324</v>
      </c>
      <c r="R610" t="s">
        <v>8325</v>
      </c>
      <c r="S610" s="11">
        <f t="shared" si="40"/>
        <v>42170.921064814815</v>
      </c>
      <c r="T610" s="11">
        <f t="shared" si="38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0.64102564102564097</v>
      </c>
      <c r="P611" s="7">
        <f t="shared" si="37"/>
        <v>5</v>
      </c>
      <c r="Q611" t="s">
        <v>8324</v>
      </c>
      <c r="R611" t="s">
        <v>8325</v>
      </c>
      <c r="S611" s="11">
        <f t="shared" si="40"/>
        <v>42337.075740740736</v>
      </c>
      <c r="T611" s="11">
        <f t="shared" si="38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 s="7" t="e">
        <f t="shared" si="37"/>
        <v>#DIV/0!</v>
      </c>
      <c r="Q612" t="s">
        <v>8324</v>
      </c>
      <c r="R612" t="s">
        <v>8325</v>
      </c>
      <c r="S612" s="11">
        <f t="shared" si="40"/>
        <v>42116.83085648148</v>
      </c>
      <c r="T612" s="11">
        <f t="shared" si="38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 s="7" t="e">
        <f t="shared" si="37"/>
        <v>#DIV/0!</v>
      </c>
      <c r="Q613" t="s">
        <v>8324</v>
      </c>
      <c r="R613" t="s">
        <v>8325</v>
      </c>
      <c r="S613" s="11">
        <f t="shared" si="40"/>
        <v>42388.560613425929</v>
      </c>
      <c r="T613" s="11">
        <f t="shared" si="38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 s="7" t="e">
        <f t="shared" si="37"/>
        <v>#DIV/0!</v>
      </c>
      <c r="Q614" t="s">
        <v>8324</v>
      </c>
      <c r="R614" t="s">
        <v>8325</v>
      </c>
      <c r="S614" s="11">
        <f t="shared" si="40"/>
        <v>42615.031782407401</v>
      </c>
      <c r="T614" s="11">
        <f t="shared" si="38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21.363333333333333</v>
      </c>
      <c r="P615" s="7">
        <f t="shared" si="37"/>
        <v>105.93388429752066</v>
      </c>
      <c r="Q615" t="s">
        <v>8324</v>
      </c>
      <c r="R615" t="s">
        <v>8325</v>
      </c>
      <c r="S615" s="11">
        <f t="shared" si="40"/>
        <v>42278.207638888889</v>
      </c>
      <c r="T615" s="11">
        <f t="shared" si="38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 s="7" t="e">
        <f t="shared" si="37"/>
        <v>#DIV/0!</v>
      </c>
      <c r="Q616" t="s">
        <v>8324</v>
      </c>
      <c r="R616" t="s">
        <v>8325</v>
      </c>
      <c r="S616" s="11">
        <f t="shared" si="40"/>
        <v>42545.061805555553</v>
      </c>
      <c r="T616" s="11">
        <f t="shared" si="38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 s="7" t="e">
        <f t="shared" si="37"/>
        <v>#DIV/0!</v>
      </c>
      <c r="Q617" t="s">
        <v>8324</v>
      </c>
      <c r="R617" t="s">
        <v>8325</v>
      </c>
      <c r="S617" s="11">
        <f t="shared" si="40"/>
        <v>42272.122210648144</v>
      </c>
      <c r="T617" s="11">
        <f t="shared" si="38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 s="7" t="e">
        <f t="shared" si="37"/>
        <v>#DIV/0!</v>
      </c>
      <c r="Q618" t="s">
        <v>8324</v>
      </c>
      <c r="R618" t="s">
        <v>8325</v>
      </c>
      <c r="S618" s="11">
        <f t="shared" si="40"/>
        <v>42791.376238425932</v>
      </c>
      <c r="T618" s="11">
        <f t="shared" si="38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3</v>
      </c>
      <c r="P619" s="7">
        <f t="shared" si="37"/>
        <v>20</v>
      </c>
      <c r="Q619" t="s">
        <v>8324</v>
      </c>
      <c r="R619" t="s">
        <v>8325</v>
      </c>
      <c r="S619" s="11">
        <f t="shared" si="40"/>
        <v>42132.343090277776</v>
      </c>
      <c r="T619" s="11">
        <f t="shared" si="38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 s="7" t="e">
        <f t="shared" si="37"/>
        <v>#DIV/0!</v>
      </c>
      <c r="Q620" t="s">
        <v>8324</v>
      </c>
      <c r="R620" t="s">
        <v>8325</v>
      </c>
      <c r="S620" s="11">
        <f t="shared" si="40"/>
        <v>42347.810219907406</v>
      </c>
      <c r="T620" s="11">
        <f t="shared" si="38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3.9999999999999996E-5</v>
      </c>
      <c r="P621" s="7">
        <f t="shared" si="37"/>
        <v>1</v>
      </c>
      <c r="Q621" t="s">
        <v>8324</v>
      </c>
      <c r="R621" t="s">
        <v>8325</v>
      </c>
      <c r="S621" s="11">
        <f t="shared" si="40"/>
        <v>41968.692013888889</v>
      </c>
      <c r="T621" s="11">
        <f t="shared" si="38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1</v>
      </c>
      <c r="P622" s="7">
        <f t="shared" si="37"/>
        <v>300</v>
      </c>
      <c r="Q622" t="s">
        <v>8324</v>
      </c>
      <c r="R622" t="s">
        <v>8325</v>
      </c>
      <c r="S622" s="11">
        <f t="shared" si="40"/>
        <v>41876.716874999998</v>
      </c>
      <c r="T622" s="11">
        <f t="shared" si="38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</v>
      </c>
      <c r="P623" s="7">
        <f t="shared" si="37"/>
        <v>87</v>
      </c>
      <c r="Q623" t="s">
        <v>8324</v>
      </c>
      <c r="R623" t="s">
        <v>8325</v>
      </c>
      <c r="S623" s="11">
        <f t="shared" si="40"/>
        <v>42558.987696759257</v>
      </c>
      <c r="T623" s="11">
        <f t="shared" si="38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5.6833333333333336</v>
      </c>
      <c r="P624" s="7">
        <f t="shared" si="37"/>
        <v>37.888888888888886</v>
      </c>
      <c r="Q624" t="s">
        <v>8324</v>
      </c>
      <c r="R624" t="s">
        <v>8325</v>
      </c>
      <c r="S624" s="11">
        <f t="shared" si="40"/>
        <v>42552.774745370371</v>
      </c>
      <c r="T624" s="11">
        <f t="shared" si="38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 s="7" t="e">
        <f t="shared" si="37"/>
        <v>#DIV/0!</v>
      </c>
      <c r="Q625" t="s">
        <v>8324</v>
      </c>
      <c r="R625" t="s">
        <v>8325</v>
      </c>
      <c r="S625" s="11">
        <f t="shared" si="40"/>
        <v>42152.009224537032</v>
      </c>
      <c r="T625" s="11">
        <f t="shared" si="38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 s="7" t="e">
        <f t="shared" si="37"/>
        <v>#DIV/0!</v>
      </c>
      <c r="Q626" t="s">
        <v>8324</v>
      </c>
      <c r="R626" t="s">
        <v>8325</v>
      </c>
      <c r="S626" s="11">
        <f t="shared" si="40"/>
        <v>42138.988900462966</v>
      </c>
      <c r="T626" s="11">
        <f t="shared" si="38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 s="7" t="e">
        <f t="shared" si="37"/>
        <v>#DIV/0!</v>
      </c>
      <c r="Q627" t="s">
        <v>8324</v>
      </c>
      <c r="R627" t="s">
        <v>8325</v>
      </c>
      <c r="S627" s="11">
        <f t="shared" si="40"/>
        <v>42820.853900462964</v>
      </c>
      <c r="T627" s="11">
        <f t="shared" si="38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17.380000000000003</v>
      </c>
      <c r="P628" s="7">
        <f t="shared" si="37"/>
        <v>111.41025641025641</v>
      </c>
      <c r="Q628" t="s">
        <v>8324</v>
      </c>
      <c r="R628" t="s">
        <v>8325</v>
      </c>
      <c r="S628" s="11">
        <f t="shared" si="40"/>
        <v>42231.556944444441</v>
      </c>
      <c r="T628" s="11">
        <f t="shared" si="38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0.02</v>
      </c>
      <c r="P629" s="7">
        <f t="shared" si="37"/>
        <v>90</v>
      </c>
      <c r="Q629" t="s">
        <v>8324</v>
      </c>
      <c r="R629" t="s">
        <v>8325</v>
      </c>
      <c r="S629" s="11">
        <f t="shared" si="40"/>
        <v>42443.958333333328</v>
      </c>
      <c r="T629" s="11">
        <f t="shared" si="38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 s="7" t="e">
        <f t="shared" si="37"/>
        <v>#DIV/0!</v>
      </c>
      <c r="Q630" t="s">
        <v>8324</v>
      </c>
      <c r="R630" t="s">
        <v>8325</v>
      </c>
      <c r="S630" s="11">
        <f t="shared" si="40"/>
        <v>41833.692789351851</v>
      </c>
      <c r="T630" s="11">
        <f t="shared" si="38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0.17500000000000002</v>
      </c>
      <c r="P631" s="7">
        <f t="shared" si="37"/>
        <v>116.66666666666667</v>
      </c>
      <c r="Q631" t="s">
        <v>8324</v>
      </c>
      <c r="R631" t="s">
        <v>8325</v>
      </c>
      <c r="S631" s="11">
        <f t="shared" si="40"/>
        <v>42504.637824074074</v>
      </c>
      <c r="T631" s="11">
        <f t="shared" si="38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8.3340278356529712E-2</v>
      </c>
      <c r="P632" s="7">
        <f t="shared" si="37"/>
        <v>10</v>
      </c>
      <c r="Q632" t="s">
        <v>8324</v>
      </c>
      <c r="R632" t="s">
        <v>8325</v>
      </c>
      <c r="S632" s="11">
        <f t="shared" si="40"/>
        <v>42253.215277777781</v>
      </c>
      <c r="T632" s="11">
        <f t="shared" si="38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</v>
      </c>
      <c r="P633" s="7">
        <f t="shared" si="37"/>
        <v>76.666666666666671</v>
      </c>
      <c r="Q633" t="s">
        <v>8324</v>
      </c>
      <c r="R633" t="s">
        <v>8325</v>
      </c>
      <c r="S633" s="11">
        <f t="shared" si="40"/>
        <v>42518.772326388891</v>
      </c>
      <c r="T633" s="11">
        <f t="shared" si="38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 s="7" t="e">
        <f t="shared" si="37"/>
        <v>#DIV/0!</v>
      </c>
      <c r="Q634" t="s">
        <v>8324</v>
      </c>
      <c r="R634" t="s">
        <v>8325</v>
      </c>
      <c r="S634" s="11">
        <f t="shared" si="40"/>
        <v>42333.700983796298</v>
      </c>
      <c r="T634" s="11">
        <f t="shared" si="38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12.45</v>
      </c>
      <c r="P635" s="7">
        <f t="shared" si="37"/>
        <v>49.8</v>
      </c>
      <c r="Q635" t="s">
        <v>8324</v>
      </c>
      <c r="R635" t="s">
        <v>8325</v>
      </c>
      <c r="S635" s="11">
        <f t="shared" si="40"/>
        <v>42538.958333333328</v>
      </c>
      <c r="T635" s="11">
        <f t="shared" si="38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0.02</v>
      </c>
      <c r="P636" s="7">
        <f t="shared" si="37"/>
        <v>1</v>
      </c>
      <c r="Q636" t="s">
        <v>8324</v>
      </c>
      <c r="R636" t="s">
        <v>8325</v>
      </c>
      <c r="S636" s="11">
        <f t="shared" si="40"/>
        <v>42061.928576388891</v>
      </c>
      <c r="T636" s="11">
        <f t="shared" si="38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8.0000000000000002E-3</v>
      </c>
      <c r="P637" s="7">
        <f t="shared" si="37"/>
        <v>2</v>
      </c>
      <c r="Q637" t="s">
        <v>8324</v>
      </c>
      <c r="R637" t="s">
        <v>8325</v>
      </c>
      <c r="S637" s="11">
        <f t="shared" si="40"/>
        <v>42106.092152777783</v>
      </c>
      <c r="T637" s="11">
        <f t="shared" si="38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0.2</v>
      </c>
      <c r="P638" s="7">
        <f t="shared" si="37"/>
        <v>4</v>
      </c>
      <c r="Q638" t="s">
        <v>8324</v>
      </c>
      <c r="R638" t="s">
        <v>8325</v>
      </c>
      <c r="S638" s="11">
        <f t="shared" si="40"/>
        <v>42161.44930555555</v>
      </c>
      <c r="T638" s="11">
        <f t="shared" si="38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 s="7" t="e">
        <f t="shared" si="37"/>
        <v>#DIV/0!</v>
      </c>
      <c r="Q639" t="s">
        <v>8324</v>
      </c>
      <c r="R639" t="s">
        <v>8325</v>
      </c>
      <c r="S639" s="11">
        <f t="shared" si="40"/>
        <v>42791.961111111115</v>
      </c>
      <c r="T639" s="11">
        <f t="shared" si="38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9.0000000000000011E-3</v>
      </c>
      <c r="P640" s="7">
        <f t="shared" si="37"/>
        <v>3</v>
      </c>
      <c r="Q640" t="s">
        <v>8324</v>
      </c>
      <c r="R640" t="s">
        <v>8325</v>
      </c>
      <c r="S640" s="11">
        <f t="shared" si="40"/>
        <v>42819.55164351852</v>
      </c>
      <c r="T640" s="11">
        <f t="shared" si="38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9.9999999999999991E-5</v>
      </c>
      <c r="P641" s="7">
        <f t="shared" si="37"/>
        <v>1</v>
      </c>
      <c r="Q641" t="s">
        <v>8324</v>
      </c>
      <c r="R641" t="s">
        <v>8325</v>
      </c>
      <c r="S641" s="11">
        <f t="shared" si="40"/>
        <v>41925.583275462966</v>
      </c>
      <c r="T641" s="11">
        <f t="shared" si="38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144.28571428571428</v>
      </c>
      <c r="P642" s="7">
        <f t="shared" si="37"/>
        <v>50.5</v>
      </c>
      <c r="Q642" t="s">
        <v>8324</v>
      </c>
      <c r="R642" t="s">
        <v>8326</v>
      </c>
      <c r="S642" s="11">
        <f t="shared" si="40"/>
        <v>42698.958333333328</v>
      </c>
      <c r="T642" s="11">
        <f t="shared" si="38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9"/>
        <v>119.16249999999999</v>
      </c>
      <c r="P643" s="7">
        <f t="shared" ref="P643:P706" si="41">E643/L643</f>
        <v>151.31746031746033</v>
      </c>
      <c r="Q643" t="s">
        <v>8324</v>
      </c>
      <c r="R643" t="s">
        <v>8326</v>
      </c>
      <c r="S643" s="11">
        <f t="shared" si="40"/>
        <v>42229.57</v>
      </c>
      <c r="T643" s="11">
        <f t="shared" ref="T643:T706" si="42">(((J643/60)/60)/24)+DATE(1970,1,1)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39"/>
        <v>1460.4850000000001</v>
      </c>
      <c r="P644" s="7">
        <f t="shared" si="41"/>
        <v>134.3592456301748</v>
      </c>
      <c r="Q644" t="s">
        <v>8324</v>
      </c>
      <c r="R644" t="s">
        <v>8326</v>
      </c>
      <c r="S644" s="11">
        <f t="shared" si="40"/>
        <v>42235.651319444441</v>
      </c>
      <c r="T644" s="11">
        <f t="shared" si="42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ref="O645:O708" si="43">E645/D645*100</f>
        <v>105.80799999999999</v>
      </c>
      <c r="P645" s="7">
        <f t="shared" si="41"/>
        <v>174.02631578947367</v>
      </c>
      <c r="Q645" t="s">
        <v>8324</v>
      </c>
      <c r="R645" t="s">
        <v>8326</v>
      </c>
      <c r="S645" s="11">
        <f t="shared" si="40"/>
        <v>42155.642071759255</v>
      </c>
      <c r="T645" s="11">
        <f t="shared" si="42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300.11791999999997</v>
      </c>
      <c r="P646" s="7">
        <f t="shared" si="41"/>
        <v>73.486268364348675</v>
      </c>
      <c r="Q646" t="s">
        <v>8324</v>
      </c>
      <c r="R646" t="s">
        <v>8326</v>
      </c>
      <c r="S646" s="11">
        <f t="shared" si="40"/>
        <v>41941.041666666664</v>
      </c>
      <c r="T646" s="11">
        <f t="shared" si="42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278.7</v>
      </c>
      <c r="P647" s="7">
        <f t="shared" si="41"/>
        <v>23.518987341772153</v>
      </c>
      <c r="Q647" t="s">
        <v>8324</v>
      </c>
      <c r="R647" t="s">
        <v>8326</v>
      </c>
      <c r="S647" s="11">
        <f t="shared" si="40"/>
        <v>42594.026319444441</v>
      </c>
      <c r="T647" s="11">
        <f t="shared" si="42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131.87625</v>
      </c>
      <c r="P648" s="7">
        <f t="shared" si="41"/>
        <v>39.074444444444445</v>
      </c>
      <c r="Q648" t="s">
        <v>8324</v>
      </c>
      <c r="R648" t="s">
        <v>8326</v>
      </c>
      <c r="S648" s="11">
        <f t="shared" si="40"/>
        <v>41862.852627314816</v>
      </c>
      <c r="T648" s="11">
        <f t="shared" si="42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107.05</v>
      </c>
      <c r="P649" s="7">
        <f t="shared" si="41"/>
        <v>125.94117647058823</v>
      </c>
      <c r="Q649" t="s">
        <v>8324</v>
      </c>
      <c r="R649" t="s">
        <v>8326</v>
      </c>
      <c r="S649" s="11">
        <f t="shared" ref="S649:S712" si="44">(((I649/60)/60)/24)+DATE(1970,1,1)</f>
        <v>42446.726261574076</v>
      </c>
      <c r="T649" s="11">
        <f t="shared" si="42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126.82285714285715</v>
      </c>
      <c r="P650" s="7">
        <f t="shared" si="41"/>
        <v>1644</v>
      </c>
      <c r="Q650" t="s">
        <v>8324</v>
      </c>
      <c r="R650" t="s">
        <v>8326</v>
      </c>
      <c r="S650" s="11">
        <f t="shared" si="44"/>
        <v>41926.693379629629</v>
      </c>
      <c r="T650" s="11">
        <f t="shared" si="42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139.96</v>
      </c>
      <c r="P651" s="7">
        <f t="shared" si="41"/>
        <v>42.670731707317074</v>
      </c>
      <c r="Q651" t="s">
        <v>8324</v>
      </c>
      <c r="R651" t="s">
        <v>8326</v>
      </c>
      <c r="S651" s="11">
        <f t="shared" si="44"/>
        <v>41898.912187499998</v>
      </c>
      <c r="T651" s="11">
        <f t="shared" si="42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112.4</v>
      </c>
      <c r="P652" s="7">
        <f t="shared" si="41"/>
        <v>35.125</v>
      </c>
      <c r="Q652" t="s">
        <v>8324</v>
      </c>
      <c r="R652" t="s">
        <v>8326</v>
      </c>
      <c r="S652" s="11">
        <f t="shared" si="44"/>
        <v>41992.078518518523</v>
      </c>
      <c r="T652" s="11">
        <f t="shared" si="42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100.52799999999999</v>
      </c>
      <c r="P653" s="7">
        <f t="shared" si="41"/>
        <v>239.35238095238094</v>
      </c>
      <c r="Q653" t="s">
        <v>8324</v>
      </c>
      <c r="R653" t="s">
        <v>8326</v>
      </c>
      <c r="S653" s="11">
        <f t="shared" si="44"/>
        <v>41986.017488425925</v>
      </c>
      <c r="T653" s="11">
        <f t="shared" si="42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100.46666666666665</v>
      </c>
      <c r="P654" s="7">
        <f t="shared" si="41"/>
        <v>107.64285714285714</v>
      </c>
      <c r="Q654" t="s">
        <v>8324</v>
      </c>
      <c r="R654" t="s">
        <v>8326</v>
      </c>
      <c r="S654" s="11">
        <f t="shared" si="44"/>
        <v>42705.732060185182</v>
      </c>
      <c r="T654" s="11">
        <f t="shared" si="42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141.446</v>
      </c>
      <c r="P655" s="7">
        <f t="shared" si="41"/>
        <v>95.830623306233065</v>
      </c>
      <c r="Q655" t="s">
        <v>8324</v>
      </c>
      <c r="R655" t="s">
        <v>8326</v>
      </c>
      <c r="S655" s="11">
        <f t="shared" si="44"/>
        <v>42236.618518518517</v>
      </c>
      <c r="T655" s="11">
        <f t="shared" si="42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267.29166666666669</v>
      </c>
      <c r="P656" s="7">
        <f t="shared" si="41"/>
        <v>31.663376110562684</v>
      </c>
      <c r="Q656" t="s">
        <v>8324</v>
      </c>
      <c r="R656" t="s">
        <v>8326</v>
      </c>
      <c r="S656" s="11">
        <f t="shared" si="44"/>
        <v>42193.957326388889</v>
      </c>
      <c r="T656" s="11">
        <f t="shared" si="42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146.88749999999999</v>
      </c>
      <c r="P657" s="7">
        <f t="shared" si="41"/>
        <v>42.886861313868614</v>
      </c>
      <c r="Q657" t="s">
        <v>8324</v>
      </c>
      <c r="R657" t="s">
        <v>8326</v>
      </c>
      <c r="S657" s="11">
        <f t="shared" si="44"/>
        <v>42075.915648148148</v>
      </c>
      <c r="T657" s="11">
        <f t="shared" si="42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213.56</v>
      </c>
      <c r="P658" s="7">
        <f t="shared" si="41"/>
        <v>122.73563218390805</v>
      </c>
      <c r="Q658" t="s">
        <v>8324</v>
      </c>
      <c r="R658" t="s">
        <v>8326</v>
      </c>
      <c r="S658" s="11">
        <f t="shared" si="44"/>
        <v>42477.762951388882</v>
      </c>
      <c r="T658" s="11">
        <f t="shared" si="42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125.69999999999999</v>
      </c>
      <c r="P659" s="7">
        <f t="shared" si="41"/>
        <v>190.45454545454547</v>
      </c>
      <c r="Q659" t="s">
        <v>8324</v>
      </c>
      <c r="R659" t="s">
        <v>8326</v>
      </c>
      <c r="S659" s="11">
        <f t="shared" si="44"/>
        <v>42361.84574074074</v>
      </c>
      <c r="T659" s="11">
        <f t="shared" si="42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104.46206037108834</v>
      </c>
      <c r="P660" s="7">
        <f t="shared" si="41"/>
        <v>109.33695652173913</v>
      </c>
      <c r="Q660" t="s">
        <v>8324</v>
      </c>
      <c r="R660" t="s">
        <v>8326</v>
      </c>
      <c r="S660" s="11">
        <f t="shared" si="44"/>
        <v>42211.75</v>
      </c>
      <c r="T660" s="11">
        <f t="shared" si="42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100.56666666666668</v>
      </c>
      <c r="P661" s="7">
        <f t="shared" si="41"/>
        <v>143.66666666666666</v>
      </c>
      <c r="Q661" t="s">
        <v>8324</v>
      </c>
      <c r="R661" t="s">
        <v>8326</v>
      </c>
      <c r="S661" s="11">
        <f t="shared" si="44"/>
        <v>42239.593692129631</v>
      </c>
      <c r="T661" s="11">
        <f t="shared" si="42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3.0579999999999998</v>
      </c>
      <c r="P662" s="7">
        <f t="shared" si="41"/>
        <v>84.944444444444443</v>
      </c>
      <c r="Q662" t="s">
        <v>8324</v>
      </c>
      <c r="R662" t="s">
        <v>8326</v>
      </c>
      <c r="S662" s="11">
        <f t="shared" si="44"/>
        <v>41952.783321759263</v>
      </c>
      <c r="T662" s="11">
        <f t="shared" si="42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0.95</v>
      </c>
      <c r="P663" s="7">
        <f t="shared" si="41"/>
        <v>10.555555555555555</v>
      </c>
      <c r="Q663" t="s">
        <v>8324</v>
      </c>
      <c r="R663" t="s">
        <v>8326</v>
      </c>
      <c r="S663" s="11">
        <f t="shared" si="44"/>
        <v>42666.645358796297</v>
      </c>
      <c r="T663" s="11">
        <f t="shared" si="42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0.4</v>
      </c>
      <c r="P664" s="7">
        <f t="shared" si="41"/>
        <v>39</v>
      </c>
      <c r="Q664" t="s">
        <v>8324</v>
      </c>
      <c r="R664" t="s">
        <v>8326</v>
      </c>
      <c r="S664" s="11">
        <f t="shared" si="44"/>
        <v>42020.438043981485</v>
      </c>
      <c r="T664" s="11">
        <f t="shared" si="42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0.35000000000000003</v>
      </c>
      <c r="P665" s="7">
        <f t="shared" si="41"/>
        <v>100</v>
      </c>
      <c r="Q665" t="s">
        <v>8324</v>
      </c>
      <c r="R665" t="s">
        <v>8326</v>
      </c>
      <c r="S665" s="11">
        <f t="shared" si="44"/>
        <v>42203.843240740738</v>
      </c>
      <c r="T665" s="11">
        <f t="shared" si="42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7.5333333333333332</v>
      </c>
      <c r="P666" s="7">
        <f t="shared" si="41"/>
        <v>31.172413793103448</v>
      </c>
      <c r="Q666" t="s">
        <v>8324</v>
      </c>
      <c r="R666" t="s">
        <v>8326</v>
      </c>
      <c r="S666" s="11">
        <f t="shared" si="44"/>
        <v>42107.666377314818</v>
      </c>
      <c r="T666" s="11">
        <f t="shared" si="42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18.64</v>
      </c>
      <c r="P667" s="7">
        <f t="shared" si="41"/>
        <v>155.33333333333334</v>
      </c>
      <c r="Q667" t="s">
        <v>8324</v>
      </c>
      <c r="R667" t="s">
        <v>8326</v>
      </c>
      <c r="S667" s="11">
        <f t="shared" si="44"/>
        <v>42748.711354166662</v>
      </c>
      <c r="T667" s="11">
        <f t="shared" si="42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4.0000000000000001E-3</v>
      </c>
      <c r="P668" s="7">
        <f t="shared" si="41"/>
        <v>2</v>
      </c>
      <c r="Q668" t="s">
        <v>8324</v>
      </c>
      <c r="R668" t="s">
        <v>8326</v>
      </c>
      <c r="S668" s="11">
        <f t="shared" si="44"/>
        <v>41868.832152777781</v>
      </c>
      <c r="T668" s="11">
        <f t="shared" si="42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10.02</v>
      </c>
      <c r="P669" s="7">
        <f t="shared" si="41"/>
        <v>178.92857142857142</v>
      </c>
      <c r="Q669" t="s">
        <v>8324</v>
      </c>
      <c r="R669" t="s">
        <v>8326</v>
      </c>
      <c r="S669" s="11">
        <f t="shared" si="44"/>
        <v>42672.373414351852</v>
      </c>
      <c r="T669" s="11">
        <f t="shared" si="42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4.5600000000000005</v>
      </c>
      <c r="P670" s="7">
        <f t="shared" si="41"/>
        <v>27.36</v>
      </c>
      <c r="Q670" t="s">
        <v>8324</v>
      </c>
      <c r="R670" t="s">
        <v>8326</v>
      </c>
      <c r="S670" s="11">
        <f t="shared" si="44"/>
        <v>42135.831273148149</v>
      </c>
      <c r="T670" s="11">
        <f t="shared" si="42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21.5075</v>
      </c>
      <c r="P671" s="7">
        <f t="shared" si="41"/>
        <v>1536.25</v>
      </c>
      <c r="Q671" t="s">
        <v>8324</v>
      </c>
      <c r="R671" t="s">
        <v>8326</v>
      </c>
      <c r="S671" s="11">
        <f t="shared" si="44"/>
        <v>42557.625671296293</v>
      </c>
      <c r="T671" s="11">
        <f t="shared" si="42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29.276666666666667</v>
      </c>
      <c r="P672" s="7">
        <f t="shared" si="41"/>
        <v>84.99677419354839</v>
      </c>
      <c r="Q672" t="s">
        <v>8324</v>
      </c>
      <c r="R672" t="s">
        <v>8326</v>
      </c>
      <c r="S672" s="11">
        <f t="shared" si="44"/>
        <v>42540.340277777781</v>
      </c>
      <c r="T672" s="11">
        <f t="shared" si="42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39.426666666666662</v>
      </c>
      <c r="P673" s="7">
        <f t="shared" si="41"/>
        <v>788.5333333333333</v>
      </c>
      <c r="Q673" t="s">
        <v>8324</v>
      </c>
      <c r="R673" t="s">
        <v>8326</v>
      </c>
      <c r="S673" s="11">
        <f t="shared" si="44"/>
        <v>42018.166666666672</v>
      </c>
      <c r="T673" s="11">
        <f t="shared" si="42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21.628</v>
      </c>
      <c r="P674" s="7">
        <f t="shared" si="41"/>
        <v>50.29767441860465</v>
      </c>
      <c r="Q674" t="s">
        <v>8324</v>
      </c>
      <c r="R674" t="s">
        <v>8326</v>
      </c>
      <c r="S674" s="11">
        <f t="shared" si="44"/>
        <v>42005.207638888889</v>
      </c>
      <c r="T674" s="11">
        <f t="shared" si="42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0.20500000000000002</v>
      </c>
      <c r="P675" s="7">
        <f t="shared" si="41"/>
        <v>68.333333333333329</v>
      </c>
      <c r="Q675" t="s">
        <v>8324</v>
      </c>
      <c r="R675" t="s">
        <v>8326</v>
      </c>
      <c r="S675" s="11">
        <f t="shared" si="44"/>
        <v>41883.840474537035</v>
      </c>
      <c r="T675" s="11">
        <f t="shared" si="42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0.03</v>
      </c>
      <c r="P676" s="7">
        <f t="shared" si="41"/>
        <v>7.5</v>
      </c>
      <c r="Q676" t="s">
        <v>8324</v>
      </c>
      <c r="R676" t="s">
        <v>8326</v>
      </c>
      <c r="S676" s="11">
        <f t="shared" si="44"/>
        <v>41863.116053240738</v>
      </c>
      <c r="T676" s="11">
        <f t="shared" si="42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14.85</v>
      </c>
      <c r="P677" s="7">
        <f t="shared" si="41"/>
        <v>34.269230769230766</v>
      </c>
      <c r="Q677" t="s">
        <v>8324</v>
      </c>
      <c r="R677" t="s">
        <v>8326</v>
      </c>
      <c r="S677" s="11">
        <f t="shared" si="44"/>
        <v>42005.290972222225</v>
      </c>
      <c r="T677" s="11">
        <f t="shared" si="42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</v>
      </c>
      <c r="P678" s="7">
        <f t="shared" si="41"/>
        <v>61.291666666666664</v>
      </c>
      <c r="Q678" t="s">
        <v>8324</v>
      </c>
      <c r="R678" t="s">
        <v>8326</v>
      </c>
      <c r="S678" s="11">
        <f t="shared" si="44"/>
        <v>42042.768298611118</v>
      </c>
      <c r="T678" s="11">
        <f t="shared" si="42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25.584</v>
      </c>
      <c r="P679" s="7">
        <f t="shared" si="41"/>
        <v>133.25</v>
      </c>
      <c r="Q679" t="s">
        <v>8324</v>
      </c>
      <c r="R679" t="s">
        <v>8326</v>
      </c>
      <c r="S679" s="11">
        <f t="shared" si="44"/>
        <v>42549.403877314813</v>
      </c>
      <c r="T679" s="11">
        <f t="shared" si="42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3.8206896551724134</v>
      </c>
      <c r="P680" s="7">
        <f t="shared" si="41"/>
        <v>65.17647058823529</v>
      </c>
      <c r="Q680" t="s">
        <v>8324</v>
      </c>
      <c r="R680" t="s">
        <v>8326</v>
      </c>
      <c r="S680" s="11">
        <f t="shared" si="44"/>
        <v>42511.376597222217</v>
      </c>
      <c r="T680" s="11">
        <f t="shared" si="42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15.485964912280703</v>
      </c>
      <c r="P681" s="7">
        <f t="shared" si="41"/>
        <v>93.90425531914893</v>
      </c>
      <c r="Q681" t="s">
        <v>8324</v>
      </c>
      <c r="R681" t="s">
        <v>8326</v>
      </c>
      <c r="S681" s="11">
        <f t="shared" si="44"/>
        <v>42616.695706018523</v>
      </c>
      <c r="T681" s="11">
        <f t="shared" si="42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25.912000000000003</v>
      </c>
      <c r="P682" s="7">
        <f t="shared" si="41"/>
        <v>150.65116279069767</v>
      </c>
      <c r="Q682" t="s">
        <v>8324</v>
      </c>
      <c r="R682" t="s">
        <v>8326</v>
      </c>
      <c r="S682" s="11">
        <f t="shared" si="44"/>
        <v>41899.501516203702</v>
      </c>
      <c r="T682" s="11">
        <f t="shared" si="42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0.04</v>
      </c>
      <c r="P683" s="7">
        <f t="shared" si="41"/>
        <v>1</v>
      </c>
      <c r="Q683" t="s">
        <v>8324</v>
      </c>
      <c r="R683" t="s">
        <v>8326</v>
      </c>
      <c r="S683" s="11">
        <f t="shared" si="44"/>
        <v>42669.805601851855</v>
      </c>
      <c r="T683" s="11">
        <f t="shared" si="42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0.106</v>
      </c>
      <c r="P684" s="7">
        <f t="shared" si="41"/>
        <v>13.25</v>
      </c>
      <c r="Q684" t="s">
        <v>8324</v>
      </c>
      <c r="R684" t="s">
        <v>8326</v>
      </c>
      <c r="S684" s="11">
        <f t="shared" si="44"/>
        <v>42808.723634259266</v>
      </c>
      <c r="T684" s="11">
        <f t="shared" si="42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0.85142857142857142</v>
      </c>
      <c r="P685" s="7">
        <f t="shared" si="41"/>
        <v>99.333333333333329</v>
      </c>
      <c r="Q685" t="s">
        <v>8324</v>
      </c>
      <c r="R685" t="s">
        <v>8326</v>
      </c>
      <c r="S685" s="11">
        <f t="shared" si="44"/>
        <v>42674.900046296301</v>
      </c>
      <c r="T685" s="11">
        <f t="shared" si="42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7.4837500000000006</v>
      </c>
      <c r="P686" s="7">
        <f t="shared" si="41"/>
        <v>177.39259259259259</v>
      </c>
      <c r="Q686" t="s">
        <v>8324</v>
      </c>
      <c r="R686" t="s">
        <v>8326</v>
      </c>
      <c r="S686" s="11">
        <f t="shared" si="44"/>
        <v>41845.125</v>
      </c>
      <c r="T686" s="11">
        <f t="shared" si="42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27.650000000000002</v>
      </c>
      <c r="P687" s="7">
        <f t="shared" si="41"/>
        <v>55.3</v>
      </c>
      <c r="Q687" t="s">
        <v>8324</v>
      </c>
      <c r="R687" t="s">
        <v>8326</v>
      </c>
      <c r="S687" s="11">
        <f t="shared" si="44"/>
        <v>42016.866574074069</v>
      </c>
      <c r="T687" s="11">
        <f t="shared" si="42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 s="7" t="e">
        <f t="shared" si="41"/>
        <v>#DIV/0!</v>
      </c>
      <c r="Q688" t="s">
        <v>8324</v>
      </c>
      <c r="R688" t="s">
        <v>8326</v>
      </c>
      <c r="S688" s="11">
        <f t="shared" si="44"/>
        <v>42219.673263888893</v>
      </c>
      <c r="T688" s="11">
        <f t="shared" si="42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3.55</v>
      </c>
      <c r="P689" s="7">
        <f t="shared" si="41"/>
        <v>591.66666666666663</v>
      </c>
      <c r="Q689" t="s">
        <v>8324</v>
      </c>
      <c r="R689" t="s">
        <v>8326</v>
      </c>
      <c r="S689" s="11">
        <f t="shared" si="44"/>
        <v>42771.750613425931</v>
      </c>
      <c r="T689" s="11">
        <f t="shared" si="42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72.989999999999995</v>
      </c>
      <c r="P690" s="7">
        <f t="shared" si="41"/>
        <v>405.5</v>
      </c>
      <c r="Q690" t="s">
        <v>8324</v>
      </c>
      <c r="R690" t="s">
        <v>8326</v>
      </c>
      <c r="S690" s="11">
        <f t="shared" si="44"/>
        <v>42292.104780092588</v>
      </c>
      <c r="T690" s="11">
        <f t="shared" si="42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57.648750000000007</v>
      </c>
      <c r="P691" s="7">
        <f t="shared" si="41"/>
        <v>343.14732142857144</v>
      </c>
      <c r="Q691" t="s">
        <v>8324</v>
      </c>
      <c r="R691" t="s">
        <v>8326</v>
      </c>
      <c r="S691" s="11">
        <f t="shared" si="44"/>
        <v>42712.207638888889</v>
      </c>
      <c r="T691" s="11">
        <f t="shared" si="42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12.34</v>
      </c>
      <c r="P692" s="7">
        <f t="shared" si="41"/>
        <v>72.588235294117652</v>
      </c>
      <c r="Q692" t="s">
        <v>8324</v>
      </c>
      <c r="R692" t="s">
        <v>8326</v>
      </c>
      <c r="S692" s="11">
        <f t="shared" si="44"/>
        <v>42622.25</v>
      </c>
      <c r="T692" s="11">
        <f t="shared" si="42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0.52</v>
      </c>
      <c r="P693" s="7">
        <f t="shared" si="41"/>
        <v>26</v>
      </c>
      <c r="Q693" t="s">
        <v>8324</v>
      </c>
      <c r="R693" t="s">
        <v>8326</v>
      </c>
      <c r="S693" s="11">
        <f t="shared" si="44"/>
        <v>42186.028310185182</v>
      </c>
      <c r="T693" s="11">
        <f t="shared" si="42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6.5299999999999994</v>
      </c>
      <c r="P694" s="7">
        <f t="shared" si="41"/>
        <v>6.4975124378109452</v>
      </c>
      <c r="Q694" t="s">
        <v>8324</v>
      </c>
      <c r="R694" t="s">
        <v>8326</v>
      </c>
      <c r="S694" s="11">
        <f t="shared" si="44"/>
        <v>42726.37572916667</v>
      </c>
      <c r="T694" s="11">
        <f t="shared" si="42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35.338000000000001</v>
      </c>
      <c r="P695" s="7">
        <f t="shared" si="41"/>
        <v>119.38513513513513</v>
      </c>
      <c r="Q695" t="s">
        <v>8324</v>
      </c>
      <c r="R695" t="s">
        <v>8326</v>
      </c>
      <c r="S695" s="11">
        <f t="shared" si="44"/>
        <v>42124.808182870373</v>
      </c>
      <c r="T695" s="11">
        <f t="shared" si="42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0.39333333333333331</v>
      </c>
      <c r="P696" s="7">
        <f t="shared" si="41"/>
        <v>84.285714285714292</v>
      </c>
      <c r="Q696" t="s">
        <v>8324</v>
      </c>
      <c r="R696" t="s">
        <v>8326</v>
      </c>
      <c r="S696" s="11">
        <f t="shared" si="44"/>
        <v>42767.663877314815</v>
      </c>
      <c r="T696" s="11">
        <f t="shared" si="42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</v>
      </c>
      <c r="P697" s="7">
        <f t="shared" si="41"/>
        <v>90.857142857142861</v>
      </c>
      <c r="Q697" t="s">
        <v>8324</v>
      </c>
      <c r="R697" t="s">
        <v>8326</v>
      </c>
      <c r="S697" s="11">
        <f t="shared" si="44"/>
        <v>41943.521064814813</v>
      </c>
      <c r="T697" s="11">
        <f t="shared" si="42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5.7142857142857147E-4</v>
      </c>
      <c r="P698" s="7">
        <f t="shared" si="41"/>
        <v>1</v>
      </c>
      <c r="Q698" t="s">
        <v>8324</v>
      </c>
      <c r="R698" t="s">
        <v>8326</v>
      </c>
      <c r="S698" s="11">
        <f t="shared" si="44"/>
        <v>41845.927106481482</v>
      </c>
      <c r="T698" s="11">
        <f t="shared" si="42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46.379999999999995</v>
      </c>
      <c r="P699" s="7">
        <f t="shared" si="41"/>
        <v>20.342105263157894</v>
      </c>
      <c r="Q699" t="s">
        <v>8324</v>
      </c>
      <c r="R699" t="s">
        <v>8326</v>
      </c>
      <c r="S699" s="11">
        <f t="shared" si="44"/>
        <v>42403.523020833338</v>
      </c>
      <c r="T699" s="11">
        <f t="shared" si="42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15.39</v>
      </c>
      <c r="P700" s="7">
        <f t="shared" si="41"/>
        <v>530.68965517241384</v>
      </c>
      <c r="Q700" t="s">
        <v>8324</v>
      </c>
      <c r="R700" t="s">
        <v>8326</v>
      </c>
      <c r="S700" s="11">
        <f t="shared" si="44"/>
        <v>41900.083333333336</v>
      </c>
      <c r="T700" s="11">
        <f t="shared" si="42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82.422107692307705</v>
      </c>
      <c r="P701" s="7">
        <f t="shared" si="41"/>
        <v>120.39184269662923</v>
      </c>
      <c r="Q701" t="s">
        <v>8324</v>
      </c>
      <c r="R701" t="s">
        <v>8326</v>
      </c>
      <c r="S701" s="11">
        <f t="shared" si="44"/>
        <v>41600.666666666664</v>
      </c>
      <c r="T701" s="11">
        <f t="shared" si="42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2.6866666666666665</v>
      </c>
      <c r="P702" s="7">
        <f t="shared" si="41"/>
        <v>13</v>
      </c>
      <c r="Q702" t="s">
        <v>8324</v>
      </c>
      <c r="R702" t="s">
        <v>8326</v>
      </c>
      <c r="S702" s="11">
        <f t="shared" si="44"/>
        <v>42745.688437500001</v>
      </c>
      <c r="T702" s="11">
        <f t="shared" si="42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26.6</v>
      </c>
      <c r="P703" s="7">
        <f t="shared" si="41"/>
        <v>291.33333333333331</v>
      </c>
      <c r="Q703" t="s">
        <v>8324</v>
      </c>
      <c r="R703" t="s">
        <v>8326</v>
      </c>
      <c r="S703" s="11">
        <f t="shared" si="44"/>
        <v>41843.662962962961</v>
      </c>
      <c r="T703" s="11">
        <f t="shared" si="42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30.813400000000001</v>
      </c>
      <c r="P704" s="7">
        <f t="shared" si="41"/>
        <v>124.9191891891892</v>
      </c>
      <c r="Q704" t="s">
        <v>8324</v>
      </c>
      <c r="R704" t="s">
        <v>8326</v>
      </c>
      <c r="S704" s="11">
        <f t="shared" si="44"/>
        <v>42698.768368055549</v>
      </c>
      <c r="T704" s="11">
        <f t="shared" si="42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</v>
      </c>
      <c r="P705" s="7">
        <f t="shared" si="41"/>
        <v>119.57142857142857</v>
      </c>
      <c r="Q705" t="s">
        <v>8324</v>
      </c>
      <c r="R705" t="s">
        <v>8326</v>
      </c>
      <c r="S705" s="11">
        <f t="shared" si="44"/>
        <v>42766.98055555555</v>
      </c>
      <c r="T705" s="11">
        <f t="shared" si="42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0.87454545454545463</v>
      </c>
      <c r="P706" s="7">
        <f t="shared" si="41"/>
        <v>120.25</v>
      </c>
      <c r="Q706" t="s">
        <v>8324</v>
      </c>
      <c r="R706" t="s">
        <v>8326</v>
      </c>
      <c r="S706" s="11">
        <f t="shared" si="44"/>
        <v>42786.192916666667</v>
      </c>
      <c r="T706" s="11">
        <f t="shared" si="42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3"/>
        <v>0.97699999999999987</v>
      </c>
      <c r="P707" s="7">
        <f t="shared" ref="P707:P770" si="45">E707/L707</f>
        <v>195.4</v>
      </c>
      <c r="Q707" t="s">
        <v>8324</v>
      </c>
      <c r="R707" t="s">
        <v>8326</v>
      </c>
      <c r="S707" s="11">
        <f t="shared" si="44"/>
        <v>42756.491643518515</v>
      </c>
      <c r="T707" s="11">
        <f t="shared" ref="T707:T770" si="46"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3"/>
        <v>0</v>
      </c>
      <c r="P708" s="7" t="e">
        <f t="shared" si="45"/>
        <v>#DIV/0!</v>
      </c>
      <c r="Q708" t="s">
        <v>8324</v>
      </c>
      <c r="R708" t="s">
        <v>8326</v>
      </c>
      <c r="S708" s="11">
        <f t="shared" si="44"/>
        <v>42718.777083333334</v>
      </c>
      <c r="T708" s="11">
        <f t="shared" si="46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ref="O709:O772" si="47">E709/D709*100</f>
        <v>78.927352941176466</v>
      </c>
      <c r="P709" s="7">
        <f t="shared" si="45"/>
        <v>117.69868421052631</v>
      </c>
      <c r="Q709" t="s">
        <v>8324</v>
      </c>
      <c r="R709" t="s">
        <v>8326</v>
      </c>
      <c r="S709" s="11">
        <f t="shared" si="44"/>
        <v>42736.663506944446</v>
      </c>
      <c r="T709" s="11">
        <f t="shared" si="46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22.092500000000001</v>
      </c>
      <c r="P710" s="7">
        <f t="shared" si="45"/>
        <v>23.948509485094849</v>
      </c>
      <c r="Q710" t="s">
        <v>8324</v>
      </c>
      <c r="R710" t="s">
        <v>8326</v>
      </c>
      <c r="S710" s="11">
        <f t="shared" si="44"/>
        <v>41895.581018518518</v>
      </c>
      <c r="T710" s="11">
        <f t="shared" si="46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0.40666666666666662</v>
      </c>
      <c r="P711" s="7">
        <f t="shared" si="45"/>
        <v>30.5</v>
      </c>
      <c r="Q711" t="s">
        <v>8324</v>
      </c>
      <c r="R711" t="s">
        <v>8326</v>
      </c>
      <c r="S711" s="11">
        <f t="shared" si="44"/>
        <v>41978.041192129633</v>
      </c>
      <c r="T711" s="11">
        <f t="shared" si="46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 s="7" t="e">
        <f t="shared" si="45"/>
        <v>#DIV/0!</v>
      </c>
      <c r="Q712" t="s">
        <v>8324</v>
      </c>
      <c r="R712" t="s">
        <v>8326</v>
      </c>
      <c r="S712" s="11">
        <f t="shared" si="44"/>
        <v>41871.030555555553</v>
      </c>
      <c r="T712" s="11">
        <f t="shared" si="46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33.790999999999997</v>
      </c>
      <c r="P713" s="7">
        <f t="shared" si="45"/>
        <v>99.973372781065095</v>
      </c>
      <c r="Q713" t="s">
        <v>8324</v>
      </c>
      <c r="R713" t="s">
        <v>8326</v>
      </c>
      <c r="S713" s="11">
        <f t="shared" ref="S713:S776" si="48">(((I713/60)/60)/24)+DATE(1970,1,1)</f>
        <v>42718.500787037032</v>
      </c>
      <c r="T713" s="11">
        <f t="shared" si="46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0.21649484536082475</v>
      </c>
      <c r="P714" s="7">
        <f t="shared" si="45"/>
        <v>26.25</v>
      </c>
      <c r="Q714" t="s">
        <v>8324</v>
      </c>
      <c r="R714" t="s">
        <v>8326</v>
      </c>
      <c r="S714" s="11">
        <f t="shared" si="48"/>
        <v>42414.680925925932</v>
      </c>
      <c r="T714" s="11">
        <f t="shared" si="46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0.79600000000000004</v>
      </c>
      <c r="P715" s="7">
        <f t="shared" si="45"/>
        <v>199</v>
      </c>
      <c r="Q715" t="s">
        <v>8324</v>
      </c>
      <c r="R715" t="s">
        <v>8326</v>
      </c>
      <c r="S715" s="11">
        <f t="shared" si="48"/>
        <v>42526.529305555552</v>
      </c>
      <c r="T715" s="11">
        <f t="shared" si="46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14.993333333333334</v>
      </c>
      <c r="P716" s="7">
        <f t="shared" si="45"/>
        <v>80.321428571428569</v>
      </c>
      <c r="Q716" t="s">
        <v>8324</v>
      </c>
      <c r="R716" t="s">
        <v>8326</v>
      </c>
      <c r="S716" s="11">
        <f t="shared" si="48"/>
        <v>42794.787986111114</v>
      </c>
      <c r="T716" s="11">
        <f t="shared" si="46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5.0509090909090908</v>
      </c>
      <c r="P717" s="7">
        <f t="shared" si="45"/>
        <v>115.75</v>
      </c>
      <c r="Q717" t="s">
        <v>8324</v>
      </c>
      <c r="R717" t="s">
        <v>8326</v>
      </c>
      <c r="S717" s="11">
        <f t="shared" si="48"/>
        <v>42313.132407407407</v>
      </c>
      <c r="T717" s="11">
        <f t="shared" si="46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10.214285714285715</v>
      </c>
      <c r="P718" s="7">
        <f t="shared" si="45"/>
        <v>44.6875</v>
      </c>
      <c r="Q718" t="s">
        <v>8324</v>
      </c>
      <c r="R718" t="s">
        <v>8326</v>
      </c>
      <c r="S718" s="11">
        <f t="shared" si="48"/>
        <v>41974</v>
      </c>
      <c r="T718" s="11">
        <f t="shared" si="46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0.30499999999999999</v>
      </c>
      <c r="P719" s="7">
        <f t="shared" si="45"/>
        <v>76.25</v>
      </c>
      <c r="Q719" t="s">
        <v>8324</v>
      </c>
      <c r="R719" t="s">
        <v>8326</v>
      </c>
      <c r="S719" s="11">
        <f t="shared" si="48"/>
        <v>41887.854189814818</v>
      </c>
      <c r="T719" s="11">
        <f t="shared" si="46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0.75</v>
      </c>
      <c r="P720" s="7">
        <f t="shared" si="45"/>
        <v>22.5</v>
      </c>
      <c r="Q720" t="s">
        <v>8324</v>
      </c>
      <c r="R720" t="s">
        <v>8326</v>
      </c>
      <c r="S720" s="11">
        <f t="shared" si="48"/>
        <v>42784.249305555553</v>
      </c>
      <c r="T720" s="11">
        <f t="shared" si="46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1.2933333333333332</v>
      </c>
      <c r="P721" s="7">
        <f t="shared" si="45"/>
        <v>19.399999999999999</v>
      </c>
      <c r="Q721" t="s">
        <v>8324</v>
      </c>
      <c r="R721" t="s">
        <v>8326</v>
      </c>
      <c r="S721" s="11">
        <f t="shared" si="48"/>
        <v>42423.040231481486</v>
      </c>
      <c r="T721" s="11">
        <f t="shared" si="46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143.94736842105263</v>
      </c>
      <c r="P722" s="7">
        <f t="shared" si="45"/>
        <v>66.707317073170728</v>
      </c>
      <c r="Q722" t="s">
        <v>8327</v>
      </c>
      <c r="R722" t="s">
        <v>8328</v>
      </c>
      <c r="S722" s="11">
        <f t="shared" si="48"/>
        <v>40937.649201388893</v>
      </c>
      <c r="T722" s="11">
        <f t="shared" si="46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122.10975609756099</v>
      </c>
      <c r="P723" s="7">
        <f t="shared" si="45"/>
        <v>84.142857142857139</v>
      </c>
      <c r="Q723" t="s">
        <v>8327</v>
      </c>
      <c r="R723" t="s">
        <v>8328</v>
      </c>
      <c r="S723" s="11">
        <f t="shared" si="48"/>
        <v>41852.571840277778</v>
      </c>
      <c r="T723" s="11">
        <f t="shared" si="46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132.024</v>
      </c>
      <c r="P724" s="7">
        <f t="shared" si="45"/>
        <v>215.72549019607843</v>
      </c>
      <c r="Q724" t="s">
        <v>8327</v>
      </c>
      <c r="R724" t="s">
        <v>8328</v>
      </c>
      <c r="S724" s="11">
        <f t="shared" si="48"/>
        <v>41007.76363425926</v>
      </c>
      <c r="T724" s="11">
        <f t="shared" si="46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109.38000000000001</v>
      </c>
      <c r="P725" s="7">
        <f t="shared" si="45"/>
        <v>54.69</v>
      </c>
      <c r="Q725" t="s">
        <v>8327</v>
      </c>
      <c r="R725" t="s">
        <v>8328</v>
      </c>
      <c r="S725" s="11">
        <f t="shared" si="48"/>
        <v>42215.165972222225</v>
      </c>
      <c r="T725" s="11">
        <f t="shared" si="46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105.47157142857144</v>
      </c>
      <c r="P726" s="7">
        <f t="shared" si="45"/>
        <v>51.62944055944056</v>
      </c>
      <c r="Q726" t="s">
        <v>8327</v>
      </c>
      <c r="R726" t="s">
        <v>8328</v>
      </c>
      <c r="S726" s="11">
        <f t="shared" si="48"/>
        <v>40724.638460648144</v>
      </c>
      <c r="T726" s="11">
        <f t="shared" si="46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100.35000000000001</v>
      </c>
      <c r="P727" s="7">
        <f t="shared" si="45"/>
        <v>143.35714285714286</v>
      </c>
      <c r="Q727" t="s">
        <v>8327</v>
      </c>
      <c r="R727" t="s">
        <v>8328</v>
      </c>
      <c r="S727" s="11">
        <f t="shared" si="48"/>
        <v>42351.626296296294</v>
      </c>
      <c r="T727" s="11">
        <f t="shared" si="46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101.4</v>
      </c>
      <c r="P728" s="7">
        <f t="shared" si="45"/>
        <v>72.428571428571431</v>
      </c>
      <c r="Q728" t="s">
        <v>8327</v>
      </c>
      <c r="R728" t="s">
        <v>8328</v>
      </c>
      <c r="S728" s="11">
        <f t="shared" si="48"/>
        <v>41376.042673611111</v>
      </c>
      <c r="T728" s="11">
        <f t="shared" si="46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155.51428571428571</v>
      </c>
      <c r="P729" s="7">
        <f t="shared" si="45"/>
        <v>36.530201342281877</v>
      </c>
      <c r="Q729" t="s">
        <v>8327</v>
      </c>
      <c r="R729" t="s">
        <v>8328</v>
      </c>
      <c r="S729" s="11">
        <f t="shared" si="48"/>
        <v>41288.888888888891</v>
      </c>
      <c r="T729" s="11">
        <f t="shared" si="46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105.566</v>
      </c>
      <c r="P730" s="7">
        <f t="shared" si="45"/>
        <v>60.903461538461535</v>
      </c>
      <c r="Q730" t="s">
        <v>8327</v>
      </c>
      <c r="R730" t="s">
        <v>8328</v>
      </c>
      <c r="S730" s="11">
        <f t="shared" si="48"/>
        <v>40776.837465277778</v>
      </c>
      <c r="T730" s="11">
        <f t="shared" si="46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130.65</v>
      </c>
      <c r="P731" s="7">
        <f t="shared" si="45"/>
        <v>43.55</v>
      </c>
      <c r="Q731" t="s">
        <v>8327</v>
      </c>
      <c r="R731" t="s">
        <v>8328</v>
      </c>
      <c r="S731" s="11">
        <f t="shared" si="48"/>
        <v>41171.185891203706</v>
      </c>
      <c r="T731" s="11">
        <f t="shared" si="46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132.19</v>
      </c>
      <c r="P732" s="7">
        <f t="shared" si="45"/>
        <v>99.766037735849054</v>
      </c>
      <c r="Q732" t="s">
        <v>8327</v>
      </c>
      <c r="R732" t="s">
        <v>8328</v>
      </c>
      <c r="S732" s="11">
        <f t="shared" si="48"/>
        <v>40884.745266203703</v>
      </c>
      <c r="T732" s="11">
        <f t="shared" si="46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126</v>
      </c>
      <c r="P733" s="7">
        <f t="shared" si="45"/>
        <v>88.732394366197184</v>
      </c>
      <c r="Q733" t="s">
        <v>8327</v>
      </c>
      <c r="R733" t="s">
        <v>8328</v>
      </c>
      <c r="S733" s="11">
        <f t="shared" si="48"/>
        <v>40930.25</v>
      </c>
      <c r="T733" s="11">
        <f t="shared" si="46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160</v>
      </c>
      <c r="P734" s="7">
        <f t="shared" si="45"/>
        <v>4.9230769230769234</v>
      </c>
      <c r="Q734" t="s">
        <v>8327</v>
      </c>
      <c r="R734" t="s">
        <v>8328</v>
      </c>
      <c r="S734" s="11">
        <f t="shared" si="48"/>
        <v>41546.424317129626</v>
      </c>
      <c r="T734" s="11">
        <f t="shared" si="46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120.48</v>
      </c>
      <c r="P735" s="7">
        <f t="shared" si="45"/>
        <v>17.822485207100591</v>
      </c>
      <c r="Q735" t="s">
        <v>8327</v>
      </c>
      <c r="R735" t="s">
        <v>8328</v>
      </c>
      <c r="S735" s="11">
        <f t="shared" si="48"/>
        <v>41628.420046296298</v>
      </c>
      <c r="T735" s="11">
        <f t="shared" si="46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125.52941176470588</v>
      </c>
      <c r="P736" s="7">
        <f t="shared" si="45"/>
        <v>187.19298245614036</v>
      </c>
      <c r="Q736" t="s">
        <v>8327</v>
      </c>
      <c r="R736" t="s">
        <v>8328</v>
      </c>
      <c r="S736" s="11">
        <f t="shared" si="48"/>
        <v>42133.208333333328</v>
      </c>
      <c r="T736" s="11">
        <f t="shared" si="46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114.40638297872341</v>
      </c>
      <c r="P737" s="7">
        <f t="shared" si="45"/>
        <v>234.80786026200875</v>
      </c>
      <c r="Q737" t="s">
        <v>8327</v>
      </c>
      <c r="R737" t="s">
        <v>8328</v>
      </c>
      <c r="S737" s="11">
        <f t="shared" si="48"/>
        <v>41977.027083333334</v>
      </c>
      <c r="T737" s="11">
        <f t="shared" si="46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315.13888888888891</v>
      </c>
      <c r="P738" s="7">
        <f t="shared" si="45"/>
        <v>105.04629629629629</v>
      </c>
      <c r="Q738" t="s">
        <v>8327</v>
      </c>
      <c r="R738" t="s">
        <v>8328</v>
      </c>
      <c r="S738" s="11">
        <f t="shared" si="48"/>
        <v>41599.207638888889</v>
      </c>
      <c r="T738" s="11">
        <f t="shared" si="46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122.39999999999999</v>
      </c>
      <c r="P739" s="7">
        <f t="shared" si="45"/>
        <v>56.666666666666664</v>
      </c>
      <c r="Q739" t="s">
        <v>8327</v>
      </c>
      <c r="R739" t="s">
        <v>8328</v>
      </c>
      <c r="S739" s="11">
        <f t="shared" si="48"/>
        <v>41684.833333333336</v>
      </c>
      <c r="T739" s="11">
        <f t="shared" si="46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106.73333333333332</v>
      </c>
      <c r="P740" s="7">
        <f t="shared" si="45"/>
        <v>39.048780487804876</v>
      </c>
      <c r="Q740" t="s">
        <v>8327</v>
      </c>
      <c r="R740" t="s">
        <v>8328</v>
      </c>
      <c r="S740" s="11">
        <f t="shared" si="48"/>
        <v>41974.207638888889</v>
      </c>
      <c r="T740" s="11">
        <f t="shared" si="46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158.33333333333331</v>
      </c>
      <c r="P741" s="7">
        <f t="shared" si="45"/>
        <v>68.345323741007192</v>
      </c>
      <c r="Q741" t="s">
        <v>8327</v>
      </c>
      <c r="R741" t="s">
        <v>8328</v>
      </c>
      <c r="S741" s="11">
        <f t="shared" si="48"/>
        <v>41862.502650462964</v>
      </c>
      <c r="T741" s="11">
        <f t="shared" si="46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107.4</v>
      </c>
      <c r="P742" s="7">
        <f t="shared" si="45"/>
        <v>169.57894736842104</v>
      </c>
      <c r="Q742" t="s">
        <v>8327</v>
      </c>
      <c r="R742" t="s">
        <v>8328</v>
      </c>
      <c r="S742" s="11">
        <f t="shared" si="48"/>
        <v>42176.146782407406</v>
      </c>
      <c r="T742" s="11">
        <f t="shared" si="46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102.25999999999999</v>
      </c>
      <c r="P743" s="7">
        <f t="shared" si="45"/>
        <v>141.42340425531913</v>
      </c>
      <c r="Q743" t="s">
        <v>8327</v>
      </c>
      <c r="R743" t="s">
        <v>8328</v>
      </c>
      <c r="S743" s="11">
        <f t="shared" si="48"/>
        <v>41436.648217592592</v>
      </c>
      <c r="T743" s="11">
        <f t="shared" si="46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110.71428571428572</v>
      </c>
      <c r="P744" s="7">
        <f t="shared" si="45"/>
        <v>67.391304347826093</v>
      </c>
      <c r="Q744" t="s">
        <v>8327</v>
      </c>
      <c r="R744" t="s">
        <v>8328</v>
      </c>
      <c r="S744" s="11">
        <f t="shared" si="48"/>
        <v>41719.876296296294</v>
      </c>
      <c r="T744" s="11">
        <f t="shared" si="46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148</v>
      </c>
      <c r="P745" s="7">
        <f t="shared" si="45"/>
        <v>54.266666666666666</v>
      </c>
      <c r="Q745" t="s">
        <v>8327</v>
      </c>
      <c r="R745" t="s">
        <v>8328</v>
      </c>
      <c r="S745" s="11">
        <f t="shared" si="48"/>
        <v>41015.875</v>
      </c>
      <c r="T745" s="11">
        <f t="shared" si="46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102.32000000000001</v>
      </c>
      <c r="P746" s="7">
        <f t="shared" si="45"/>
        <v>82.516129032258064</v>
      </c>
      <c r="Q746" t="s">
        <v>8327</v>
      </c>
      <c r="R746" t="s">
        <v>8328</v>
      </c>
      <c r="S746" s="11">
        <f t="shared" si="48"/>
        <v>41256.95721064815</v>
      </c>
      <c r="T746" s="11">
        <f t="shared" si="46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179.09909909909908</v>
      </c>
      <c r="P747" s="7">
        <f t="shared" si="45"/>
        <v>53.729729729729726</v>
      </c>
      <c r="Q747" t="s">
        <v>8327</v>
      </c>
      <c r="R747" t="s">
        <v>8328</v>
      </c>
      <c r="S747" s="11">
        <f t="shared" si="48"/>
        <v>41397.572280092594</v>
      </c>
      <c r="T747" s="11">
        <f t="shared" si="46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111.08135252761969</v>
      </c>
      <c r="P748" s="7">
        <f t="shared" si="45"/>
        <v>34.206185567010309</v>
      </c>
      <c r="Q748" t="s">
        <v>8327</v>
      </c>
      <c r="R748" t="s">
        <v>8328</v>
      </c>
      <c r="S748" s="11">
        <f t="shared" si="48"/>
        <v>41175.165972222225</v>
      </c>
      <c r="T748" s="11">
        <f t="shared" si="46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100.04285714285714</v>
      </c>
      <c r="P749" s="7">
        <f t="shared" si="45"/>
        <v>127.32727272727273</v>
      </c>
      <c r="Q749" t="s">
        <v>8327</v>
      </c>
      <c r="R749" t="s">
        <v>8328</v>
      </c>
      <c r="S749" s="11">
        <f t="shared" si="48"/>
        <v>42019.454166666663</v>
      </c>
      <c r="T749" s="11">
        <f t="shared" si="46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100.25</v>
      </c>
      <c r="P750" s="7">
        <f t="shared" si="45"/>
        <v>45.56818181818182</v>
      </c>
      <c r="Q750" t="s">
        <v>8327</v>
      </c>
      <c r="R750" t="s">
        <v>8328</v>
      </c>
      <c r="S750" s="11">
        <f t="shared" si="48"/>
        <v>41861.846828703703</v>
      </c>
      <c r="T750" s="11">
        <f t="shared" si="46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105.56</v>
      </c>
      <c r="P751" s="7">
        <f t="shared" si="45"/>
        <v>95.963636363636368</v>
      </c>
      <c r="Q751" t="s">
        <v>8327</v>
      </c>
      <c r="R751" t="s">
        <v>8328</v>
      </c>
      <c r="S751" s="11">
        <f t="shared" si="48"/>
        <v>42763.94131944445</v>
      </c>
      <c r="T751" s="11">
        <f t="shared" si="46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102.58775877587757</v>
      </c>
      <c r="P752" s="7">
        <f t="shared" si="45"/>
        <v>77.271186440677965</v>
      </c>
      <c r="Q752" t="s">
        <v>8327</v>
      </c>
      <c r="R752" t="s">
        <v>8328</v>
      </c>
      <c r="S752" s="11">
        <f t="shared" si="48"/>
        <v>41329.878148148149</v>
      </c>
      <c r="T752" s="11">
        <f t="shared" si="46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118.5</v>
      </c>
      <c r="P753" s="7">
        <f t="shared" si="45"/>
        <v>57.338709677419352</v>
      </c>
      <c r="Q753" t="s">
        <v>8327</v>
      </c>
      <c r="R753" t="s">
        <v>8328</v>
      </c>
      <c r="S753" s="11">
        <f t="shared" si="48"/>
        <v>40759.630497685182</v>
      </c>
      <c r="T753" s="11">
        <f t="shared" si="46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111.7</v>
      </c>
      <c r="P754" s="7">
        <f t="shared" si="45"/>
        <v>53.19047619047619</v>
      </c>
      <c r="Q754" t="s">
        <v>8327</v>
      </c>
      <c r="R754" t="s">
        <v>8328</v>
      </c>
      <c r="S754" s="11">
        <f t="shared" si="48"/>
        <v>42659.458333333328</v>
      </c>
      <c r="T754" s="11">
        <f t="shared" si="46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128</v>
      </c>
      <c r="P755" s="7">
        <f t="shared" si="45"/>
        <v>492.30769230769232</v>
      </c>
      <c r="Q755" t="s">
        <v>8327</v>
      </c>
      <c r="R755" t="s">
        <v>8328</v>
      </c>
      <c r="S755" s="11">
        <f t="shared" si="48"/>
        <v>42049.590173611112</v>
      </c>
      <c r="T755" s="11">
        <f t="shared" si="46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103.75000000000001</v>
      </c>
      <c r="P756" s="7">
        <f t="shared" si="45"/>
        <v>42.346938775510203</v>
      </c>
      <c r="Q756" t="s">
        <v>8327</v>
      </c>
      <c r="R756" t="s">
        <v>8328</v>
      </c>
      <c r="S756" s="11">
        <f t="shared" si="48"/>
        <v>41279.749085648145</v>
      </c>
      <c r="T756" s="11">
        <f t="shared" si="46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101.9076</v>
      </c>
      <c r="P757" s="7">
        <f t="shared" si="45"/>
        <v>37.466029411764708</v>
      </c>
      <c r="Q757" t="s">
        <v>8327</v>
      </c>
      <c r="R757" t="s">
        <v>8328</v>
      </c>
      <c r="S757" s="11">
        <f t="shared" si="48"/>
        <v>41414.02847222222</v>
      </c>
      <c r="T757" s="11">
        <f t="shared" si="46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117.71428571428571</v>
      </c>
      <c r="P758" s="7">
        <f t="shared" si="45"/>
        <v>37.454545454545453</v>
      </c>
      <c r="Q758" t="s">
        <v>8327</v>
      </c>
      <c r="R758" t="s">
        <v>8328</v>
      </c>
      <c r="S758" s="11">
        <f t="shared" si="48"/>
        <v>40651.725219907406</v>
      </c>
      <c r="T758" s="11">
        <f t="shared" si="46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238</v>
      </c>
      <c r="P759" s="7">
        <f t="shared" si="45"/>
        <v>33.055555555555557</v>
      </c>
      <c r="Q759" t="s">
        <v>8327</v>
      </c>
      <c r="R759" t="s">
        <v>8328</v>
      </c>
      <c r="S759" s="11">
        <f t="shared" si="48"/>
        <v>41249.054560185185</v>
      </c>
      <c r="T759" s="11">
        <f t="shared" si="46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102</v>
      </c>
      <c r="P760" s="7">
        <f t="shared" si="45"/>
        <v>134.21052631578948</v>
      </c>
      <c r="Q760" t="s">
        <v>8327</v>
      </c>
      <c r="R760" t="s">
        <v>8328</v>
      </c>
      <c r="S760" s="11">
        <f t="shared" si="48"/>
        <v>40459.836435185185</v>
      </c>
      <c r="T760" s="11">
        <f t="shared" si="46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101.92000000000002</v>
      </c>
      <c r="P761" s="7">
        <f t="shared" si="45"/>
        <v>51.474747474747474</v>
      </c>
      <c r="Q761" t="s">
        <v>8327</v>
      </c>
      <c r="R761" t="s">
        <v>8328</v>
      </c>
      <c r="S761" s="11">
        <f t="shared" si="48"/>
        <v>41829.330312500002</v>
      </c>
      <c r="T761" s="11">
        <f t="shared" si="46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 s="7" t="e">
        <f t="shared" si="45"/>
        <v>#DIV/0!</v>
      </c>
      <c r="Q762" t="s">
        <v>8327</v>
      </c>
      <c r="R762" t="s">
        <v>8311</v>
      </c>
      <c r="S762" s="11">
        <f t="shared" si="48"/>
        <v>42700.805706018517</v>
      </c>
      <c r="T762" s="11">
        <f t="shared" si="46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</v>
      </c>
      <c r="P763" s="7">
        <f t="shared" si="45"/>
        <v>39.166666666666664</v>
      </c>
      <c r="Q763" t="s">
        <v>8327</v>
      </c>
      <c r="R763" t="s">
        <v>8311</v>
      </c>
      <c r="S763" s="11">
        <f t="shared" si="48"/>
        <v>41672.751458333332</v>
      </c>
      <c r="T763" s="11">
        <f t="shared" si="46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 s="7" t="e">
        <f t="shared" si="45"/>
        <v>#DIV/0!</v>
      </c>
      <c r="Q764" t="s">
        <v>8327</v>
      </c>
      <c r="R764" t="s">
        <v>8311</v>
      </c>
      <c r="S764" s="11">
        <f t="shared" si="48"/>
        <v>42708.25</v>
      </c>
      <c r="T764" s="11">
        <f t="shared" si="46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0.11655011655011654</v>
      </c>
      <c r="P765" s="7">
        <f t="shared" si="45"/>
        <v>5</v>
      </c>
      <c r="Q765" t="s">
        <v>8327</v>
      </c>
      <c r="R765" t="s">
        <v>8311</v>
      </c>
      <c r="S765" s="11">
        <f t="shared" si="48"/>
        <v>41501.446851851848</v>
      </c>
      <c r="T765" s="11">
        <f t="shared" si="46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 s="7" t="e">
        <f t="shared" si="45"/>
        <v>#DIV/0!</v>
      </c>
      <c r="Q766" t="s">
        <v>8327</v>
      </c>
      <c r="R766" t="s">
        <v>8311</v>
      </c>
      <c r="S766" s="11">
        <f t="shared" si="48"/>
        <v>42257.173159722224</v>
      </c>
      <c r="T766" s="11">
        <f t="shared" si="46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36.014285714285712</v>
      </c>
      <c r="P767" s="7">
        <f t="shared" si="45"/>
        <v>57.295454545454547</v>
      </c>
      <c r="Q767" t="s">
        <v>8327</v>
      </c>
      <c r="R767" t="s">
        <v>8311</v>
      </c>
      <c r="S767" s="11">
        <f t="shared" si="48"/>
        <v>41931.542638888888</v>
      </c>
      <c r="T767" s="11">
        <f t="shared" si="46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 s="7" t="e">
        <f t="shared" si="45"/>
        <v>#DIV/0!</v>
      </c>
      <c r="Q768" t="s">
        <v>8327</v>
      </c>
      <c r="R768" t="s">
        <v>8311</v>
      </c>
      <c r="S768" s="11">
        <f t="shared" si="48"/>
        <v>42051.783368055556</v>
      </c>
      <c r="T768" s="11">
        <f t="shared" si="46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</v>
      </c>
      <c r="P769" s="7">
        <f t="shared" si="45"/>
        <v>59</v>
      </c>
      <c r="Q769" t="s">
        <v>8327</v>
      </c>
      <c r="R769" t="s">
        <v>8311</v>
      </c>
      <c r="S769" s="11">
        <f t="shared" si="48"/>
        <v>42145.143634259264</v>
      </c>
      <c r="T769" s="11">
        <f t="shared" si="46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 s="7" t="e">
        <f t="shared" si="45"/>
        <v>#DIV/0!</v>
      </c>
      <c r="Q770" t="s">
        <v>8327</v>
      </c>
      <c r="R770" t="s">
        <v>8311</v>
      </c>
      <c r="S770" s="11">
        <f t="shared" si="48"/>
        <v>41624.207060185188</v>
      </c>
      <c r="T770" s="11">
        <f t="shared" si="46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7"/>
        <v>41.4</v>
      </c>
      <c r="P771" s="7">
        <f t="shared" ref="P771:P834" si="49">E771/L771</f>
        <v>31.846153846153847</v>
      </c>
      <c r="Q771" t="s">
        <v>8327</v>
      </c>
      <c r="R771" t="s">
        <v>8311</v>
      </c>
      <c r="S771" s="11">
        <f t="shared" si="48"/>
        <v>41634.996458333335</v>
      </c>
      <c r="T771" s="11">
        <f t="shared" ref="T771:T834" si="50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7"/>
        <v>0</v>
      </c>
      <c r="P772" s="7" t="e">
        <f t="shared" si="49"/>
        <v>#DIV/0!</v>
      </c>
      <c r="Q772" t="s">
        <v>8327</v>
      </c>
      <c r="R772" t="s">
        <v>8311</v>
      </c>
      <c r="S772" s="11">
        <f t="shared" si="48"/>
        <v>41329.999641203707</v>
      </c>
      <c r="T772" s="11">
        <f t="shared" si="50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ref="O773:O836" si="51">E773/D773*100</f>
        <v>2.6315789473684209E-2</v>
      </c>
      <c r="P773" s="7">
        <f t="shared" si="49"/>
        <v>10</v>
      </c>
      <c r="Q773" t="s">
        <v>8327</v>
      </c>
      <c r="R773" t="s">
        <v>8311</v>
      </c>
      <c r="S773" s="11">
        <f t="shared" si="48"/>
        <v>42399.824097222227</v>
      </c>
      <c r="T773" s="11">
        <f t="shared" si="50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3.3333333333333335</v>
      </c>
      <c r="P774" s="7">
        <f t="shared" si="49"/>
        <v>50</v>
      </c>
      <c r="Q774" t="s">
        <v>8327</v>
      </c>
      <c r="R774" t="s">
        <v>8311</v>
      </c>
      <c r="S774" s="11">
        <f t="shared" si="48"/>
        <v>40118.165972222225</v>
      </c>
      <c r="T774" s="11">
        <f t="shared" si="50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0.85129023676509719</v>
      </c>
      <c r="P775" s="7">
        <f t="shared" si="49"/>
        <v>16</v>
      </c>
      <c r="Q775" t="s">
        <v>8327</v>
      </c>
      <c r="R775" t="s">
        <v>8311</v>
      </c>
      <c r="S775" s="11">
        <f t="shared" si="48"/>
        <v>42134.959027777775</v>
      </c>
      <c r="T775" s="11">
        <f t="shared" si="50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70.199999999999989</v>
      </c>
      <c r="P776" s="7">
        <f t="shared" si="49"/>
        <v>39</v>
      </c>
      <c r="Q776" t="s">
        <v>8327</v>
      </c>
      <c r="R776" t="s">
        <v>8311</v>
      </c>
      <c r="S776" s="11">
        <f t="shared" si="48"/>
        <v>41693.780300925922</v>
      </c>
      <c r="T776" s="11">
        <f t="shared" si="50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1.7000000000000002</v>
      </c>
      <c r="P777" s="7">
        <f t="shared" si="49"/>
        <v>34</v>
      </c>
      <c r="Q777" t="s">
        <v>8327</v>
      </c>
      <c r="R777" t="s">
        <v>8311</v>
      </c>
      <c r="S777" s="11">
        <f t="shared" ref="S777:S840" si="52">(((I777/60)/60)/24)+DATE(1970,1,1)</f>
        <v>40893.060127314813</v>
      </c>
      <c r="T777" s="11">
        <f t="shared" si="50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51.4</v>
      </c>
      <c r="P778" s="7">
        <f t="shared" si="49"/>
        <v>63.122807017543863</v>
      </c>
      <c r="Q778" t="s">
        <v>8327</v>
      </c>
      <c r="R778" t="s">
        <v>8311</v>
      </c>
      <c r="S778" s="11">
        <f t="shared" si="52"/>
        <v>42288.208333333328</v>
      </c>
      <c r="T778" s="11">
        <f t="shared" si="50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0.70000000000000007</v>
      </c>
      <c r="P779" s="7">
        <f t="shared" si="49"/>
        <v>7</v>
      </c>
      <c r="Q779" t="s">
        <v>8327</v>
      </c>
      <c r="R779" t="s">
        <v>8311</v>
      </c>
      <c r="S779" s="11">
        <f t="shared" si="52"/>
        <v>41486.981215277774</v>
      </c>
      <c r="T779" s="11">
        <f t="shared" si="50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0.4</v>
      </c>
      <c r="P780" s="7">
        <f t="shared" si="49"/>
        <v>2</v>
      </c>
      <c r="Q780" t="s">
        <v>8327</v>
      </c>
      <c r="R780" t="s">
        <v>8311</v>
      </c>
      <c r="S780" s="11">
        <f t="shared" si="52"/>
        <v>41759.702314814815</v>
      </c>
      <c r="T780" s="11">
        <f t="shared" si="50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2.666666666666667</v>
      </c>
      <c r="P781" s="7">
        <f t="shared" si="49"/>
        <v>66.666666666666671</v>
      </c>
      <c r="Q781" t="s">
        <v>8327</v>
      </c>
      <c r="R781" t="s">
        <v>8311</v>
      </c>
      <c r="S781" s="11">
        <f t="shared" si="52"/>
        <v>40466.166666666664</v>
      </c>
      <c r="T781" s="11">
        <f t="shared" si="50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104</v>
      </c>
      <c r="P782" s="7">
        <f t="shared" si="49"/>
        <v>38.518518518518519</v>
      </c>
      <c r="Q782" t="s">
        <v>8313</v>
      </c>
      <c r="R782" t="s">
        <v>8312</v>
      </c>
      <c r="S782" s="11">
        <f t="shared" si="52"/>
        <v>40666.673900462964</v>
      </c>
      <c r="T782" s="11">
        <f t="shared" si="50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133.15375</v>
      </c>
      <c r="P783" s="7">
        <f t="shared" si="49"/>
        <v>42.609200000000001</v>
      </c>
      <c r="Q783" t="s">
        <v>8313</v>
      </c>
      <c r="R783" t="s">
        <v>8312</v>
      </c>
      <c r="S783" s="11">
        <f t="shared" si="52"/>
        <v>41433.000856481485</v>
      </c>
      <c r="T783" s="11">
        <f t="shared" si="50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100</v>
      </c>
      <c r="P784" s="7">
        <f t="shared" si="49"/>
        <v>50</v>
      </c>
      <c r="Q784" t="s">
        <v>8313</v>
      </c>
      <c r="R784" t="s">
        <v>8312</v>
      </c>
      <c r="S784" s="11">
        <f t="shared" si="52"/>
        <v>41146.758125</v>
      </c>
      <c r="T784" s="11">
        <f t="shared" si="50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148.13333333333333</v>
      </c>
      <c r="P785" s="7">
        <f t="shared" si="49"/>
        <v>63.485714285714288</v>
      </c>
      <c r="Q785" t="s">
        <v>8313</v>
      </c>
      <c r="R785" t="s">
        <v>8312</v>
      </c>
      <c r="S785" s="11">
        <f t="shared" si="52"/>
        <v>41026.916666666664</v>
      </c>
      <c r="T785" s="11">
        <f t="shared" si="50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102.49999999999999</v>
      </c>
      <c r="P786" s="7">
        <f t="shared" si="49"/>
        <v>102.5</v>
      </c>
      <c r="Q786" t="s">
        <v>8313</v>
      </c>
      <c r="R786" t="s">
        <v>8312</v>
      </c>
      <c r="S786" s="11">
        <f t="shared" si="52"/>
        <v>41715.107858796298</v>
      </c>
      <c r="T786" s="11">
        <f t="shared" si="50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180.62799999999999</v>
      </c>
      <c r="P787" s="7">
        <f t="shared" si="49"/>
        <v>31.142758620689655</v>
      </c>
      <c r="Q787" t="s">
        <v>8313</v>
      </c>
      <c r="R787" t="s">
        <v>8312</v>
      </c>
      <c r="S787" s="11">
        <f t="shared" si="52"/>
        <v>41333.593923611108</v>
      </c>
      <c r="T787" s="11">
        <f t="shared" si="50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142.79999999999998</v>
      </c>
      <c r="P788" s="7">
        <f t="shared" si="49"/>
        <v>162.27272727272728</v>
      </c>
      <c r="Q788" t="s">
        <v>8313</v>
      </c>
      <c r="R788" t="s">
        <v>8312</v>
      </c>
      <c r="S788" s="11">
        <f t="shared" si="52"/>
        <v>41040.657638888886</v>
      </c>
      <c r="T788" s="11">
        <f t="shared" si="50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114.16666666666666</v>
      </c>
      <c r="P789" s="7">
        <f t="shared" si="49"/>
        <v>80.588235294117652</v>
      </c>
      <c r="Q789" t="s">
        <v>8313</v>
      </c>
      <c r="R789" t="s">
        <v>8312</v>
      </c>
      <c r="S789" s="11">
        <f t="shared" si="52"/>
        <v>41579.627615740741</v>
      </c>
      <c r="T789" s="11">
        <f t="shared" si="50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203.505</v>
      </c>
      <c r="P790" s="7">
        <f t="shared" si="49"/>
        <v>59.85441176470588</v>
      </c>
      <c r="Q790" t="s">
        <v>8313</v>
      </c>
      <c r="R790" t="s">
        <v>8312</v>
      </c>
      <c r="S790" s="11">
        <f t="shared" si="52"/>
        <v>41097.165972222225</v>
      </c>
      <c r="T790" s="11">
        <f t="shared" si="50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109.41176470588236</v>
      </c>
      <c r="P791" s="7">
        <f t="shared" si="49"/>
        <v>132.85714285714286</v>
      </c>
      <c r="Q791" t="s">
        <v>8313</v>
      </c>
      <c r="R791" t="s">
        <v>8312</v>
      </c>
      <c r="S791" s="11">
        <f t="shared" si="52"/>
        <v>41295.332638888889</v>
      </c>
      <c r="T791" s="11">
        <f t="shared" si="50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144.37459999999999</v>
      </c>
      <c r="P792" s="7">
        <f t="shared" si="49"/>
        <v>92.547820512820508</v>
      </c>
      <c r="Q792" t="s">
        <v>8313</v>
      </c>
      <c r="R792" t="s">
        <v>8312</v>
      </c>
      <c r="S792" s="11">
        <f t="shared" si="52"/>
        <v>41306.047905092593</v>
      </c>
      <c r="T792" s="11">
        <f t="shared" si="50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103.86666666666666</v>
      </c>
      <c r="P793" s="7">
        <f t="shared" si="49"/>
        <v>60.859375</v>
      </c>
      <c r="Q793" t="s">
        <v>8313</v>
      </c>
      <c r="R793" t="s">
        <v>8312</v>
      </c>
      <c r="S793" s="11">
        <f t="shared" si="52"/>
        <v>41591.249305555553</v>
      </c>
      <c r="T793" s="11">
        <f t="shared" si="50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100.44440000000002</v>
      </c>
      <c r="P794" s="7">
        <f t="shared" si="49"/>
        <v>41.851833333333339</v>
      </c>
      <c r="Q794" t="s">
        <v>8313</v>
      </c>
      <c r="R794" t="s">
        <v>8312</v>
      </c>
      <c r="S794" s="11">
        <f t="shared" si="52"/>
        <v>41585.915312500001</v>
      </c>
      <c r="T794" s="11">
        <f t="shared" si="50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102.77927272727271</v>
      </c>
      <c r="P795" s="7">
        <f t="shared" si="49"/>
        <v>88.325937499999995</v>
      </c>
      <c r="Q795" t="s">
        <v>8313</v>
      </c>
      <c r="R795" t="s">
        <v>8312</v>
      </c>
      <c r="S795" s="11">
        <f t="shared" si="52"/>
        <v>41458.207638888889</v>
      </c>
      <c r="T795" s="11">
        <f t="shared" si="50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105.31250000000001</v>
      </c>
      <c r="P796" s="7">
        <f t="shared" si="49"/>
        <v>158.96226415094338</v>
      </c>
      <c r="Q796" t="s">
        <v>8313</v>
      </c>
      <c r="R796" t="s">
        <v>8312</v>
      </c>
      <c r="S796" s="11">
        <f t="shared" si="52"/>
        <v>40791.712500000001</v>
      </c>
      <c r="T796" s="11">
        <f t="shared" si="50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111.78571428571429</v>
      </c>
      <c r="P797" s="7">
        <f t="shared" si="49"/>
        <v>85.054347826086953</v>
      </c>
      <c r="Q797" t="s">
        <v>8313</v>
      </c>
      <c r="R797" t="s">
        <v>8312</v>
      </c>
      <c r="S797" s="11">
        <f t="shared" si="52"/>
        <v>41006.207638888889</v>
      </c>
      <c r="T797" s="11">
        <f t="shared" si="50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101.35000000000001</v>
      </c>
      <c r="P798" s="7">
        <f t="shared" si="49"/>
        <v>112.61111111111111</v>
      </c>
      <c r="Q798" t="s">
        <v>8313</v>
      </c>
      <c r="R798" t="s">
        <v>8312</v>
      </c>
      <c r="S798" s="11">
        <f t="shared" si="52"/>
        <v>41532.881944444445</v>
      </c>
      <c r="T798" s="11">
        <f t="shared" si="50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107.53333333333333</v>
      </c>
      <c r="P799" s="7">
        <f t="shared" si="49"/>
        <v>45.436619718309856</v>
      </c>
      <c r="Q799" t="s">
        <v>8313</v>
      </c>
      <c r="R799" t="s">
        <v>8312</v>
      </c>
      <c r="S799" s="11">
        <f t="shared" si="52"/>
        <v>41028.166666666664</v>
      </c>
      <c r="T799" s="11">
        <f t="shared" si="50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114.88571428571429</v>
      </c>
      <c r="P800" s="7">
        <f t="shared" si="49"/>
        <v>46.218390804597703</v>
      </c>
      <c r="Q800" t="s">
        <v>8313</v>
      </c>
      <c r="R800" t="s">
        <v>8312</v>
      </c>
      <c r="S800" s="11">
        <f t="shared" si="52"/>
        <v>41912.590127314819</v>
      </c>
      <c r="T800" s="11">
        <f t="shared" si="50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100.02</v>
      </c>
      <c r="P801" s="7">
        <f t="shared" si="49"/>
        <v>178.60714285714286</v>
      </c>
      <c r="Q801" t="s">
        <v>8313</v>
      </c>
      <c r="R801" t="s">
        <v>8312</v>
      </c>
      <c r="S801" s="11">
        <f t="shared" si="52"/>
        <v>41026.667199074072</v>
      </c>
      <c r="T801" s="11">
        <f t="shared" si="50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152.13333333333335</v>
      </c>
      <c r="P802" s="7">
        <f t="shared" si="49"/>
        <v>40.75</v>
      </c>
      <c r="Q802" t="s">
        <v>8313</v>
      </c>
      <c r="R802" t="s">
        <v>8312</v>
      </c>
      <c r="S802" s="11">
        <f t="shared" si="52"/>
        <v>41893.433495370373</v>
      </c>
      <c r="T802" s="11">
        <f t="shared" si="50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111.52149999999999</v>
      </c>
      <c r="P803" s="7">
        <f t="shared" si="49"/>
        <v>43.733921568627444</v>
      </c>
      <c r="Q803" t="s">
        <v>8313</v>
      </c>
      <c r="R803" t="s">
        <v>8312</v>
      </c>
      <c r="S803" s="11">
        <f t="shared" si="52"/>
        <v>40725.795370370368</v>
      </c>
      <c r="T803" s="11">
        <f t="shared" si="50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101.33333333333334</v>
      </c>
      <c r="P804" s="7">
        <f t="shared" si="49"/>
        <v>81.066666666666663</v>
      </c>
      <c r="Q804" t="s">
        <v>8313</v>
      </c>
      <c r="R804" t="s">
        <v>8312</v>
      </c>
      <c r="S804" s="11">
        <f t="shared" si="52"/>
        <v>41169.170138888891</v>
      </c>
      <c r="T804" s="11">
        <f t="shared" si="50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123.2608695652174</v>
      </c>
      <c r="P805" s="7">
        <f t="shared" si="49"/>
        <v>74.60526315789474</v>
      </c>
      <c r="Q805" t="s">
        <v>8313</v>
      </c>
      <c r="R805" t="s">
        <v>8312</v>
      </c>
      <c r="S805" s="11">
        <f t="shared" si="52"/>
        <v>40692.041666666664</v>
      </c>
      <c r="T805" s="11">
        <f t="shared" si="50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100</v>
      </c>
      <c r="P806" s="7">
        <f t="shared" si="49"/>
        <v>305.55555555555554</v>
      </c>
      <c r="Q806" t="s">
        <v>8313</v>
      </c>
      <c r="R806" t="s">
        <v>8312</v>
      </c>
      <c r="S806" s="11">
        <f t="shared" si="52"/>
        <v>40747.165972222225</v>
      </c>
      <c r="T806" s="11">
        <f t="shared" si="50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105</v>
      </c>
      <c r="P807" s="7">
        <f t="shared" si="49"/>
        <v>58.333333333333336</v>
      </c>
      <c r="Q807" t="s">
        <v>8313</v>
      </c>
      <c r="R807" t="s">
        <v>8312</v>
      </c>
      <c r="S807" s="11">
        <f t="shared" si="52"/>
        <v>40740.958333333336</v>
      </c>
      <c r="T807" s="11">
        <f t="shared" si="50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104.4375</v>
      </c>
      <c r="P808" s="7">
        <f t="shared" si="49"/>
        <v>117.67605633802818</v>
      </c>
      <c r="Q808" t="s">
        <v>8313</v>
      </c>
      <c r="R808" t="s">
        <v>8312</v>
      </c>
      <c r="S808" s="11">
        <f t="shared" si="52"/>
        <v>40793.691423611112</v>
      </c>
      <c r="T808" s="11">
        <f t="shared" si="50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105.125</v>
      </c>
      <c r="P809" s="7">
        <f t="shared" si="49"/>
        <v>73.771929824561397</v>
      </c>
      <c r="Q809" t="s">
        <v>8313</v>
      </c>
      <c r="R809" t="s">
        <v>8312</v>
      </c>
      <c r="S809" s="11">
        <f t="shared" si="52"/>
        <v>42795.083333333328</v>
      </c>
      <c r="T809" s="11">
        <f t="shared" si="50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100</v>
      </c>
      <c r="P810" s="7">
        <f t="shared" si="49"/>
        <v>104.65116279069767</v>
      </c>
      <c r="Q810" t="s">
        <v>8313</v>
      </c>
      <c r="R810" t="s">
        <v>8312</v>
      </c>
      <c r="S810" s="11">
        <f t="shared" si="52"/>
        <v>41995.207638888889</v>
      </c>
      <c r="T810" s="11">
        <f t="shared" si="50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103.77499999999999</v>
      </c>
      <c r="P811" s="7">
        <f t="shared" si="49"/>
        <v>79.82692307692308</v>
      </c>
      <c r="Q811" t="s">
        <v>8313</v>
      </c>
      <c r="R811" t="s">
        <v>8312</v>
      </c>
      <c r="S811" s="11">
        <f t="shared" si="52"/>
        <v>41658.833680555559</v>
      </c>
      <c r="T811" s="11">
        <f t="shared" si="50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105</v>
      </c>
      <c r="P812" s="7">
        <f t="shared" si="49"/>
        <v>58.333333333333336</v>
      </c>
      <c r="Q812" t="s">
        <v>8313</v>
      </c>
      <c r="R812" t="s">
        <v>8312</v>
      </c>
      <c r="S812" s="11">
        <f t="shared" si="52"/>
        <v>41153.056273148148</v>
      </c>
      <c r="T812" s="11">
        <f t="shared" si="50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104</v>
      </c>
      <c r="P813" s="7">
        <f t="shared" si="49"/>
        <v>86.666666666666671</v>
      </c>
      <c r="Q813" t="s">
        <v>8313</v>
      </c>
      <c r="R813" t="s">
        <v>8312</v>
      </c>
      <c r="S813" s="11">
        <f t="shared" si="52"/>
        <v>41465.702777777777</v>
      </c>
      <c r="T813" s="11">
        <f t="shared" si="50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151.83333333333334</v>
      </c>
      <c r="P814" s="7">
        <f t="shared" si="49"/>
        <v>27.606060606060606</v>
      </c>
      <c r="Q814" t="s">
        <v>8313</v>
      </c>
      <c r="R814" t="s">
        <v>8312</v>
      </c>
      <c r="S814" s="11">
        <f t="shared" si="52"/>
        <v>41334.581944444442</v>
      </c>
      <c r="T814" s="11">
        <f t="shared" si="50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159.99600000000001</v>
      </c>
      <c r="P815" s="7">
        <f t="shared" si="49"/>
        <v>24.999375000000001</v>
      </c>
      <c r="Q815" t="s">
        <v>8313</v>
      </c>
      <c r="R815" t="s">
        <v>8312</v>
      </c>
      <c r="S815" s="11">
        <f t="shared" si="52"/>
        <v>41110.960243055553</v>
      </c>
      <c r="T815" s="11">
        <f t="shared" si="50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127.3</v>
      </c>
      <c r="P816" s="7">
        <f t="shared" si="49"/>
        <v>45.464285714285715</v>
      </c>
      <c r="Q816" t="s">
        <v>8313</v>
      </c>
      <c r="R816" t="s">
        <v>8312</v>
      </c>
      <c r="S816" s="11">
        <f t="shared" si="52"/>
        <v>40694.75277777778</v>
      </c>
      <c r="T816" s="11">
        <f t="shared" si="50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107</v>
      </c>
      <c r="P817" s="7">
        <f t="shared" si="49"/>
        <v>99.534883720930239</v>
      </c>
      <c r="Q817" t="s">
        <v>8313</v>
      </c>
      <c r="R817" t="s">
        <v>8312</v>
      </c>
      <c r="S817" s="11">
        <f t="shared" si="52"/>
        <v>41944.917858796296</v>
      </c>
      <c r="T817" s="11">
        <f t="shared" si="50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115.12214285714286</v>
      </c>
      <c r="P818" s="7">
        <f t="shared" si="49"/>
        <v>39.31</v>
      </c>
      <c r="Q818" t="s">
        <v>8313</v>
      </c>
      <c r="R818" t="s">
        <v>8312</v>
      </c>
      <c r="S818" s="11">
        <f t="shared" si="52"/>
        <v>41373.270833333336</v>
      </c>
      <c r="T818" s="11">
        <f t="shared" si="50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137.11066666666665</v>
      </c>
      <c r="P819" s="7">
        <f t="shared" si="49"/>
        <v>89.419999999999987</v>
      </c>
      <c r="Q819" t="s">
        <v>8313</v>
      </c>
      <c r="R819" t="s">
        <v>8312</v>
      </c>
      <c r="S819" s="11">
        <f t="shared" si="52"/>
        <v>40979.207638888889</v>
      </c>
      <c r="T819" s="11">
        <f t="shared" si="50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155.71428571428572</v>
      </c>
      <c r="P820" s="7">
        <f t="shared" si="49"/>
        <v>28.684210526315791</v>
      </c>
      <c r="Q820" t="s">
        <v>8313</v>
      </c>
      <c r="R820" t="s">
        <v>8312</v>
      </c>
      <c r="S820" s="11">
        <f t="shared" si="52"/>
        <v>41128.709027777775</v>
      </c>
      <c r="T820" s="11">
        <f t="shared" si="50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108.74999999999999</v>
      </c>
      <c r="P821" s="7">
        <f t="shared" si="49"/>
        <v>31.071428571428573</v>
      </c>
      <c r="Q821" t="s">
        <v>8313</v>
      </c>
      <c r="R821" t="s">
        <v>8312</v>
      </c>
      <c r="S821" s="11">
        <f t="shared" si="52"/>
        <v>41629.197222222225</v>
      </c>
      <c r="T821" s="11">
        <f t="shared" si="50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134.05000000000001</v>
      </c>
      <c r="P822" s="7">
        <f t="shared" si="49"/>
        <v>70.55263157894737</v>
      </c>
      <c r="Q822" t="s">
        <v>8313</v>
      </c>
      <c r="R822" t="s">
        <v>8312</v>
      </c>
      <c r="S822" s="11">
        <f t="shared" si="52"/>
        <v>41799.208333333336</v>
      </c>
      <c r="T822" s="11">
        <f t="shared" si="50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100</v>
      </c>
      <c r="P823" s="7">
        <f t="shared" si="49"/>
        <v>224.12820512820514</v>
      </c>
      <c r="Q823" t="s">
        <v>8313</v>
      </c>
      <c r="R823" t="s">
        <v>8312</v>
      </c>
      <c r="S823" s="11">
        <f t="shared" si="52"/>
        <v>42128.167361111111</v>
      </c>
      <c r="T823" s="11">
        <f t="shared" si="50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119.16666666666667</v>
      </c>
      <c r="P824" s="7">
        <f t="shared" si="49"/>
        <v>51.811594202898547</v>
      </c>
      <c r="Q824" t="s">
        <v>8313</v>
      </c>
      <c r="R824" t="s">
        <v>8312</v>
      </c>
      <c r="S824" s="11">
        <f t="shared" si="52"/>
        <v>41187.947337962964</v>
      </c>
      <c r="T824" s="11">
        <f t="shared" si="50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179.5</v>
      </c>
      <c r="P825" s="7">
        <f t="shared" si="49"/>
        <v>43.515151515151516</v>
      </c>
      <c r="Q825" t="s">
        <v>8313</v>
      </c>
      <c r="R825" t="s">
        <v>8312</v>
      </c>
      <c r="S825" s="11">
        <f t="shared" si="52"/>
        <v>42085.931157407409</v>
      </c>
      <c r="T825" s="11">
        <f t="shared" si="50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134.38124999999999</v>
      </c>
      <c r="P826" s="7">
        <f t="shared" si="49"/>
        <v>39.816666666666663</v>
      </c>
      <c r="Q826" t="s">
        <v>8313</v>
      </c>
      <c r="R826" t="s">
        <v>8312</v>
      </c>
      <c r="S826" s="11">
        <f t="shared" si="52"/>
        <v>40286.290972222225</v>
      </c>
      <c r="T826" s="11">
        <f t="shared" si="50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100.43200000000002</v>
      </c>
      <c r="P827" s="7">
        <f t="shared" si="49"/>
        <v>126.8080808080808</v>
      </c>
      <c r="Q827" t="s">
        <v>8313</v>
      </c>
      <c r="R827" t="s">
        <v>8312</v>
      </c>
      <c r="S827" s="11">
        <f t="shared" si="52"/>
        <v>41211.306527777779</v>
      </c>
      <c r="T827" s="11">
        <f t="shared" si="50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101.45454545454547</v>
      </c>
      <c r="P828" s="7">
        <f t="shared" si="49"/>
        <v>113.87755102040816</v>
      </c>
      <c r="Q828" t="s">
        <v>8313</v>
      </c>
      <c r="R828" t="s">
        <v>8312</v>
      </c>
      <c r="S828" s="11">
        <f t="shared" si="52"/>
        <v>40993.996874999997</v>
      </c>
      <c r="T828" s="11">
        <f t="shared" si="50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103.33333333333334</v>
      </c>
      <c r="P829" s="7">
        <f t="shared" si="49"/>
        <v>28.181818181818183</v>
      </c>
      <c r="Q829" t="s">
        <v>8313</v>
      </c>
      <c r="R829" t="s">
        <v>8312</v>
      </c>
      <c r="S829" s="11">
        <f t="shared" si="52"/>
        <v>40953.825694444444</v>
      </c>
      <c r="T829" s="11">
        <f t="shared" si="50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107</v>
      </c>
      <c r="P830" s="7">
        <f t="shared" si="49"/>
        <v>36.60526315789474</v>
      </c>
      <c r="Q830" t="s">
        <v>8313</v>
      </c>
      <c r="R830" t="s">
        <v>8312</v>
      </c>
      <c r="S830" s="11">
        <f t="shared" si="52"/>
        <v>41085.683333333334</v>
      </c>
      <c r="T830" s="11">
        <f t="shared" si="50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104</v>
      </c>
      <c r="P831" s="7">
        <f t="shared" si="49"/>
        <v>32.5</v>
      </c>
      <c r="Q831" t="s">
        <v>8313</v>
      </c>
      <c r="R831" t="s">
        <v>8312</v>
      </c>
      <c r="S831" s="11">
        <f t="shared" si="52"/>
        <v>42564.801388888889</v>
      </c>
      <c r="T831" s="11">
        <f t="shared" si="50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107.83333333333334</v>
      </c>
      <c r="P832" s="7">
        <f t="shared" si="49"/>
        <v>60.65625</v>
      </c>
      <c r="Q832" t="s">
        <v>8313</v>
      </c>
      <c r="R832" t="s">
        <v>8312</v>
      </c>
      <c r="S832" s="11">
        <f t="shared" si="52"/>
        <v>41355.484085648146</v>
      </c>
      <c r="T832" s="11">
        <f t="shared" si="50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233.33333333333334</v>
      </c>
      <c r="P833" s="7">
        <f t="shared" si="49"/>
        <v>175</v>
      </c>
      <c r="Q833" t="s">
        <v>8313</v>
      </c>
      <c r="R833" t="s">
        <v>8312</v>
      </c>
      <c r="S833" s="11">
        <f t="shared" si="52"/>
        <v>41026.646921296298</v>
      </c>
      <c r="T833" s="11">
        <f t="shared" si="50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100.60706666666665</v>
      </c>
      <c r="P834" s="7">
        <f t="shared" si="49"/>
        <v>97.993896103896105</v>
      </c>
      <c r="Q834" t="s">
        <v>8313</v>
      </c>
      <c r="R834" t="s">
        <v>8312</v>
      </c>
      <c r="S834" s="11">
        <f t="shared" si="52"/>
        <v>40929.342361111114</v>
      </c>
      <c r="T834" s="11">
        <f t="shared" si="50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1"/>
        <v>101.66666666666666</v>
      </c>
      <c r="P835" s="7">
        <f t="shared" ref="P835:P898" si="53">E835/L835</f>
        <v>148.78048780487805</v>
      </c>
      <c r="Q835" t="s">
        <v>8313</v>
      </c>
      <c r="R835" t="s">
        <v>8312</v>
      </c>
      <c r="S835" s="11">
        <f t="shared" si="52"/>
        <v>41748.878182870372</v>
      </c>
      <c r="T835" s="11">
        <f t="shared" ref="T835:T898" si="54">(((J835/60)/60)/24)+DATE(1970,1,1)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1"/>
        <v>131.0181818181818</v>
      </c>
      <c r="P836" s="7">
        <f t="shared" si="53"/>
        <v>96.08</v>
      </c>
      <c r="Q836" t="s">
        <v>8313</v>
      </c>
      <c r="R836" t="s">
        <v>8312</v>
      </c>
      <c r="S836" s="11">
        <f t="shared" si="52"/>
        <v>41456.165972222225</v>
      </c>
      <c r="T836" s="11">
        <f t="shared" si="54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ref="O837:O900" si="55">E837/D837*100</f>
        <v>117.25000000000001</v>
      </c>
      <c r="P837" s="7">
        <f t="shared" si="53"/>
        <v>58.625</v>
      </c>
      <c r="Q837" t="s">
        <v>8313</v>
      </c>
      <c r="R837" t="s">
        <v>8312</v>
      </c>
      <c r="S837" s="11">
        <f t="shared" si="52"/>
        <v>41048.125</v>
      </c>
      <c r="T837" s="11">
        <f t="shared" si="54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100.93039999999999</v>
      </c>
      <c r="P838" s="7">
        <f t="shared" si="53"/>
        <v>109.70695652173914</v>
      </c>
      <c r="Q838" t="s">
        <v>8313</v>
      </c>
      <c r="R838" t="s">
        <v>8312</v>
      </c>
      <c r="S838" s="11">
        <f t="shared" si="52"/>
        <v>41554.056921296295</v>
      </c>
      <c r="T838" s="11">
        <f t="shared" si="54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121.8</v>
      </c>
      <c r="P839" s="7">
        <f t="shared" si="53"/>
        <v>49.112903225806448</v>
      </c>
      <c r="Q839" t="s">
        <v>8313</v>
      </c>
      <c r="R839" t="s">
        <v>8312</v>
      </c>
      <c r="S839" s="11">
        <f t="shared" si="52"/>
        <v>41760.998402777775</v>
      </c>
      <c r="T839" s="11">
        <f t="shared" si="54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145.4</v>
      </c>
      <c r="P840" s="7">
        <f t="shared" si="53"/>
        <v>47.672131147540981</v>
      </c>
      <c r="Q840" t="s">
        <v>8313</v>
      </c>
      <c r="R840" t="s">
        <v>8312</v>
      </c>
      <c r="S840" s="11">
        <f t="shared" si="52"/>
        <v>40925.897974537038</v>
      </c>
      <c r="T840" s="11">
        <f t="shared" si="54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116.61660000000001</v>
      </c>
      <c r="P841" s="7">
        <f t="shared" si="53"/>
        <v>60.737812499999997</v>
      </c>
      <c r="Q841" t="s">
        <v>8313</v>
      </c>
      <c r="R841" t="s">
        <v>8312</v>
      </c>
      <c r="S841" s="11">
        <f t="shared" ref="S841:S904" si="56">(((I841/60)/60)/24)+DATE(1970,1,1)</f>
        <v>41174.763379629629</v>
      </c>
      <c r="T841" s="11">
        <f t="shared" si="54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120.4166</v>
      </c>
      <c r="P842" s="7">
        <f t="shared" si="53"/>
        <v>63.37715789473684</v>
      </c>
      <c r="Q842" t="s">
        <v>8313</v>
      </c>
      <c r="R842" t="s">
        <v>8329</v>
      </c>
      <c r="S842" s="11">
        <f t="shared" si="56"/>
        <v>42637.226701388892</v>
      </c>
      <c r="T842" s="11">
        <f t="shared" si="54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101.32000000000001</v>
      </c>
      <c r="P843" s="7">
        <f t="shared" si="53"/>
        <v>53.893617021276597</v>
      </c>
      <c r="Q843" t="s">
        <v>8313</v>
      </c>
      <c r="R843" t="s">
        <v>8329</v>
      </c>
      <c r="S843" s="11">
        <f t="shared" si="56"/>
        <v>41953.88035879629</v>
      </c>
      <c r="T843" s="11">
        <f t="shared" si="54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104.32</v>
      </c>
      <c r="P844" s="7">
        <f t="shared" si="53"/>
        <v>66.871794871794876</v>
      </c>
      <c r="Q844" t="s">
        <v>8313</v>
      </c>
      <c r="R844" t="s">
        <v>8329</v>
      </c>
      <c r="S844" s="11">
        <f t="shared" si="56"/>
        <v>41561.165972222225</v>
      </c>
      <c r="T844" s="11">
        <f t="shared" si="54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267.13333333333333</v>
      </c>
      <c r="P845" s="7">
        <f t="shared" si="53"/>
        <v>63.102362204724407</v>
      </c>
      <c r="Q845" t="s">
        <v>8313</v>
      </c>
      <c r="R845" t="s">
        <v>8329</v>
      </c>
      <c r="S845" s="11">
        <f t="shared" si="56"/>
        <v>42712.333333333328</v>
      </c>
      <c r="T845" s="11">
        <f t="shared" si="54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194.13333333333333</v>
      </c>
      <c r="P846" s="7">
        <f t="shared" si="53"/>
        <v>36.628930817610062</v>
      </c>
      <c r="Q846" t="s">
        <v>8313</v>
      </c>
      <c r="R846" t="s">
        <v>8329</v>
      </c>
      <c r="S846" s="11">
        <f t="shared" si="56"/>
        <v>41944.207638888889</v>
      </c>
      <c r="T846" s="11">
        <f t="shared" si="54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120.3802</v>
      </c>
      <c r="P847" s="7">
        <f t="shared" si="53"/>
        <v>34.005706214689269</v>
      </c>
      <c r="Q847" t="s">
        <v>8313</v>
      </c>
      <c r="R847" t="s">
        <v>8329</v>
      </c>
      <c r="S847" s="11">
        <f t="shared" si="56"/>
        <v>42618.165972222225</v>
      </c>
      <c r="T847" s="11">
        <f t="shared" si="54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122.00090909090908</v>
      </c>
      <c r="P848" s="7">
        <f t="shared" si="53"/>
        <v>28.553404255319148</v>
      </c>
      <c r="Q848" t="s">
        <v>8313</v>
      </c>
      <c r="R848" t="s">
        <v>8329</v>
      </c>
      <c r="S848" s="11">
        <f t="shared" si="56"/>
        <v>41708.583333333336</v>
      </c>
      <c r="T848" s="11">
        <f t="shared" si="54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100</v>
      </c>
      <c r="P849" s="7">
        <f t="shared" si="53"/>
        <v>10</v>
      </c>
      <c r="Q849" t="s">
        <v>8313</v>
      </c>
      <c r="R849" t="s">
        <v>8329</v>
      </c>
      <c r="S849" s="11">
        <f t="shared" si="56"/>
        <v>42195.79833333334</v>
      </c>
      <c r="T849" s="11">
        <f t="shared" si="54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100</v>
      </c>
      <c r="P850" s="7">
        <f t="shared" si="53"/>
        <v>18.75</v>
      </c>
      <c r="Q850" t="s">
        <v>8313</v>
      </c>
      <c r="R850" t="s">
        <v>8329</v>
      </c>
      <c r="S850" s="11">
        <f t="shared" si="56"/>
        <v>42108.792048611111</v>
      </c>
      <c r="T850" s="11">
        <f t="shared" si="54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119.9</v>
      </c>
      <c r="P851" s="7">
        <f t="shared" si="53"/>
        <v>41.704347826086959</v>
      </c>
      <c r="Q851" t="s">
        <v>8313</v>
      </c>
      <c r="R851" t="s">
        <v>8329</v>
      </c>
      <c r="S851" s="11">
        <f t="shared" si="56"/>
        <v>42079.107222222221</v>
      </c>
      <c r="T851" s="11">
        <f t="shared" si="54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155.17499999999998</v>
      </c>
      <c r="P852" s="7">
        <f t="shared" si="53"/>
        <v>46.669172932330824</v>
      </c>
      <c r="Q852" t="s">
        <v>8313</v>
      </c>
      <c r="R852" t="s">
        <v>8329</v>
      </c>
      <c r="S852" s="11">
        <f t="shared" si="56"/>
        <v>42485.207638888889</v>
      </c>
      <c r="T852" s="11">
        <f t="shared" si="54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130.44999999999999</v>
      </c>
      <c r="P853" s="7">
        <f t="shared" si="53"/>
        <v>37.271428571428572</v>
      </c>
      <c r="Q853" t="s">
        <v>8313</v>
      </c>
      <c r="R853" t="s">
        <v>8329</v>
      </c>
      <c r="S853" s="11">
        <f t="shared" si="56"/>
        <v>42582.822916666672</v>
      </c>
      <c r="T853" s="11">
        <f t="shared" si="54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104.97142857142859</v>
      </c>
      <c r="P854" s="7">
        <f t="shared" si="53"/>
        <v>59.258064516129032</v>
      </c>
      <c r="Q854" t="s">
        <v>8313</v>
      </c>
      <c r="R854" t="s">
        <v>8329</v>
      </c>
      <c r="S854" s="11">
        <f t="shared" si="56"/>
        <v>42667.875</v>
      </c>
      <c r="T854" s="11">
        <f t="shared" si="54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100</v>
      </c>
      <c r="P855" s="7">
        <f t="shared" si="53"/>
        <v>30</v>
      </c>
      <c r="Q855" t="s">
        <v>8313</v>
      </c>
      <c r="R855" t="s">
        <v>8329</v>
      </c>
      <c r="S855" s="11">
        <f t="shared" si="56"/>
        <v>42051.832280092596</v>
      </c>
      <c r="T855" s="11">
        <f t="shared" si="54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118.2205035971223</v>
      </c>
      <c r="P856" s="7">
        <f t="shared" si="53"/>
        <v>65.8623246492986</v>
      </c>
      <c r="Q856" t="s">
        <v>8313</v>
      </c>
      <c r="R856" t="s">
        <v>8329</v>
      </c>
      <c r="S856" s="11">
        <f t="shared" si="56"/>
        <v>42732.212337962963</v>
      </c>
      <c r="T856" s="11">
        <f t="shared" si="54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103.44827586206897</v>
      </c>
      <c r="P857" s="7">
        <f t="shared" si="53"/>
        <v>31.914893617021278</v>
      </c>
      <c r="Q857" t="s">
        <v>8313</v>
      </c>
      <c r="R857" t="s">
        <v>8329</v>
      </c>
      <c r="S857" s="11">
        <f t="shared" si="56"/>
        <v>42575.125196759262</v>
      </c>
      <c r="T857" s="11">
        <f t="shared" si="54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218.00000000000003</v>
      </c>
      <c r="P858" s="7">
        <f t="shared" si="53"/>
        <v>19.464285714285715</v>
      </c>
      <c r="Q858" t="s">
        <v>8313</v>
      </c>
      <c r="R858" t="s">
        <v>8329</v>
      </c>
      <c r="S858" s="11">
        <f t="shared" si="56"/>
        <v>42668.791666666672</v>
      </c>
      <c r="T858" s="11">
        <f t="shared" si="54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100</v>
      </c>
      <c r="P859" s="7">
        <f t="shared" si="53"/>
        <v>50</v>
      </c>
      <c r="Q859" t="s">
        <v>8313</v>
      </c>
      <c r="R859" t="s">
        <v>8329</v>
      </c>
      <c r="S859" s="11">
        <f t="shared" si="56"/>
        <v>42333.623043981483</v>
      </c>
      <c r="T859" s="11">
        <f t="shared" si="54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144.00583333333333</v>
      </c>
      <c r="P860" s="7">
        <f t="shared" si="53"/>
        <v>22.737763157894737</v>
      </c>
      <c r="Q860" t="s">
        <v>8313</v>
      </c>
      <c r="R860" t="s">
        <v>8329</v>
      </c>
      <c r="S860" s="11">
        <f t="shared" si="56"/>
        <v>42109.957638888889</v>
      </c>
      <c r="T860" s="11">
        <f t="shared" si="54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104.67500000000001</v>
      </c>
      <c r="P861" s="7">
        <f t="shared" si="53"/>
        <v>42.724489795918366</v>
      </c>
      <c r="Q861" t="s">
        <v>8313</v>
      </c>
      <c r="R861" t="s">
        <v>8329</v>
      </c>
      <c r="S861" s="11">
        <f t="shared" si="56"/>
        <v>42159</v>
      </c>
      <c r="T861" s="11">
        <f t="shared" si="54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18.142857142857142</v>
      </c>
      <c r="P862" s="7">
        <f t="shared" si="53"/>
        <v>52.916666666666664</v>
      </c>
      <c r="Q862" t="s">
        <v>8313</v>
      </c>
      <c r="R862" t="s">
        <v>8330</v>
      </c>
      <c r="S862" s="11">
        <f t="shared" si="56"/>
        <v>41600.524456018517</v>
      </c>
      <c r="T862" s="11">
        <f t="shared" si="54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2.2444444444444445</v>
      </c>
      <c r="P863" s="7">
        <f t="shared" si="53"/>
        <v>50.5</v>
      </c>
      <c r="Q863" t="s">
        <v>8313</v>
      </c>
      <c r="R863" t="s">
        <v>8330</v>
      </c>
      <c r="S863" s="11">
        <f t="shared" si="56"/>
        <v>42629.965324074074</v>
      </c>
      <c r="T863" s="11">
        <f t="shared" si="54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0.33999999999999997</v>
      </c>
      <c r="P864" s="7">
        <f t="shared" si="53"/>
        <v>42.5</v>
      </c>
      <c r="Q864" t="s">
        <v>8313</v>
      </c>
      <c r="R864" t="s">
        <v>8330</v>
      </c>
      <c r="S864" s="11">
        <f t="shared" si="56"/>
        <v>41589.596620370372</v>
      </c>
      <c r="T864" s="11">
        <f t="shared" si="54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4.5</v>
      </c>
      <c r="P865" s="7">
        <f t="shared" si="53"/>
        <v>18</v>
      </c>
      <c r="Q865" t="s">
        <v>8313</v>
      </c>
      <c r="R865" t="s">
        <v>8330</v>
      </c>
      <c r="S865" s="11">
        <f t="shared" si="56"/>
        <v>40951.117662037039</v>
      </c>
      <c r="T865" s="11">
        <f t="shared" si="54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41.53846153846154</v>
      </c>
      <c r="P866" s="7">
        <f t="shared" si="53"/>
        <v>34.177215189873415</v>
      </c>
      <c r="Q866" t="s">
        <v>8313</v>
      </c>
      <c r="R866" t="s">
        <v>8330</v>
      </c>
      <c r="S866" s="11">
        <f t="shared" si="56"/>
        <v>41563.415972222225</v>
      </c>
      <c r="T866" s="11">
        <f t="shared" si="54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</v>
      </c>
      <c r="P867" s="7">
        <f t="shared" si="53"/>
        <v>22.5</v>
      </c>
      <c r="Q867" t="s">
        <v>8313</v>
      </c>
      <c r="R867" t="s">
        <v>8330</v>
      </c>
      <c r="S867" s="11">
        <f t="shared" si="56"/>
        <v>41290.77311342593</v>
      </c>
      <c r="T867" s="11">
        <f t="shared" si="54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18.285714285714285</v>
      </c>
      <c r="P868" s="7">
        <f t="shared" si="53"/>
        <v>58.18181818181818</v>
      </c>
      <c r="Q868" t="s">
        <v>8313</v>
      </c>
      <c r="R868" t="s">
        <v>8330</v>
      </c>
      <c r="S868" s="11">
        <f t="shared" si="56"/>
        <v>42063.631944444445</v>
      </c>
      <c r="T868" s="11">
        <f t="shared" si="54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24.02</v>
      </c>
      <c r="P869" s="7">
        <f t="shared" si="53"/>
        <v>109.18181818181819</v>
      </c>
      <c r="Q869" t="s">
        <v>8313</v>
      </c>
      <c r="R869" t="s">
        <v>8330</v>
      </c>
      <c r="S869" s="11">
        <f t="shared" si="56"/>
        <v>40148.207638888889</v>
      </c>
      <c r="T869" s="11">
        <f t="shared" si="54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0.1111111111111111</v>
      </c>
      <c r="P870" s="7">
        <f t="shared" si="53"/>
        <v>50</v>
      </c>
      <c r="Q870" t="s">
        <v>8313</v>
      </c>
      <c r="R870" t="s">
        <v>8330</v>
      </c>
      <c r="S870" s="11">
        <f t="shared" si="56"/>
        <v>41646.027754629627</v>
      </c>
      <c r="T870" s="11">
        <f t="shared" si="54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11.818181818181818</v>
      </c>
      <c r="P871" s="7">
        <f t="shared" si="53"/>
        <v>346.66666666666669</v>
      </c>
      <c r="Q871" t="s">
        <v>8313</v>
      </c>
      <c r="R871" t="s">
        <v>8330</v>
      </c>
      <c r="S871" s="11">
        <f t="shared" si="56"/>
        <v>41372.803900462961</v>
      </c>
      <c r="T871" s="11">
        <f t="shared" si="54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0.31</v>
      </c>
      <c r="P872" s="7">
        <f t="shared" si="53"/>
        <v>12.4</v>
      </c>
      <c r="Q872" t="s">
        <v>8313</v>
      </c>
      <c r="R872" t="s">
        <v>8330</v>
      </c>
      <c r="S872" s="11">
        <f t="shared" si="56"/>
        <v>41518.022256944445</v>
      </c>
      <c r="T872" s="11">
        <f t="shared" si="54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5.416666666666667</v>
      </c>
      <c r="P873" s="7">
        <f t="shared" si="53"/>
        <v>27.083333333333332</v>
      </c>
      <c r="Q873" t="s">
        <v>8313</v>
      </c>
      <c r="R873" t="s">
        <v>8330</v>
      </c>
      <c r="S873" s="11">
        <f t="shared" si="56"/>
        <v>41607.602951388886</v>
      </c>
      <c r="T873" s="11">
        <f t="shared" si="54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0.8125</v>
      </c>
      <c r="P874" s="7">
        <f t="shared" si="53"/>
        <v>32.5</v>
      </c>
      <c r="Q874" t="s">
        <v>8313</v>
      </c>
      <c r="R874" t="s">
        <v>8330</v>
      </c>
      <c r="S874" s="11">
        <f t="shared" si="56"/>
        <v>40612.825543981482</v>
      </c>
      <c r="T874" s="11">
        <f t="shared" si="54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1.2857142857142856</v>
      </c>
      <c r="P875" s="7">
        <f t="shared" si="53"/>
        <v>9</v>
      </c>
      <c r="Q875" t="s">
        <v>8313</v>
      </c>
      <c r="R875" t="s">
        <v>8330</v>
      </c>
      <c r="S875" s="11">
        <f t="shared" si="56"/>
        <v>41224.208796296298</v>
      </c>
      <c r="T875" s="11">
        <f t="shared" si="54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24.333333333333336</v>
      </c>
      <c r="P876" s="7">
        <f t="shared" si="53"/>
        <v>34.761904761904759</v>
      </c>
      <c r="Q876" t="s">
        <v>8313</v>
      </c>
      <c r="R876" t="s">
        <v>8330</v>
      </c>
      <c r="S876" s="11">
        <f t="shared" si="56"/>
        <v>41398.583726851852</v>
      </c>
      <c r="T876" s="11">
        <f t="shared" si="54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 s="7" t="e">
        <f t="shared" si="53"/>
        <v>#DIV/0!</v>
      </c>
      <c r="Q877" t="s">
        <v>8313</v>
      </c>
      <c r="R877" t="s">
        <v>8330</v>
      </c>
      <c r="S877" s="11">
        <f t="shared" si="56"/>
        <v>42268.723738425921</v>
      </c>
      <c r="T877" s="11">
        <f t="shared" si="54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40.799492385786799</v>
      </c>
      <c r="P878" s="7">
        <f t="shared" si="53"/>
        <v>28.577777777777779</v>
      </c>
      <c r="Q878" t="s">
        <v>8313</v>
      </c>
      <c r="R878" t="s">
        <v>8330</v>
      </c>
      <c r="S878" s="11">
        <f t="shared" si="56"/>
        <v>41309.496840277774</v>
      </c>
      <c r="T878" s="11">
        <f t="shared" si="54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67.55</v>
      </c>
      <c r="P879" s="7">
        <f t="shared" si="53"/>
        <v>46.586206896551722</v>
      </c>
      <c r="Q879" t="s">
        <v>8313</v>
      </c>
      <c r="R879" t="s">
        <v>8330</v>
      </c>
      <c r="S879" s="11">
        <f t="shared" si="56"/>
        <v>41627.788888888892</v>
      </c>
      <c r="T879" s="11">
        <f t="shared" si="54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1.3</v>
      </c>
      <c r="P880" s="7">
        <f t="shared" si="53"/>
        <v>32.5</v>
      </c>
      <c r="Q880" t="s">
        <v>8313</v>
      </c>
      <c r="R880" t="s">
        <v>8330</v>
      </c>
      <c r="S880" s="11">
        <f t="shared" si="56"/>
        <v>40535.232916666668</v>
      </c>
      <c r="T880" s="11">
        <f t="shared" si="54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30.666666666666664</v>
      </c>
      <c r="P881" s="7">
        <f t="shared" si="53"/>
        <v>21.466666666666665</v>
      </c>
      <c r="Q881" t="s">
        <v>8313</v>
      </c>
      <c r="R881" t="s">
        <v>8330</v>
      </c>
      <c r="S881" s="11">
        <f t="shared" si="56"/>
        <v>41058.829918981479</v>
      </c>
      <c r="T881" s="11">
        <f t="shared" si="54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</v>
      </c>
      <c r="P882" s="7">
        <f t="shared" si="53"/>
        <v>14.125</v>
      </c>
      <c r="Q882" t="s">
        <v>8313</v>
      </c>
      <c r="R882" t="s">
        <v>8331</v>
      </c>
      <c r="S882" s="11">
        <f t="shared" si="56"/>
        <v>41212.32104166667</v>
      </c>
      <c r="T882" s="11">
        <f t="shared" si="54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0.8</v>
      </c>
      <c r="P883" s="7">
        <f t="shared" si="53"/>
        <v>30</v>
      </c>
      <c r="Q883" t="s">
        <v>8313</v>
      </c>
      <c r="R883" t="s">
        <v>8331</v>
      </c>
      <c r="S883" s="11">
        <f t="shared" si="56"/>
        <v>40922.25099537037</v>
      </c>
      <c r="T883" s="11">
        <f t="shared" si="54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20.133333333333333</v>
      </c>
      <c r="P884" s="7">
        <f t="shared" si="53"/>
        <v>21.571428571428573</v>
      </c>
      <c r="Q884" t="s">
        <v>8313</v>
      </c>
      <c r="R884" t="s">
        <v>8331</v>
      </c>
      <c r="S884" s="11">
        <f t="shared" si="56"/>
        <v>40792.860532407409</v>
      </c>
      <c r="T884" s="11">
        <f t="shared" si="54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40.020000000000003</v>
      </c>
      <c r="P885" s="7">
        <f t="shared" si="53"/>
        <v>83.375</v>
      </c>
      <c r="Q885" t="s">
        <v>8313</v>
      </c>
      <c r="R885" t="s">
        <v>8331</v>
      </c>
      <c r="S885" s="11">
        <f t="shared" si="56"/>
        <v>42431.935590277775</v>
      </c>
      <c r="T885" s="11">
        <f t="shared" si="54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1</v>
      </c>
      <c r="P886" s="7">
        <f t="shared" si="53"/>
        <v>10</v>
      </c>
      <c r="Q886" t="s">
        <v>8313</v>
      </c>
      <c r="R886" t="s">
        <v>8331</v>
      </c>
      <c r="S886" s="11">
        <f t="shared" si="56"/>
        <v>41041.104861111111</v>
      </c>
      <c r="T886" s="11">
        <f t="shared" si="54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75</v>
      </c>
      <c r="P887" s="7">
        <f t="shared" si="53"/>
        <v>35.714285714285715</v>
      </c>
      <c r="Q887" t="s">
        <v>8313</v>
      </c>
      <c r="R887" t="s">
        <v>8331</v>
      </c>
      <c r="S887" s="11">
        <f t="shared" si="56"/>
        <v>42734.941099537042</v>
      </c>
      <c r="T887" s="11">
        <f t="shared" si="54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41</v>
      </c>
      <c r="P888" s="7">
        <f t="shared" si="53"/>
        <v>29.285714285714285</v>
      </c>
      <c r="Q888" t="s">
        <v>8313</v>
      </c>
      <c r="R888" t="s">
        <v>8331</v>
      </c>
      <c r="S888" s="11">
        <f t="shared" si="56"/>
        <v>42628.870520833334</v>
      </c>
      <c r="T888" s="11">
        <f t="shared" si="54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 s="7" t="e">
        <f t="shared" si="53"/>
        <v>#DIV/0!</v>
      </c>
      <c r="Q889" t="s">
        <v>8313</v>
      </c>
      <c r="R889" t="s">
        <v>8331</v>
      </c>
      <c r="S889" s="11">
        <f t="shared" si="56"/>
        <v>41056.958969907406</v>
      </c>
      <c r="T889" s="11">
        <f t="shared" si="54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7.1999999999999993</v>
      </c>
      <c r="P890" s="7">
        <f t="shared" si="53"/>
        <v>18</v>
      </c>
      <c r="Q890" t="s">
        <v>8313</v>
      </c>
      <c r="R890" t="s">
        <v>8331</v>
      </c>
      <c r="S890" s="11">
        <f t="shared" si="56"/>
        <v>40787.25</v>
      </c>
      <c r="T890" s="11">
        <f t="shared" si="54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9.4412800000000008</v>
      </c>
      <c r="P891" s="7">
        <f t="shared" si="53"/>
        <v>73.760000000000005</v>
      </c>
      <c r="Q891" t="s">
        <v>8313</v>
      </c>
      <c r="R891" t="s">
        <v>8331</v>
      </c>
      <c r="S891" s="11">
        <f t="shared" si="56"/>
        <v>41917.784062500003</v>
      </c>
      <c r="T891" s="11">
        <f t="shared" si="54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4.1666666666666661</v>
      </c>
      <c r="P892" s="7">
        <f t="shared" si="53"/>
        <v>31.25</v>
      </c>
      <c r="Q892" t="s">
        <v>8313</v>
      </c>
      <c r="R892" t="s">
        <v>8331</v>
      </c>
      <c r="S892" s="11">
        <f t="shared" si="56"/>
        <v>41599.740497685183</v>
      </c>
      <c r="T892" s="11">
        <f t="shared" si="54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</v>
      </c>
      <c r="P893" s="7">
        <f t="shared" si="53"/>
        <v>28.888888888888889</v>
      </c>
      <c r="Q893" t="s">
        <v>8313</v>
      </c>
      <c r="R893" t="s">
        <v>8331</v>
      </c>
      <c r="S893" s="11">
        <f t="shared" si="56"/>
        <v>41872.031597222223</v>
      </c>
      <c r="T893" s="11">
        <f t="shared" si="54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40.75</v>
      </c>
      <c r="P894" s="7">
        <f t="shared" si="53"/>
        <v>143.8235294117647</v>
      </c>
      <c r="Q894" t="s">
        <v>8313</v>
      </c>
      <c r="R894" t="s">
        <v>8331</v>
      </c>
      <c r="S894" s="11">
        <f t="shared" si="56"/>
        <v>40391.166666666664</v>
      </c>
      <c r="T894" s="11">
        <f t="shared" si="54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10</v>
      </c>
      <c r="P895" s="7">
        <f t="shared" si="53"/>
        <v>40</v>
      </c>
      <c r="Q895" t="s">
        <v>8313</v>
      </c>
      <c r="R895" t="s">
        <v>8331</v>
      </c>
      <c r="S895" s="11">
        <f t="shared" si="56"/>
        <v>42095.856053240743</v>
      </c>
      <c r="T895" s="11">
        <f t="shared" si="54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39.17</v>
      </c>
      <c r="P896" s="7">
        <f t="shared" si="53"/>
        <v>147.81132075471697</v>
      </c>
      <c r="Q896" t="s">
        <v>8313</v>
      </c>
      <c r="R896" t="s">
        <v>8331</v>
      </c>
      <c r="S896" s="11">
        <f t="shared" si="56"/>
        <v>42526.981597222228</v>
      </c>
      <c r="T896" s="11">
        <f t="shared" si="54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</v>
      </c>
      <c r="P897" s="7">
        <f t="shared" si="53"/>
        <v>27.857142857142858</v>
      </c>
      <c r="Q897" t="s">
        <v>8313</v>
      </c>
      <c r="R897" t="s">
        <v>8331</v>
      </c>
      <c r="S897" s="11">
        <f t="shared" si="56"/>
        <v>40476.127650462964</v>
      </c>
      <c r="T897" s="11">
        <f t="shared" si="54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40</v>
      </c>
      <c r="P898" s="7">
        <f t="shared" si="53"/>
        <v>44.444444444444443</v>
      </c>
      <c r="Q898" t="s">
        <v>8313</v>
      </c>
      <c r="R898" t="s">
        <v>8331</v>
      </c>
      <c r="S898" s="11">
        <f t="shared" si="56"/>
        <v>42244.166666666672</v>
      </c>
      <c r="T898" s="11">
        <f t="shared" si="54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5"/>
        <v>0</v>
      </c>
      <c r="P899" s="7" t="e">
        <f t="shared" ref="P899:P962" si="57">E899/L899</f>
        <v>#DIV/0!</v>
      </c>
      <c r="Q899" t="s">
        <v>8313</v>
      </c>
      <c r="R899" t="s">
        <v>8331</v>
      </c>
      <c r="S899" s="11">
        <f t="shared" si="56"/>
        <v>41241.730416666665</v>
      </c>
      <c r="T899" s="11">
        <f t="shared" ref="T899:T962" si="58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5"/>
        <v>2.8000000000000003</v>
      </c>
      <c r="P900" s="7">
        <f t="shared" si="57"/>
        <v>35</v>
      </c>
      <c r="Q900" t="s">
        <v>8313</v>
      </c>
      <c r="R900" t="s">
        <v>8331</v>
      </c>
      <c r="S900" s="11">
        <f t="shared" si="56"/>
        <v>40923.758217592593</v>
      </c>
      <c r="T900" s="11">
        <f t="shared" si="58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ref="O901:O964" si="59">E901/D901*100</f>
        <v>37.333333333333336</v>
      </c>
      <c r="P901" s="7">
        <f t="shared" si="57"/>
        <v>35</v>
      </c>
      <c r="Q901" t="s">
        <v>8313</v>
      </c>
      <c r="R901" t="s">
        <v>8331</v>
      </c>
      <c r="S901" s="11">
        <f t="shared" si="56"/>
        <v>40691.099097222221</v>
      </c>
      <c r="T901" s="11">
        <f t="shared" si="58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0.42</v>
      </c>
      <c r="P902" s="7">
        <f t="shared" si="57"/>
        <v>10.5</v>
      </c>
      <c r="Q902" t="s">
        <v>8313</v>
      </c>
      <c r="R902" t="s">
        <v>8330</v>
      </c>
      <c r="S902" s="11">
        <f t="shared" si="56"/>
        <v>42459.807893518519</v>
      </c>
      <c r="T902" s="11">
        <f t="shared" si="58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 s="7" t="e">
        <f t="shared" si="57"/>
        <v>#DIV/0!</v>
      </c>
      <c r="Q903" t="s">
        <v>8313</v>
      </c>
      <c r="R903" t="s">
        <v>8330</v>
      </c>
      <c r="S903" s="11">
        <f t="shared" si="56"/>
        <v>40337.799305555556</v>
      </c>
      <c r="T903" s="11">
        <f t="shared" si="58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0.3</v>
      </c>
      <c r="P904" s="7">
        <f t="shared" si="57"/>
        <v>30</v>
      </c>
      <c r="Q904" t="s">
        <v>8313</v>
      </c>
      <c r="R904" t="s">
        <v>8330</v>
      </c>
      <c r="S904" s="11">
        <f t="shared" si="56"/>
        <v>41881.645833333336</v>
      </c>
      <c r="T904" s="11">
        <f t="shared" si="58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</v>
      </c>
      <c r="P905" s="7">
        <f t="shared" si="57"/>
        <v>40</v>
      </c>
      <c r="Q905" t="s">
        <v>8313</v>
      </c>
      <c r="R905" t="s">
        <v>8330</v>
      </c>
      <c r="S905" s="11">
        <f t="shared" ref="S905:S968" si="60">(((I905/60)/60)/24)+DATE(1970,1,1)</f>
        <v>41175.100694444445</v>
      </c>
      <c r="T905" s="11">
        <f t="shared" si="58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0.30199999999999999</v>
      </c>
      <c r="P906" s="7">
        <f t="shared" si="57"/>
        <v>50.333333333333336</v>
      </c>
      <c r="Q906" t="s">
        <v>8313</v>
      </c>
      <c r="R906" t="s">
        <v>8330</v>
      </c>
      <c r="S906" s="11">
        <f t="shared" si="60"/>
        <v>42372.080289351856</v>
      </c>
      <c r="T906" s="11">
        <f t="shared" si="58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</v>
      </c>
      <c r="P907" s="7">
        <f t="shared" si="57"/>
        <v>32.666666666666664</v>
      </c>
      <c r="Q907" t="s">
        <v>8313</v>
      </c>
      <c r="R907" t="s">
        <v>8330</v>
      </c>
      <c r="S907" s="11">
        <f t="shared" si="60"/>
        <v>40567.239884259259</v>
      </c>
      <c r="T907" s="11">
        <f t="shared" si="58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 s="7" t="e">
        <f t="shared" si="57"/>
        <v>#DIV/0!</v>
      </c>
      <c r="Q908" t="s">
        <v>8313</v>
      </c>
      <c r="R908" t="s">
        <v>8330</v>
      </c>
      <c r="S908" s="11">
        <f t="shared" si="60"/>
        <v>41711.148032407407</v>
      </c>
      <c r="T908" s="11">
        <f t="shared" si="58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 s="7" t="e">
        <f t="shared" si="57"/>
        <v>#DIV/0!</v>
      </c>
      <c r="Q909" t="s">
        <v>8313</v>
      </c>
      <c r="R909" t="s">
        <v>8330</v>
      </c>
      <c r="S909" s="11">
        <f t="shared" si="60"/>
        <v>40797.192395833335</v>
      </c>
      <c r="T909" s="11">
        <f t="shared" si="58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 s="7" t="e">
        <f t="shared" si="57"/>
        <v>#DIV/0!</v>
      </c>
      <c r="Q910" t="s">
        <v>8313</v>
      </c>
      <c r="R910" t="s">
        <v>8330</v>
      </c>
      <c r="S910" s="11">
        <f t="shared" si="60"/>
        <v>40386.207638888889</v>
      </c>
      <c r="T910" s="11">
        <f t="shared" si="58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</v>
      </c>
      <c r="P911" s="7">
        <f t="shared" si="57"/>
        <v>65</v>
      </c>
      <c r="Q911" t="s">
        <v>8313</v>
      </c>
      <c r="R911" t="s">
        <v>8330</v>
      </c>
      <c r="S911" s="11">
        <f t="shared" si="60"/>
        <v>41113.166666666664</v>
      </c>
      <c r="T911" s="11">
        <f t="shared" si="58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22.363636363636363</v>
      </c>
      <c r="P912" s="7">
        <f t="shared" si="57"/>
        <v>24.6</v>
      </c>
      <c r="Q912" t="s">
        <v>8313</v>
      </c>
      <c r="R912" t="s">
        <v>8330</v>
      </c>
      <c r="S912" s="11">
        <f t="shared" si="60"/>
        <v>42797.545358796298</v>
      </c>
      <c r="T912" s="11">
        <f t="shared" si="58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 s="7" t="e">
        <f t="shared" si="57"/>
        <v>#DIV/0!</v>
      </c>
      <c r="Q913" t="s">
        <v>8313</v>
      </c>
      <c r="R913" t="s">
        <v>8330</v>
      </c>
      <c r="S913" s="11">
        <f t="shared" si="60"/>
        <v>41663.005150462966</v>
      </c>
      <c r="T913" s="11">
        <f t="shared" si="58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0.85714285714285721</v>
      </c>
      <c r="P914" s="7">
        <f t="shared" si="57"/>
        <v>15</v>
      </c>
      <c r="Q914" t="s">
        <v>8313</v>
      </c>
      <c r="R914" t="s">
        <v>8330</v>
      </c>
      <c r="S914" s="11">
        <f t="shared" si="60"/>
        <v>41254.151006944441</v>
      </c>
      <c r="T914" s="11">
        <f t="shared" si="58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6.6066666666666665</v>
      </c>
      <c r="P915" s="7">
        <f t="shared" si="57"/>
        <v>82.583333333333329</v>
      </c>
      <c r="Q915" t="s">
        <v>8313</v>
      </c>
      <c r="R915" t="s">
        <v>8330</v>
      </c>
      <c r="S915" s="11">
        <f t="shared" si="60"/>
        <v>41034.139108796298</v>
      </c>
      <c r="T915" s="11">
        <f t="shared" si="58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 s="7" t="e">
        <f t="shared" si="57"/>
        <v>#DIV/0!</v>
      </c>
      <c r="Q916" t="s">
        <v>8313</v>
      </c>
      <c r="R916" t="s">
        <v>8330</v>
      </c>
      <c r="S916" s="11">
        <f t="shared" si="60"/>
        <v>41146.763275462967</v>
      </c>
      <c r="T916" s="11">
        <f t="shared" si="58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5.7692307692307692</v>
      </c>
      <c r="P917" s="7">
        <f t="shared" si="57"/>
        <v>41.666666666666664</v>
      </c>
      <c r="Q917" t="s">
        <v>8313</v>
      </c>
      <c r="R917" t="s">
        <v>8330</v>
      </c>
      <c r="S917" s="11">
        <f t="shared" si="60"/>
        <v>40969.207638888889</v>
      </c>
      <c r="T917" s="11">
        <f t="shared" si="58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 s="7" t="e">
        <f t="shared" si="57"/>
        <v>#DIV/0!</v>
      </c>
      <c r="Q918" t="s">
        <v>8313</v>
      </c>
      <c r="R918" t="s">
        <v>8330</v>
      </c>
      <c r="S918" s="11">
        <f t="shared" si="60"/>
        <v>40473.208333333336</v>
      </c>
      <c r="T918" s="11">
        <f t="shared" si="58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0.6</v>
      </c>
      <c r="P919" s="7">
        <f t="shared" si="57"/>
        <v>30</v>
      </c>
      <c r="Q919" t="s">
        <v>8313</v>
      </c>
      <c r="R919" t="s">
        <v>8330</v>
      </c>
      <c r="S919" s="11">
        <f t="shared" si="60"/>
        <v>41834.104166666664</v>
      </c>
      <c r="T919" s="11">
        <f t="shared" si="58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</v>
      </c>
      <c r="P920" s="7">
        <f t="shared" si="57"/>
        <v>19.600000000000001</v>
      </c>
      <c r="Q920" t="s">
        <v>8313</v>
      </c>
      <c r="R920" t="s">
        <v>8330</v>
      </c>
      <c r="S920" s="11">
        <f t="shared" si="60"/>
        <v>41974.957881944443</v>
      </c>
      <c r="T920" s="11">
        <f t="shared" si="58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0.5</v>
      </c>
      <c r="P921" s="7">
        <f t="shared" si="57"/>
        <v>100</v>
      </c>
      <c r="Q921" t="s">
        <v>8313</v>
      </c>
      <c r="R921" t="s">
        <v>8330</v>
      </c>
      <c r="S921" s="11">
        <f t="shared" si="60"/>
        <v>41262.641724537039</v>
      </c>
      <c r="T921" s="11">
        <f t="shared" si="58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 s="7" t="e">
        <f t="shared" si="57"/>
        <v>#DIV/0!</v>
      </c>
      <c r="Q922" t="s">
        <v>8313</v>
      </c>
      <c r="R922" t="s">
        <v>8330</v>
      </c>
      <c r="S922" s="11">
        <f t="shared" si="60"/>
        <v>41592.713217592594</v>
      </c>
      <c r="T922" s="11">
        <f t="shared" si="58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30.9</v>
      </c>
      <c r="P923" s="7">
        <f t="shared" si="57"/>
        <v>231.75</v>
      </c>
      <c r="Q923" t="s">
        <v>8313</v>
      </c>
      <c r="R923" t="s">
        <v>8330</v>
      </c>
      <c r="S923" s="11">
        <f t="shared" si="60"/>
        <v>40889.212685185186</v>
      </c>
      <c r="T923" s="11">
        <f t="shared" si="58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21.037037037037038</v>
      </c>
      <c r="P924" s="7">
        <f t="shared" si="57"/>
        <v>189.33333333333334</v>
      </c>
      <c r="Q924" t="s">
        <v>8313</v>
      </c>
      <c r="R924" t="s">
        <v>8330</v>
      </c>
      <c r="S924" s="11">
        <f t="shared" si="60"/>
        <v>41913.530011574076</v>
      </c>
      <c r="T924" s="11">
        <f t="shared" si="58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2.1999999999999997</v>
      </c>
      <c r="P925" s="7">
        <f t="shared" si="57"/>
        <v>55</v>
      </c>
      <c r="Q925" t="s">
        <v>8313</v>
      </c>
      <c r="R925" t="s">
        <v>8330</v>
      </c>
      <c r="S925" s="11">
        <f t="shared" si="60"/>
        <v>41965.001423611116</v>
      </c>
      <c r="T925" s="11">
        <f t="shared" si="58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10.9</v>
      </c>
      <c r="P926" s="7">
        <f t="shared" si="57"/>
        <v>21.8</v>
      </c>
      <c r="Q926" t="s">
        <v>8313</v>
      </c>
      <c r="R926" t="s">
        <v>8330</v>
      </c>
      <c r="S926" s="11">
        <f t="shared" si="60"/>
        <v>41318.942928240744</v>
      </c>
      <c r="T926" s="11">
        <f t="shared" si="58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2.666666666666667</v>
      </c>
      <c r="P927" s="7">
        <f t="shared" si="57"/>
        <v>32</v>
      </c>
      <c r="Q927" t="s">
        <v>8313</v>
      </c>
      <c r="R927" t="s">
        <v>8330</v>
      </c>
      <c r="S927" s="11">
        <f t="shared" si="60"/>
        <v>41605.922581018516</v>
      </c>
      <c r="T927" s="11">
        <f t="shared" si="58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 s="7" t="e">
        <f t="shared" si="57"/>
        <v>#DIV/0!</v>
      </c>
      <c r="Q928" t="s">
        <v>8313</v>
      </c>
      <c r="R928" t="s">
        <v>8330</v>
      </c>
      <c r="S928" s="11">
        <f t="shared" si="60"/>
        <v>40367.944444444445</v>
      </c>
      <c r="T928" s="11">
        <f t="shared" si="58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 s="7" t="e">
        <f t="shared" si="57"/>
        <v>#DIV/0!</v>
      </c>
      <c r="Q929" t="s">
        <v>8313</v>
      </c>
      <c r="R929" t="s">
        <v>8330</v>
      </c>
      <c r="S929" s="11">
        <f t="shared" si="60"/>
        <v>41043.822858796295</v>
      </c>
      <c r="T929" s="11">
        <f t="shared" si="58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10.86206896551724</v>
      </c>
      <c r="P930" s="7">
        <f t="shared" si="57"/>
        <v>56.25</v>
      </c>
      <c r="Q930" t="s">
        <v>8313</v>
      </c>
      <c r="R930" t="s">
        <v>8330</v>
      </c>
      <c r="S930" s="11">
        <f t="shared" si="60"/>
        <v>41231</v>
      </c>
      <c r="T930" s="11">
        <f t="shared" si="58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 s="7" t="e">
        <f t="shared" si="57"/>
        <v>#DIV/0!</v>
      </c>
      <c r="Q931" t="s">
        <v>8313</v>
      </c>
      <c r="R931" t="s">
        <v>8330</v>
      </c>
      <c r="S931" s="11">
        <f t="shared" si="60"/>
        <v>41008.196400462963</v>
      </c>
      <c r="T931" s="11">
        <f t="shared" si="58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38.333333333333336</v>
      </c>
      <c r="P932" s="7">
        <f t="shared" si="57"/>
        <v>69</v>
      </c>
      <c r="Q932" t="s">
        <v>8313</v>
      </c>
      <c r="R932" t="s">
        <v>8330</v>
      </c>
      <c r="S932" s="11">
        <f t="shared" si="60"/>
        <v>40354.897222222222</v>
      </c>
      <c r="T932" s="11">
        <f t="shared" si="58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6.5500000000000007</v>
      </c>
      <c r="P933" s="7">
        <f t="shared" si="57"/>
        <v>18.714285714285715</v>
      </c>
      <c r="Q933" t="s">
        <v>8313</v>
      </c>
      <c r="R933" t="s">
        <v>8330</v>
      </c>
      <c r="S933" s="11">
        <f t="shared" si="60"/>
        <v>41714.916666666664</v>
      </c>
      <c r="T933" s="11">
        <f t="shared" si="58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14.536842105263158</v>
      </c>
      <c r="P934" s="7">
        <f t="shared" si="57"/>
        <v>46.033333333333331</v>
      </c>
      <c r="Q934" t="s">
        <v>8313</v>
      </c>
      <c r="R934" t="s">
        <v>8330</v>
      </c>
      <c r="S934" s="11">
        <f t="shared" si="60"/>
        <v>41355.927604166667</v>
      </c>
      <c r="T934" s="11">
        <f t="shared" si="58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6</v>
      </c>
      <c r="P935" s="7">
        <f t="shared" si="57"/>
        <v>60</v>
      </c>
      <c r="Q935" t="s">
        <v>8313</v>
      </c>
      <c r="R935" t="s">
        <v>8330</v>
      </c>
      <c r="S935" s="11">
        <f t="shared" si="60"/>
        <v>41771.169085648151</v>
      </c>
      <c r="T935" s="11">
        <f t="shared" si="58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30.4</v>
      </c>
      <c r="P936" s="7">
        <f t="shared" si="57"/>
        <v>50.666666666666664</v>
      </c>
      <c r="Q936" t="s">
        <v>8313</v>
      </c>
      <c r="R936" t="s">
        <v>8330</v>
      </c>
      <c r="S936" s="11">
        <f t="shared" si="60"/>
        <v>41763.25</v>
      </c>
      <c r="T936" s="11">
        <f t="shared" si="58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1.4285714285714286</v>
      </c>
      <c r="P937" s="7">
        <f t="shared" si="57"/>
        <v>25</v>
      </c>
      <c r="Q937" t="s">
        <v>8313</v>
      </c>
      <c r="R937" t="s">
        <v>8330</v>
      </c>
      <c r="S937" s="11">
        <f t="shared" si="60"/>
        <v>42398.333668981482</v>
      </c>
      <c r="T937" s="11">
        <f t="shared" si="58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 s="7" t="e">
        <f t="shared" si="57"/>
        <v>#DIV/0!</v>
      </c>
      <c r="Q938" t="s">
        <v>8313</v>
      </c>
      <c r="R938" t="s">
        <v>8330</v>
      </c>
      <c r="S938" s="11">
        <f t="shared" si="60"/>
        <v>40926.833333333336</v>
      </c>
      <c r="T938" s="11">
        <f t="shared" si="58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1.1428571428571428</v>
      </c>
      <c r="P939" s="7">
        <f t="shared" si="57"/>
        <v>20</v>
      </c>
      <c r="Q939" t="s">
        <v>8313</v>
      </c>
      <c r="R939" t="s">
        <v>8330</v>
      </c>
      <c r="S939" s="11">
        <f t="shared" si="60"/>
        <v>41581.839780092596</v>
      </c>
      <c r="T939" s="11">
        <f t="shared" si="58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0.35714285714285715</v>
      </c>
      <c r="P940" s="7">
        <f t="shared" si="57"/>
        <v>25</v>
      </c>
      <c r="Q940" t="s">
        <v>8313</v>
      </c>
      <c r="R940" t="s">
        <v>8330</v>
      </c>
      <c r="S940" s="11">
        <f t="shared" si="60"/>
        <v>41154.479722222226</v>
      </c>
      <c r="T940" s="11">
        <f t="shared" si="58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1.4545454545454546</v>
      </c>
      <c r="P941" s="7">
        <f t="shared" si="57"/>
        <v>20</v>
      </c>
      <c r="Q941" t="s">
        <v>8313</v>
      </c>
      <c r="R941" t="s">
        <v>8330</v>
      </c>
      <c r="S941" s="11">
        <f t="shared" si="60"/>
        <v>41455.831944444442</v>
      </c>
      <c r="T941" s="11">
        <f t="shared" si="58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17.155555555555555</v>
      </c>
      <c r="P942" s="7">
        <f t="shared" si="57"/>
        <v>110.28571428571429</v>
      </c>
      <c r="Q942" t="s">
        <v>8324</v>
      </c>
      <c r="R942" t="s">
        <v>8326</v>
      </c>
      <c r="S942" s="11">
        <f t="shared" si="60"/>
        <v>42227.008402777778</v>
      </c>
      <c r="T942" s="11">
        <f t="shared" si="58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</v>
      </c>
      <c r="P943" s="7">
        <f t="shared" si="57"/>
        <v>37.451612903225808</v>
      </c>
      <c r="Q943" t="s">
        <v>8324</v>
      </c>
      <c r="R943" t="s">
        <v>8326</v>
      </c>
      <c r="S943" s="11">
        <f t="shared" si="60"/>
        <v>42776.096585648149</v>
      </c>
      <c r="T943" s="11">
        <f t="shared" si="58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8.9066666666666663</v>
      </c>
      <c r="P944" s="7">
        <f t="shared" si="57"/>
        <v>41.75</v>
      </c>
      <c r="Q944" t="s">
        <v>8324</v>
      </c>
      <c r="R944" t="s">
        <v>8326</v>
      </c>
      <c r="S944" s="11">
        <f t="shared" si="60"/>
        <v>42418.843287037031</v>
      </c>
      <c r="T944" s="11">
        <f t="shared" si="58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9.6333333333333346</v>
      </c>
      <c r="P945" s="7">
        <f t="shared" si="57"/>
        <v>24.083333333333332</v>
      </c>
      <c r="Q945" t="s">
        <v>8324</v>
      </c>
      <c r="R945" t="s">
        <v>8326</v>
      </c>
      <c r="S945" s="11">
        <f t="shared" si="60"/>
        <v>42703.709548611107</v>
      </c>
      <c r="T945" s="11">
        <f t="shared" si="58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13.325999999999999</v>
      </c>
      <c r="P946" s="7">
        <f t="shared" si="57"/>
        <v>69.40625</v>
      </c>
      <c r="Q946" t="s">
        <v>8324</v>
      </c>
      <c r="R946" t="s">
        <v>8326</v>
      </c>
      <c r="S946" s="11">
        <f t="shared" si="60"/>
        <v>42478.583333333328</v>
      </c>
      <c r="T946" s="11">
        <f t="shared" si="58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</v>
      </c>
      <c r="P947" s="7">
        <f t="shared" si="57"/>
        <v>155.25</v>
      </c>
      <c r="Q947" t="s">
        <v>8324</v>
      </c>
      <c r="R947" t="s">
        <v>8326</v>
      </c>
      <c r="S947" s="11">
        <f t="shared" si="60"/>
        <v>42784.999305555553</v>
      </c>
      <c r="T947" s="11">
        <f t="shared" si="58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1.9066666666666665</v>
      </c>
      <c r="P948" s="7">
        <f t="shared" si="57"/>
        <v>57.2</v>
      </c>
      <c r="Q948" t="s">
        <v>8324</v>
      </c>
      <c r="R948" t="s">
        <v>8326</v>
      </c>
      <c r="S948" s="11">
        <f t="shared" si="60"/>
        <v>42622.750555555554</v>
      </c>
      <c r="T948" s="11">
        <f t="shared" si="58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 s="7" t="e">
        <f t="shared" si="57"/>
        <v>#DIV/0!</v>
      </c>
      <c r="Q949" t="s">
        <v>8324</v>
      </c>
      <c r="R949" t="s">
        <v>8326</v>
      </c>
      <c r="S949" s="11">
        <f t="shared" si="60"/>
        <v>42551.781319444446</v>
      </c>
      <c r="T949" s="11">
        <f t="shared" si="58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12</v>
      </c>
      <c r="P950" s="7">
        <f t="shared" si="57"/>
        <v>60</v>
      </c>
      <c r="Q950" t="s">
        <v>8324</v>
      </c>
      <c r="R950" t="s">
        <v>8326</v>
      </c>
      <c r="S950" s="11">
        <f t="shared" si="60"/>
        <v>42441.828287037039</v>
      </c>
      <c r="T950" s="11">
        <f t="shared" si="58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</v>
      </c>
      <c r="P951" s="7">
        <f t="shared" si="57"/>
        <v>39</v>
      </c>
      <c r="Q951" t="s">
        <v>8324</v>
      </c>
      <c r="R951" t="s">
        <v>8326</v>
      </c>
      <c r="S951" s="11">
        <f t="shared" si="60"/>
        <v>42421.043703703705</v>
      </c>
      <c r="T951" s="11">
        <f t="shared" si="58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28.04</v>
      </c>
      <c r="P952" s="7">
        <f t="shared" si="57"/>
        <v>58.416666666666664</v>
      </c>
      <c r="Q952" t="s">
        <v>8324</v>
      </c>
      <c r="R952" t="s">
        <v>8326</v>
      </c>
      <c r="S952" s="11">
        <f t="shared" si="60"/>
        <v>42386.750706018516</v>
      </c>
      <c r="T952" s="11">
        <f t="shared" si="58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38.39</v>
      </c>
      <c r="P953" s="7">
        <f t="shared" si="57"/>
        <v>158.63636363636363</v>
      </c>
      <c r="Q953" t="s">
        <v>8324</v>
      </c>
      <c r="R953" t="s">
        <v>8326</v>
      </c>
      <c r="S953" s="11">
        <f t="shared" si="60"/>
        <v>42525.653611111105</v>
      </c>
      <c r="T953" s="11">
        <f t="shared" si="58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39.942857142857143</v>
      </c>
      <c r="P954" s="7">
        <f t="shared" si="57"/>
        <v>99.857142857142861</v>
      </c>
      <c r="Q954" t="s">
        <v>8324</v>
      </c>
      <c r="R954" t="s">
        <v>8326</v>
      </c>
      <c r="S954" s="11">
        <f t="shared" si="60"/>
        <v>42692.655231481483</v>
      </c>
      <c r="T954" s="11">
        <f t="shared" si="58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0.84</v>
      </c>
      <c r="P955" s="7">
        <f t="shared" si="57"/>
        <v>25.2</v>
      </c>
      <c r="Q955" t="s">
        <v>8324</v>
      </c>
      <c r="R955" t="s">
        <v>8326</v>
      </c>
      <c r="S955" s="11">
        <f t="shared" si="60"/>
        <v>42029.164340277777</v>
      </c>
      <c r="T955" s="11">
        <f t="shared" si="58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43.406666666666666</v>
      </c>
      <c r="P956" s="7">
        <f t="shared" si="57"/>
        <v>89.191780821917803</v>
      </c>
      <c r="Q956" t="s">
        <v>8324</v>
      </c>
      <c r="R956" t="s">
        <v>8326</v>
      </c>
      <c r="S956" s="11">
        <f t="shared" si="60"/>
        <v>42236.833784722221</v>
      </c>
      <c r="T956" s="11">
        <f t="shared" si="58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5.6613333333333333</v>
      </c>
      <c r="P957" s="7">
        <f t="shared" si="57"/>
        <v>182.6236559139785</v>
      </c>
      <c r="Q957" t="s">
        <v>8324</v>
      </c>
      <c r="R957" t="s">
        <v>8326</v>
      </c>
      <c r="S957" s="11">
        <f t="shared" si="60"/>
        <v>42626.295138888891</v>
      </c>
      <c r="T957" s="11">
        <f t="shared" si="58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1.722</v>
      </c>
      <c r="P958" s="7">
        <f t="shared" si="57"/>
        <v>50.647058823529413</v>
      </c>
      <c r="Q958" t="s">
        <v>8324</v>
      </c>
      <c r="R958" t="s">
        <v>8326</v>
      </c>
      <c r="S958" s="11">
        <f t="shared" si="60"/>
        <v>42120.872210648144</v>
      </c>
      <c r="T958" s="11">
        <f t="shared" si="58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1.9416666666666664</v>
      </c>
      <c r="P959" s="7">
        <f t="shared" si="57"/>
        <v>33.285714285714285</v>
      </c>
      <c r="Q959" t="s">
        <v>8324</v>
      </c>
      <c r="R959" t="s">
        <v>8326</v>
      </c>
      <c r="S959" s="11">
        <f t="shared" si="60"/>
        <v>42691.594131944439</v>
      </c>
      <c r="T959" s="11">
        <f t="shared" si="58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11.328275684711327</v>
      </c>
      <c r="P960" s="7">
        <f t="shared" si="57"/>
        <v>51.823529411764703</v>
      </c>
      <c r="Q960" t="s">
        <v>8324</v>
      </c>
      <c r="R960" t="s">
        <v>8326</v>
      </c>
      <c r="S960" s="11">
        <f t="shared" si="60"/>
        <v>42104.207638888889</v>
      </c>
      <c r="T960" s="11">
        <f t="shared" si="58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38.86</v>
      </c>
      <c r="P961" s="7">
        <f t="shared" si="57"/>
        <v>113.62573099415205</v>
      </c>
      <c r="Q961" t="s">
        <v>8324</v>
      </c>
      <c r="R961" t="s">
        <v>8326</v>
      </c>
      <c r="S961" s="11">
        <f t="shared" si="60"/>
        <v>42023.174363425926</v>
      </c>
      <c r="T961" s="11">
        <f t="shared" si="58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46.100628930817614</v>
      </c>
      <c r="P962" s="7">
        <f t="shared" si="57"/>
        <v>136.46276595744681</v>
      </c>
      <c r="Q962" t="s">
        <v>8324</v>
      </c>
      <c r="R962" t="s">
        <v>8326</v>
      </c>
      <c r="S962" s="11">
        <f t="shared" si="60"/>
        <v>42808.585127314815</v>
      </c>
      <c r="T962" s="11">
        <f t="shared" si="58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9"/>
        <v>42.188421052631583</v>
      </c>
      <c r="P963" s="7">
        <f t="shared" ref="P963:P1026" si="61">E963/L963</f>
        <v>364.35454545454547</v>
      </c>
      <c r="Q963" t="s">
        <v>8324</v>
      </c>
      <c r="R963" t="s">
        <v>8326</v>
      </c>
      <c r="S963" s="11">
        <f t="shared" si="60"/>
        <v>42786.791666666672</v>
      </c>
      <c r="T963" s="11">
        <f t="shared" ref="T963:T1026" si="62"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59"/>
        <v>28.48</v>
      </c>
      <c r="P964" s="7">
        <f t="shared" si="61"/>
        <v>19.243243243243242</v>
      </c>
      <c r="Q964" t="s">
        <v>8324</v>
      </c>
      <c r="R964" t="s">
        <v>8326</v>
      </c>
      <c r="S964" s="11">
        <f t="shared" si="60"/>
        <v>42411.712418981479</v>
      </c>
      <c r="T964" s="11">
        <f t="shared" si="62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ref="O965:O1028" si="63">E965/D965*100</f>
        <v>1.077142857142857</v>
      </c>
      <c r="P965" s="7">
        <f t="shared" si="61"/>
        <v>41.888888888888886</v>
      </c>
      <c r="Q965" t="s">
        <v>8324</v>
      </c>
      <c r="R965" t="s">
        <v>8326</v>
      </c>
      <c r="S965" s="11">
        <f t="shared" si="60"/>
        <v>42660.635636574079</v>
      </c>
      <c r="T965" s="11">
        <f t="shared" si="62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0.79909090909090907</v>
      </c>
      <c r="P966" s="7">
        <f t="shared" si="61"/>
        <v>30.310344827586206</v>
      </c>
      <c r="Q966" t="s">
        <v>8324</v>
      </c>
      <c r="R966" t="s">
        <v>8326</v>
      </c>
      <c r="S966" s="11">
        <f t="shared" si="60"/>
        <v>42248.628692129627</v>
      </c>
      <c r="T966" s="11">
        <f t="shared" si="62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1.1919999999999999</v>
      </c>
      <c r="P967" s="7">
        <f t="shared" si="61"/>
        <v>49.666666666666664</v>
      </c>
      <c r="Q967" t="s">
        <v>8324</v>
      </c>
      <c r="R967" t="s">
        <v>8326</v>
      </c>
      <c r="S967" s="11">
        <f t="shared" si="60"/>
        <v>42669.165972222225</v>
      </c>
      <c r="T967" s="11">
        <f t="shared" si="62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14.799999999999999</v>
      </c>
      <c r="P968" s="7">
        <f t="shared" si="61"/>
        <v>59.2</v>
      </c>
      <c r="Q968" t="s">
        <v>8324</v>
      </c>
      <c r="R968" t="s">
        <v>8326</v>
      </c>
      <c r="S968" s="11">
        <f t="shared" si="60"/>
        <v>42649.635787037041</v>
      </c>
      <c r="T968" s="11">
        <f t="shared" si="62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17.810000000000002</v>
      </c>
      <c r="P969" s="7">
        <f t="shared" si="61"/>
        <v>43.97530864197531</v>
      </c>
      <c r="Q969" t="s">
        <v>8324</v>
      </c>
      <c r="R969" t="s">
        <v>8326</v>
      </c>
      <c r="S969" s="11">
        <f t="shared" ref="S969:S1032" si="64">(((I969/60)/60)/24)+DATE(1970,1,1)</f>
        <v>42482.21266203704</v>
      </c>
      <c r="T969" s="11">
        <f t="shared" si="62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</v>
      </c>
      <c r="P970" s="7">
        <f t="shared" si="61"/>
        <v>26.5</v>
      </c>
      <c r="Q970" t="s">
        <v>8324</v>
      </c>
      <c r="R970" t="s">
        <v>8326</v>
      </c>
      <c r="S970" s="11">
        <f t="shared" si="64"/>
        <v>41866.847615740742</v>
      </c>
      <c r="T970" s="11">
        <f t="shared" si="62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46.666666666666664</v>
      </c>
      <c r="P971" s="7">
        <f t="shared" si="61"/>
        <v>1272.7272727272727</v>
      </c>
      <c r="Q971" t="s">
        <v>8324</v>
      </c>
      <c r="R971" t="s">
        <v>8326</v>
      </c>
      <c r="S971" s="11">
        <f t="shared" si="64"/>
        <v>42775.30332175926</v>
      </c>
      <c r="T971" s="11">
        <f t="shared" si="62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45.92</v>
      </c>
      <c r="P972" s="7">
        <f t="shared" si="61"/>
        <v>164</v>
      </c>
      <c r="Q972" t="s">
        <v>8324</v>
      </c>
      <c r="R972" t="s">
        <v>8326</v>
      </c>
      <c r="S972" s="11">
        <f t="shared" si="64"/>
        <v>42758.207638888889</v>
      </c>
      <c r="T972" s="11">
        <f t="shared" si="62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0.22599999999999998</v>
      </c>
      <c r="P973" s="7">
        <f t="shared" si="61"/>
        <v>45.2</v>
      </c>
      <c r="Q973" t="s">
        <v>8324</v>
      </c>
      <c r="R973" t="s">
        <v>8326</v>
      </c>
      <c r="S973" s="11">
        <f t="shared" si="64"/>
        <v>42156.709027777775</v>
      </c>
      <c r="T973" s="11">
        <f t="shared" si="62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34.625</v>
      </c>
      <c r="P974" s="7">
        <f t="shared" si="61"/>
        <v>153.88888888888889</v>
      </c>
      <c r="Q974" t="s">
        <v>8324</v>
      </c>
      <c r="R974" t="s">
        <v>8326</v>
      </c>
      <c r="S974" s="11">
        <f t="shared" si="64"/>
        <v>41886.290972222225</v>
      </c>
      <c r="T974" s="11">
        <f t="shared" si="62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2.0549999999999997</v>
      </c>
      <c r="P975" s="7">
        <f t="shared" si="61"/>
        <v>51.375</v>
      </c>
      <c r="Q975" t="s">
        <v>8324</v>
      </c>
      <c r="R975" t="s">
        <v>8326</v>
      </c>
      <c r="S975" s="11">
        <f t="shared" si="64"/>
        <v>42317.056631944448</v>
      </c>
      <c r="T975" s="11">
        <f t="shared" si="62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0.55999999999999994</v>
      </c>
      <c r="P976" s="7">
        <f t="shared" si="61"/>
        <v>93.333333333333329</v>
      </c>
      <c r="Q976" t="s">
        <v>8324</v>
      </c>
      <c r="R976" t="s">
        <v>8326</v>
      </c>
      <c r="S976" s="11">
        <f t="shared" si="64"/>
        <v>42454.707824074074</v>
      </c>
      <c r="T976" s="11">
        <f t="shared" si="62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2.6069999999999998</v>
      </c>
      <c r="P977" s="7">
        <f t="shared" si="61"/>
        <v>108.625</v>
      </c>
      <c r="Q977" t="s">
        <v>8324</v>
      </c>
      <c r="R977" t="s">
        <v>8326</v>
      </c>
      <c r="S977" s="11">
        <f t="shared" si="64"/>
        <v>42549.696585648147</v>
      </c>
      <c r="T977" s="11">
        <f t="shared" si="62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</v>
      </c>
      <c r="P978" s="7">
        <f t="shared" si="61"/>
        <v>160.5</v>
      </c>
      <c r="Q978" t="s">
        <v>8324</v>
      </c>
      <c r="R978" t="s">
        <v>8326</v>
      </c>
      <c r="S978" s="11">
        <f t="shared" si="64"/>
        <v>42230.058993055558</v>
      </c>
      <c r="T978" s="11">
        <f t="shared" si="62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33.666666666666664</v>
      </c>
      <c r="P979" s="7">
        <f t="shared" si="61"/>
        <v>75.75</v>
      </c>
      <c r="Q979" t="s">
        <v>8324</v>
      </c>
      <c r="R979" t="s">
        <v>8326</v>
      </c>
      <c r="S979" s="11">
        <f t="shared" si="64"/>
        <v>42421.942094907412</v>
      </c>
      <c r="T979" s="11">
        <f t="shared" si="62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56.263267182990241</v>
      </c>
      <c r="P980" s="7">
        <f t="shared" si="61"/>
        <v>790.83739837398377</v>
      </c>
      <c r="Q980" t="s">
        <v>8324</v>
      </c>
      <c r="R980" t="s">
        <v>8326</v>
      </c>
      <c r="S980" s="11">
        <f t="shared" si="64"/>
        <v>42425.309039351851</v>
      </c>
      <c r="T980" s="11">
        <f t="shared" si="62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82.817599999999999</v>
      </c>
      <c r="P981" s="7">
        <f t="shared" si="61"/>
        <v>301.93916666666667</v>
      </c>
      <c r="Q981" t="s">
        <v>8324</v>
      </c>
      <c r="R981" t="s">
        <v>8326</v>
      </c>
      <c r="S981" s="11">
        <f t="shared" si="64"/>
        <v>42541.790972222225</v>
      </c>
      <c r="T981" s="11">
        <f t="shared" si="62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14.860000000000001</v>
      </c>
      <c r="P982" s="7">
        <f t="shared" si="61"/>
        <v>47.935483870967744</v>
      </c>
      <c r="Q982" t="s">
        <v>8324</v>
      </c>
      <c r="R982" t="s">
        <v>8326</v>
      </c>
      <c r="S982" s="11">
        <f t="shared" si="64"/>
        <v>41973.945856481485</v>
      </c>
      <c r="T982" s="11">
        <f t="shared" si="62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1.2375123751237513E-2</v>
      </c>
      <c r="P983" s="7">
        <f t="shared" si="61"/>
        <v>2.75</v>
      </c>
      <c r="Q983" t="s">
        <v>8324</v>
      </c>
      <c r="R983" t="s">
        <v>8326</v>
      </c>
      <c r="S983" s="11">
        <f t="shared" si="64"/>
        <v>41860.947013888886</v>
      </c>
      <c r="T983" s="11">
        <f t="shared" si="62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1.7142857142857144E-2</v>
      </c>
      <c r="P984" s="7">
        <f t="shared" si="61"/>
        <v>1</v>
      </c>
      <c r="Q984" t="s">
        <v>8324</v>
      </c>
      <c r="R984" t="s">
        <v>8326</v>
      </c>
      <c r="S984" s="11">
        <f t="shared" si="64"/>
        <v>42645.753310185188</v>
      </c>
      <c r="T984" s="11">
        <f t="shared" si="62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29.506136117214709</v>
      </c>
      <c r="P985" s="7">
        <f t="shared" si="61"/>
        <v>171.79329608938548</v>
      </c>
      <c r="Q985" t="s">
        <v>8324</v>
      </c>
      <c r="R985" t="s">
        <v>8326</v>
      </c>
      <c r="S985" s="11">
        <f t="shared" si="64"/>
        <v>42605.870833333334</v>
      </c>
      <c r="T985" s="11">
        <f t="shared" si="62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</v>
      </c>
      <c r="P986" s="7">
        <f t="shared" si="61"/>
        <v>35.333333333333336</v>
      </c>
      <c r="Q986" t="s">
        <v>8324</v>
      </c>
      <c r="R986" t="s">
        <v>8326</v>
      </c>
      <c r="S986" s="11">
        <f t="shared" si="64"/>
        <v>42091.074166666673</v>
      </c>
      <c r="T986" s="11">
        <f t="shared" si="62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6.293333333333333</v>
      </c>
      <c r="P987" s="7">
        <f t="shared" si="61"/>
        <v>82.086956521739125</v>
      </c>
      <c r="Q987" t="s">
        <v>8324</v>
      </c>
      <c r="R987" t="s">
        <v>8326</v>
      </c>
      <c r="S987" s="11">
        <f t="shared" si="64"/>
        <v>42369.958333333328</v>
      </c>
      <c r="T987" s="11">
        <f t="shared" si="62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12.75</v>
      </c>
      <c r="P988" s="7">
        <f t="shared" si="61"/>
        <v>110.8695652173913</v>
      </c>
      <c r="Q988" t="s">
        <v>8324</v>
      </c>
      <c r="R988" t="s">
        <v>8326</v>
      </c>
      <c r="S988" s="11">
        <f t="shared" si="64"/>
        <v>42379</v>
      </c>
      <c r="T988" s="11">
        <f t="shared" si="62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13.22</v>
      </c>
      <c r="P989" s="7">
        <f t="shared" si="61"/>
        <v>161.21951219512195</v>
      </c>
      <c r="Q989" t="s">
        <v>8324</v>
      </c>
      <c r="R989" t="s">
        <v>8326</v>
      </c>
      <c r="S989" s="11">
        <f t="shared" si="64"/>
        <v>41813.294560185182</v>
      </c>
      <c r="T989" s="11">
        <f t="shared" si="62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 s="7" t="e">
        <f t="shared" si="61"/>
        <v>#DIV/0!</v>
      </c>
      <c r="Q990" t="s">
        <v>8324</v>
      </c>
      <c r="R990" t="s">
        <v>8326</v>
      </c>
      <c r="S990" s="11">
        <f t="shared" si="64"/>
        <v>42644.356770833328</v>
      </c>
      <c r="T990" s="11">
        <f t="shared" si="62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16.77</v>
      </c>
      <c r="P991" s="7">
        <f t="shared" si="61"/>
        <v>52.40625</v>
      </c>
      <c r="Q991" t="s">
        <v>8324</v>
      </c>
      <c r="R991" t="s">
        <v>8326</v>
      </c>
      <c r="S991" s="11">
        <f t="shared" si="64"/>
        <v>42641.933969907404</v>
      </c>
      <c r="T991" s="11">
        <f t="shared" si="62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0.104</v>
      </c>
      <c r="P992" s="7">
        <f t="shared" si="61"/>
        <v>13</v>
      </c>
      <c r="Q992" t="s">
        <v>8324</v>
      </c>
      <c r="R992" t="s">
        <v>8326</v>
      </c>
      <c r="S992" s="11">
        <f t="shared" si="64"/>
        <v>41885.784305555557</v>
      </c>
      <c r="T992" s="11">
        <f t="shared" si="62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</v>
      </c>
      <c r="P993" s="7">
        <f t="shared" si="61"/>
        <v>30.285714285714285</v>
      </c>
      <c r="Q993" t="s">
        <v>8324</v>
      </c>
      <c r="R993" t="s">
        <v>8326</v>
      </c>
      <c r="S993" s="11">
        <f t="shared" si="64"/>
        <v>42563.785416666666</v>
      </c>
      <c r="T993" s="11">
        <f t="shared" si="62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0.46699999999999997</v>
      </c>
      <c r="P994" s="7">
        <f t="shared" si="61"/>
        <v>116.75</v>
      </c>
      <c r="Q994" t="s">
        <v>8324</v>
      </c>
      <c r="R994" t="s">
        <v>8326</v>
      </c>
      <c r="S994" s="11">
        <f t="shared" si="64"/>
        <v>42497.883321759262</v>
      </c>
      <c r="T994" s="11">
        <f t="shared" si="62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25.087142857142858</v>
      </c>
      <c r="P995" s="7">
        <f t="shared" si="61"/>
        <v>89.59693877551021</v>
      </c>
      <c r="Q995" t="s">
        <v>8324</v>
      </c>
      <c r="R995" t="s">
        <v>8326</v>
      </c>
      <c r="S995" s="11">
        <f t="shared" si="64"/>
        <v>42686.208333333328</v>
      </c>
      <c r="T995" s="11">
        <f t="shared" si="62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2.3345000000000002</v>
      </c>
      <c r="P996" s="7">
        <f t="shared" si="61"/>
        <v>424.45454545454544</v>
      </c>
      <c r="Q996" t="s">
        <v>8324</v>
      </c>
      <c r="R996" t="s">
        <v>8326</v>
      </c>
      <c r="S996" s="11">
        <f t="shared" si="64"/>
        <v>41973.957638888889</v>
      </c>
      <c r="T996" s="11">
        <f t="shared" si="62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7.26</v>
      </c>
      <c r="P997" s="7">
        <f t="shared" si="61"/>
        <v>80.666666666666671</v>
      </c>
      <c r="Q997" t="s">
        <v>8324</v>
      </c>
      <c r="R997" t="s">
        <v>8326</v>
      </c>
      <c r="S997" s="11">
        <f t="shared" si="64"/>
        <v>41972.666666666672</v>
      </c>
      <c r="T997" s="11">
        <f t="shared" si="62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</v>
      </c>
      <c r="P998" s="7">
        <f t="shared" si="61"/>
        <v>13</v>
      </c>
      <c r="Q998" t="s">
        <v>8324</v>
      </c>
      <c r="R998" t="s">
        <v>8326</v>
      </c>
      <c r="S998" s="11">
        <f t="shared" si="64"/>
        <v>41847.643750000003</v>
      </c>
      <c r="T998" s="11">
        <f t="shared" si="62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1.3</v>
      </c>
      <c r="P999" s="7">
        <f t="shared" si="61"/>
        <v>8.125</v>
      </c>
      <c r="Q999" t="s">
        <v>8324</v>
      </c>
      <c r="R999" t="s">
        <v>8326</v>
      </c>
      <c r="S999" s="11">
        <f t="shared" si="64"/>
        <v>41971.144641203704</v>
      </c>
      <c r="T999" s="11">
        <f t="shared" si="62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58.558333333333337</v>
      </c>
      <c r="P1000" s="7">
        <f t="shared" si="61"/>
        <v>153.42794759825327</v>
      </c>
      <c r="Q1000" t="s">
        <v>8324</v>
      </c>
      <c r="R1000" t="s">
        <v>8326</v>
      </c>
      <c r="S1000" s="11">
        <f t="shared" si="64"/>
        <v>42327.210659722223</v>
      </c>
      <c r="T1000" s="11">
        <f t="shared" si="62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7.7886666666666677</v>
      </c>
      <c r="P1001" s="7">
        <f t="shared" si="61"/>
        <v>292.07499999999999</v>
      </c>
      <c r="Q1001" t="s">
        <v>8324</v>
      </c>
      <c r="R1001" t="s">
        <v>8326</v>
      </c>
      <c r="S1001" s="11">
        <f t="shared" si="64"/>
        <v>41956.334722222222</v>
      </c>
      <c r="T1001" s="11">
        <f t="shared" si="62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2.2157147647256061</v>
      </c>
      <c r="P1002" s="7">
        <f t="shared" si="61"/>
        <v>3304</v>
      </c>
      <c r="Q1002" t="s">
        <v>8324</v>
      </c>
      <c r="R1002" t="s">
        <v>8326</v>
      </c>
      <c r="S1002" s="11">
        <f t="shared" si="64"/>
        <v>42809.018055555556</v>
      </c>
      <c r="T1002" s="11">
        <f t="shared" si="62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104</v>
      </c>
      <c r="P1003" s="7">
        <f t="shared" si="61"/>
        <v>1300</v>
      </c>
      <c r="Q1003" t="s">
        <v>8324</v>
      </c>
      <c r="R1003" t="s">
        <v>8326</v>
      </c>
      <c r="S1003" s="11">
        <f t="shared" si="64"/>
        <v>42765.720057870371</v>
      </c>
      <c r="T1003" s="11">
        <f t="shared" si="62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29.6029602960296</v>
      </c>
      <c r="P1004" s="7">
        <f t="shared" si="61"/>
        <v>134.54545454545453</v>
      </c>
      <c r="Q1004" t="s">
        <v>8324</v>
      </c>
      <c r="R1004" t="s">
        <v>8326</v>
      </c>
      <c r="S1004" s="11">
        <f t="shared" si="64"/>
        <v>42355.249305555553</v>
      </c>
      <c r="T1004" s="11">
        <f t="shared" si="62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16.055</v>
      </c>
      <c r="P1005" s="7">
        <f t="shared" si="61"/>
        <v>214.06666666666666</v>
      </c>
      <c r="Q1005" t="s">
        <v>8324</v>
      </c>
      <c r="R1005" t="s">
        <v>8326</v>
      </c>
      <c r="S1005" s="11">
        <f t="shared" si="64"/>
        <v>42810.667372685188</v>
      </c>
      <c r="T1005" s="11">
        <f t="shared" si="62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82.207999999999998</v>
      </c>
      <c r="P1006" s="7">
        <f t="shared" si="61"/>
        <v>216.33684210526314</v>
      </c>
      <c r="Q1006" t="s">
        <v>8324</v>
      </c>
      <c r="R1006" t="s">
        <v>8326</v>
      </c>
      <c r="S1006" s="11">
        <f t="shared" si="64"/>
        <v>42418.708645833336</v>
      </c>
      <c r="T1006" s="11">
        <f t="shared" si="62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75.051000000000002</v>
      </c>
      <c r="P1007" s="7">
        <f t="shared" si="61"/>
        <v>932.31055900621118</v>
      </c>
      <c r="Q1007" t="s">
        <v>8324</v>
      </c>
      <c r="R1007" t="s">
        <v>8326</v>
      </c>
      <c r="S1007" s="11">
        <f t="shared" si="64"/>
        <v>42307.624803240738</v>
      </c>
      <c r="T1007" s="11">
        <f t="shared" si="62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5.8500000000000005</v>
      </c>
      <c r="P1008" s="7">
        <f t="shared" si="61"/>
        <v>29.25</v>
      </c>
      <c r="Q1008" t="s">
        <v>8324</v>
      </c>
      <c r="R1008" t="s">
        <v>8326</v>
      </c>
      <c r="S1008" s="11">
        <f t="shared" si="64"/>
        <v>41985.299305555556</v>
      </c>
      <c r="T1008" s="11">
        <f t="shared" si="62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44.32</v>
      </c>
      <c r="P1009" s="7">
        <f t="shared" si="61"/>
        <v>174.94736842105263</v>
      </c>
      <c r="Q1009" t="s">
        <v>8324</v>
      </c>
      <c r="R1009" t="s">
        <v>8326</v>
      </c>
      <c r="S1009" s="11">
        <f t="shared" si="64"/>
        <v>42718.6252662037</v>
      </c>
      <c r="T1009" s="11">
        <f t="shared" si="62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0.26737967914438499</v>
      </c>
      <c r="P1010" s="7">
        <f t="shared" si="61"/>
        <v>250</v>
      </c>
      <c r="Q1010" t="s">
        <v>8324</v>
      </c>
      <c r="R1010" t="s">
        <v>8326</v>
      </c>
      <c r="S1010" s="11">
        <f t="shared" si="64"/>
        <v>42732.809201388889</v>
      </c>
      <c r="T1010" s="11">
        <f t="shared" si="62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13.13</v>
      </c>
      <c r="P1011" s="7">
        <f t="shared" si="61"/>
        <v>65</v>
      </c>
      <c r="Q1011" t="s">
        <v>8324</v>
      </c>
      <c r="R1011" t="s">
        <v>8326</v>
      </c>
      <c r="S1011" s="11">
        <f t="shared" si="64"/>
        <v>42540.604699074072</v>
      </c>
      <c r="T1011" s="11">
        <f t="shared" si="62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0.19088937093275488</v>
      </c>
      <c r="P1012" s="7">
        <f t="shared" si="61"/>
        <v>55</v>
      </c>
      <c r="Q1012" t="s">
        <v>8324</v>
      </c>
      <c r="R1012" t="s">
        <v>8326</v>
      </c>
      <c r="S1012" s="11">
        <f t="shared" si="64"/>
        <v>42618.124305555553</v>
      </c>
      <c r="T1012" s="11">
        <f t="shared" si="62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0.375</v>
      </c>
      <c r="P1013" s="7">
        <f t="shared" si="61"/>
        <v>75</v>
      </c>
      <c r="Q1013" t="s">
        <v>8324</v>
      </c>
      <c r="R1013" t="s">
        <v>8326</v>
      </c>
      <c r="S1013" s="11">
        <f t="shared" si="64"/>
        <v>41991.898090277777</v>
      </c>
      <c r="T1013" s="11">
        <f t="shared" si="62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21535.021000000001</v>
      </c>
      <c r="P1014" s="7">
        <f t="shared" si="61"/>
        <v>1389.3561935483872</v>
      </c>
      <c r="Q1014" t="s">
        <v>8324</v>
      </c>
      <c r="R1014" t="s">
        <v>8326</v>
      </c>
      <c r="S1014" s="11">
        <f t="shared" si="64"/>
        <v>42759.440416666665</v>
      </c>
      <c r="T1014" s="11">
        <f t="shared" si="62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34.527999999999999</v>
      </c>
      <c r="P1015" s="7">
        <f t="shared" si="61"/>
        <v>95.911111111111111</v>
      </c>
      <c r="Q1015" t="s">
        <v>8324</v>
      </c>
      <c r="R1015" t="s">
        <v>8326</v>
      </c>
      <c r="S1015" s="11">
        <f t="shared" si="64"/>
        <v>42367.833333333328</v>
      </c>
      <c r="T1015" s="11">
        <f t="shared" si="62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30.599999999999998</v>
      </c>
      <c r="P1016" s="7">
        <f t="shared" si="61"/>
        <v>191.25</v>
      </c>
      <c r="Q1016" t="s">
        <v>8324</v>
      </c>
      <c r="R1016" t="s">
        <v>8326</v>
      </c>
      <c r="S1016" s="11">
        <f t="shared" si="64"/>
        <v>42005.002488425926</v>
      </c>
      <c r="T1016" s="11">
        <f t="shared" si="62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2.666666666666667</v>
      </c>
      <c r="P1017" s="7">
        <f t="shared" si="61"/>
        <v>40</v>
      </c>
      <c r="Q1017" t="s">
        <v>8324</v>
      </c>
      <c r="R1017" t="s">
        <v>8326</v>
      </c>
      <c r="S1017" s="11">
        <f t="shared" si="64"/>
        <v>42333.920081018514</v>
      </c>
      <c r="T1017" s="11">
        <f t="shared" si="62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</v>
      </c>
      <c r="P1018" s="7">
        <f t="shared" si="61"/>
        <v>74.78947368421052</v>
      </c>
      <c r="Q1018" t="s">
        <v>8324</v>
      </c>
      <c r="R1018" t="s">
        <v>8326</v>
      </c>
      <c r="S1018" s="11">
        <f t="shared" si="64"/>
        <v>42467.065462962957</v>
      </c>
      <c r="T1018" s="11">
        <f t="shared" si="62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22.878799999999998</v>
      </c>
      <c r="P1019" s="7">
        <f t="shared" si="61"/>
        <v>161.11830985915492</v>
      </c>
      <c r="Q1019" t="s">
        <v>8324</v>
      </c>
      <c r="R1019" t="s">
        <v>8326</v>
      </c>
      <c r="S1019" s="11">
        <f t="shared" si="64"/>
        <v>42329.716840277775</v>
      </c>
      <c r="T1019" s="11">
        <f t="shared" si="62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</v>
      </c>
      <c r="P1020" s="7">
        <f t="shared" si="61"/>
        <v>88.714285714285708</v>
      </c>
      <c r="Q1020" t="s">
        <v>8324</v>
      </c>
      <c r="R1020" t="s">
        <v>8326</v>
      </c>
      <c r="S1020" s="11">
        <f t="shared" si="64"/>
        <v>42565.492280092592</v>
      </c>
      <c r="T1020" s="11">
        <f t="shared" si="62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47.333333333333336</v>
      </c>
      <c r="P1021" s="7">
        <f t="shared" si="61"/>
        <v>53.25</v>
      </c>
      <c r="Q1021" t="s">
        <v>8324</v>
      </c>
      <c r="R1021" t="s">
        <v>8326</v>
      </c>
      <c r="S1021" s="11">
        <f t="shared" si="64"/>
        <v>42039.973946759259</v>
      </c>
      <c r="T1021" s="11">
        <f t="shared" si="62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205.54838709677421</v>
      </c>
      <c r="P1022" s="7">
        <f t="shared" si="61"/>
        <v>106.2</v>
      </c>
      <c r="Q1022" t="s">
        <v>8313</v>
      </c>
      <c r="R1022" t="s">
        <v>8332</v>
      </c>
      <c r="S1022" s="11">
        <f t="shared" si="64"/>
        <v>42157.032638888893</v>
      </c>
      <c r="T1022" s="11">
        <f t="shared" si="62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351.80366666666669</v>
      </c>
      <c r="P1023" s="7">
        <f t="shared" si="61"/>
        <v>22.079728033472804</v>
      </c>
      <c r="Q1023" t="s">
        <v>8313</v>
      </c>
      <c r="R1023" t="s">
        <v>8332</v>
      </c>
      <c r="S1023" s="11">
        <f t="shared" si="64"/>
        <v>42294.166666666672</v>
      </c>
      <c r="T1023" s="11">
        <f t="shared" si="62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114.9</v>
      </c>
      <c r="P1024" s="7">
        <f t="shared" si="61"/>
        <v>31.054054054054053</v>
      </c>
      <c r="Q1024" t="s">
        <v>8313</v>
      </c>
      <c r="R1024" t="s">
        <v>8332</v>
      </c>
      <c r="S1024" s="11">
        <f t="shared" si="64"/>
        <v>42141.646724537044</v>
      </c>
      <c r="T1024" s="11">
        <f t="shared" si="62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237.15</v>
      </c>
      <c r="P1025" s="7">
        <f t="shared" si="61"/>
        <v>36.206106870229007</v>
      </c>
      <c r="Q1025" t="s">
        <v>8313</v>
      </c>
      <c r="R1025" t="s">
        <v>8332</v>
      </c>
      <c r="S1025" s="11">
        <f t="shared" si="64"/>
        <v>42175.919687500005</v>
      </c>
      <c r="T1025" s="11">
        <f t="shared" si="62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118.63774999999998</v>
      </c>
      <c r="P1026" s="7">
        <f t="shared" si="61"/>
        <v>388.9762295081967</v>
      </c>
      <c r="Q1026" t="s">
        <v>8313</v>
      </c>
      <c r="R1026" t="s">
        <v>8332</v>
      </c>
      <c r="S1026" s="11">
        <f t="shared" si="64"/>
        <v>42400.580590277779</v>
      </c>
      <c r="T1026" s="11">
        <f t="shared" si="62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3"/>
        <v>109.92831428571431</v>
      </c>
      <c r="P1027" s="7">
        <f t="shared" ref="P1027:P1090" si="65">E1027/L1027</f>
        <v>71.848571428571432</v>
      </c>
      <c r="Q1027" t="s">
        <v>8313</v>
      </c>
      <c r="R1027" t="s">
        <v>8332</v>
      </c>
      <c r="S1027" s="11">
        <f t="shared" si="64"/>
        <v>42079.792094907403</v>
      </c>
      <c r="T1027" s="11">
        <f t="shared" ref="T1027:T1090" si="66">(((J1027/60)/60)/24)+DATE(1970,1,1)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3"/>
        <v>100.00828571428571</v>
      </c>
      <c r="P1028" s="7">
        <f t="shared" si="65"/>
        <v>57.381803278688523</v>
      </c>
      <c r="Q1028" t="s">
        <v>8313</v>
      </c>
      <c r="R1028" t="s">
        <v>8332</v>
      </c>
      <c r="S1028" s="11">
        <f t="shared" si="64"/>
        <v>42460.365925925929</v>
      </c>
      <c r="T1028" s="11">
        <f t="shared" si="66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ref="O1029:O1092" si="67">E1029/D1029*100</f>
        <v>103.09292094387415</v>
      </c>
      <c r="P1029" s="7">
        <f t="shared" si="65"/>
        <v>69.666666666666671</v>
      </c>
      <c r="Q1029" t="s">
        <v>8313</v>
      </c>
      <c r="R1029" t="s">
        <v>8332</v>
      </c>
      <c r="S1029" s="11">
        <f t="shared" si="64"/>
        <v>41935.034108796295</v>
      </c>
      <c r="T1029" s="11">
        <f t="shared" si="66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117.27000000000001</v>
      </c>
      <c r="P1030" s="7">
        <f t="shared" si="65"/>
        <v>45.988235294117644</v>
      </c>
      <c r="Q1030" t="s">
        <v>8313</v>
      </c>
      <c r="R1030" t="s">
        <v>8332</v>
      </c>
      <c r="S1030" s="11">
        <f t="shared" si="64"/>
        <v>42800.833333333328</v>
      </c>
      <c r="T1030" s="11">
        <f t="shared" si="66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111.75999999999999</v>
      </c>
      <c r="P1031" s="7">
        <f t="shared" si="65"/>
        <v>79.262411347517727</v>
      </c>
      <c r="Q1031" t="s">
        <v>8313</v>
      </c>
      <c r="R1031" t="s">
        <v>8332</v>
      </c>
      <c r="S1031" s="11">
        <f t="shared" si="64"/>
        <v>42098.915972222225</v>
      </c>
      <c r="T1031" s="11">
        <f t="shared" si="66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342.09999999999997</v>
      </c>
      <c r="P1032" s="7">
        <f t="shared" si="65"/>
        <v>43.031446540880502</v>
      </c>
      <c r="Q1032" t="s">
        <v>8313</v>
      </c>
      <c r="R1032" t="s">
        <v>8332</v>
      </c>
      <c r="S1032" s="11">
        <f t="shared" si="64"/>
        <v>42625.483206018514</v>
      </c>
      <c r="T1032" s="11">
        <f t="shared" si="66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107.4</v>
      </c>
      <c r="P1033" s="7">
        <f t="shared" si="65"/>
        <v>108.48484848484848</v>
      </c>
      <c r="Q1033" t="s">
        <v>8313</v>
      </c>
      <c r="R1033" t="s">
        <v>8332</v>
      </c>
      <c r="S1033" s="11">
        <f t="shared" ref="S1033:S1096" si="68">(((I1033/60)/60)/24)+DATE(1970,1,1)</f>
        <v>42354.764004629629</v>
      </c>
      <c r="T1033" s="11">
        <f t="shared" si="66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108.49703703703703</v>
      </c>
      <c r="P1034" s="7">
        <f t="shared" si="65"/>
        <v>61.029583333333335</v>
      </c>
      <c r="Q1034" t="s">
        <v>8313</v>
      </c>
      <c r="R1034" t="s">
        <v>8332</v>
      </c>
      <c r="S1034" s="11">
        <f t="shared" si="68"/>
        <v>42544.666956018518</v>
      </c>
      <c r="T1034" s="11">
        <f t="shared" si="66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102.86144578313252</v>
      </c>
      <c r="P1035" s="7">
        <f t="shared" si="65"/>
        <v>50.592592592592595</v>
      </c>
      <c r="Q1035" t="s">
        <v>8313</v>
      </c>
      <c r="R1035" t="s">
        <v>8332</v>
      </c>
      <c r="S1035" s="11">
        <f t="shared" si="68"/>
        <v>42716.732407407413</v>
      </c>
      <c r="T1035" s="11">
        <f t="shared" si="66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130.0018</v>
      </c>
      <c r="P1036" s="7">
        <f t="shared" si="65"/>
        <v>39.157168674698795</v>
      </c>
      <c r="Q1036" t="s">
        <v>8313</v>
      </c>
      <c r="R1036" t="s">
        <v>8332</v>
      </c>
      <c r="S1036" s="11">
        <f t="shared" si="68"/>
        <v>42587.165972222225</v>
      </c>
      <c r="T1036" s="11">
        <f t="shared" si="66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107.65217391304347</v>
      </c>
      <c r="P1037" s="7">
        <f t="shared" si="65"/>
        <v>65.15789473684211</v>
      </c>
      <c r="Q1037" t="s">
        <v>8313</v>
      </c>
      <c r="R1037" t="s">
        <v>8332</v>
      </c>
      <c r="S1037" s="11">
        <f t="shared" si="68"/>
        <v>42046.641435185185</v>
      </c>
      <c r="T1037" s="11">
        <f t="shared" si="66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112.36044444444444</v>
      </c>
      <c r="P1038" s="7">
        <f t="shared" si="65"/>
        <v>23.963127962085309</v>
      </c>
      <c r="Q1038" t="s">
        <v>8313</v>
      </c>
      <c r="R1038" t="s">
        <v>8332</v>
      </c>
      <c r="S1038" s="11">
        <f t="shared" si="68"/>
        <v>41281.333333333336</v>
      </c>
      <c r="T1038" s="11">
        <f t="shared" si="66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102.1</v>
      </c>
      <c r="P1039" s="7">
        <f t="shared" si="65"/>
        <v>48.61904761904762</v>
      </c>
      <c r="Q1039" t="s">
        <v>8313</v>
      </c>
      <c r="R1039" t="s">
        <v>8332</v>
      </c>
      <c r="S1039" s="11">
        <f t="shared" si="68"/>
        <v>42142.208333333328</v>
      </c>
      <c r="T1039" s="11">
        <f t="shared" si="66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145.33333333333334</v>
      </c>
      <c r="P1040" s="7">
        <f t="shared" si="65"/>
        <v>35.73770491803279</v>
      </c>
      <c r="Q1040" t="s">
        <v>8313</v>
      </c>
      <c r="R1040" t="s">
        <v>8332</v>
      </c>
      <c r="S1040" s="11">
        <f t="shared" si="68"/>
        <v>42448.190081018518</v>
      </c>
      <c r="T1040" s="11">
        <f t="shared" si="66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128.19999999999999</v>
      </c>
      <c r="P1041" s="7">
        <f t="shared" si="65"/>
        <v>21.366666666666667</v>
      </c>
      <c r="Q1041" t="s">
        <v>8313</v>
      </c>
      <c r="R1041" t="s">
        <v>8332</v>
      </c>
      <c r="S1041" s="11">
        <f t="shared" si="68"/>
        <v>42717.332638888889</v>
      </c>
      <c r="T1041" s="11">
        <f t="shared" si="66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0.29411764705882354</v>
      </c>
      <c r="P1042" s="7">
        <f t="shared" si="65"/>
        <v>250</v>
      </c>
      <c r="Q1042" t="s">
        <v>8333</v>
      </c>
      <c r="R1042" t="s">
        <v>8334</v>
      </c>
      <c r="S1042" s="11">
        <f t="shared" si="68"/>
        <v>42609.708437499998</v>
      </c>
      <c r="T1042" s="11">
        <f t="shared" si="66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 s="7" t="e">
        <f t="shared" si="65"/>
        <v>#DIV/0!</v>
      </c>
      <c r="Q1043" t="s">
        <v>8333</v>
      </c>
      <c r="R1043" t="s">
        <v>8334</v>
      </c>
      <c r="S1043" s="11">
        <f t="shared" si="68"/>
        <v>41851.060092592597</v>
      </c>
      <c r="T1043" s="11">
        <f t="shared" si="66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</v>
      </c>
      <c r="P1044" s="7">
        <f t="shared" si="65"/>
        <v>10</v>
      </c>
      <c r="Q1044" t="s">
        <v>8333</v>
      </c>
      <c r="R1044" t="s">
        <v>8334</v>
      </c>
      <c r="S1044" s="11">
        <f t="shared" si="68"/>
        <v>41894.416666666664</v>
      </c>
      <c r="T1044" s="11">
        <f t="shared" si="66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8.5370000000000008</v>
      </c>
      <c r="P1045" s="7">
        <f t="shared" si="65"/>
        <v>29.236301369863014</v>
      </c>
      <c r="Q1045" t="s">
        <v>8333</v>
      </c>
      <c r="R1045" t="s">
        <v>8334</v>
      </c>
      <c r="S1045" s="11">
        <f t="shared" si="68"/>
        <v>42144.252951388888</v>
      </c>
      <c r="T1045" s="11">
        <f t="shared" si="66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8.5714285714285715E-2</v>
      </c>
      <c r="P1046" s="7">
        <f t="shared" si="65"/>
        <v>3</v>
      </c>
      <c r="Q1046" t="s">
        <v>8333</v>
      </c>
      <c r="R1046" t="s">
        <v>8334</v>
      </c>
      <c r="S1046" s="11">
        <f t="shared" si="68"/>
        <v>42068.852083333331</v>
      </c>
      <c r="T1046" s="11">
        <f t="shared" si="66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2.6599999999999997</v>
      </c>
      <c r="P1047" s="7">
        <f t="shared" si="65"/>
        <v>33.25</v>
      </c>
      <c r="Q1047" t="s">
        <v>8333</v>
      </c>
      <c r="R1047" t="s">
        <v>8334</v>
      </c>
      <c r="S1047" s="11">
        <f t="shared" si="68"/>
        <v>41874.874421296299</v>
      </c>
      <c r="T1047" s="11">
        <f t="shared" si="66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 s="7" t="e">
        <f t="shared" si="65"/>
        <v>#DIV/0!</v>
      </c>
      <c r="Q1048" t="s">
        <v>8333</v>
      </c>
      <c r="R1048" t="s">
        <v>8334</v>
      </c>
      <c r="S1048" s="11">
        <f t="shared" si="68"/>
        <v>42364.851388888885</v>
      </c>
      <c r="T1048" s="11">
        <f t="shared" si="66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0.05</v>
      </c>
      <c r="P1049" s="7">
        <f t="shared" si="65"/>
        <v>1</v>
      </c>
      <c r="Q1049" t="s">
        <v>8333</v>
      </c>
      <c r="R1049" t="s">
        <v>8334</v>
      </c>
      <c r="S1049" s="11">
        <f t="shared" si="68"/>
        <v>41948.860127314816</v>
      </c>
      <c r="T1049" s="11">
        <f t="shared" si="66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</v>
      </c>
      <c r="P1050" s="7">
        <f t="shared" si="65"/>
        <v>53</v>
      </c>
      <c r="Q1050" t="s">
        <v>8333</v>
      </c>
      <c r="R1050" t="s">
        <v>8334</v>
      </c>
      <c r="S1050" s="11">
        <f t="shared" si="68"/>
        <v>42638.053113425922</v>
      </c>
      <c r="T1050" s="11">
        <f t="shared" si="66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 s="7" t="e">
        <f t="shared" si="65"/>
        <v>#DIV/0!</v>
      </c>
      <c r="Q1051" t="s">
        <v>8333</v>
      </c>
      <c r="R1051" t="s">
        <v>8334</v>
      </c>
      <c r="S1051" s="11">
        <f t="shared" si="68"/>
        <v>42412.431076388893</v>
      </c>
      <c r="T1051" s="11">
        <f t="shared" si="66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 s="7" t="e">
        <f t="shared" si="65"/>
        <v>#DIV/0!</v>
      </c>
      <c r="Q1052" t="s">
        <v>8333</v>
      </c>
      <c r="R1052" t="s">
        <v>8334</v>
      </c>
      <c r="S1052" s="11">
        <f t="shared" si="68"/>
        <v>42261.7971875</v>
      </c>
      <c r="T1052" s="11">
        <f t="shared" si="66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 s="7" t="e">
        <f t="shared" si="65"/>
        <v>#DIV/0!</v>
      </c>
      <c r="Q1053" t="s">
        <v>8333</v>
      </c>
      <c r="R1053" t="s">
        <v>8334</v>
      </c>
      <c r="S1053" s="11">
        <f t="shared" si="68"/>
        <v>41878.014178240745</v>
      </c>
      <c r="T1053" s="11">
        <f t="shared" si="66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 s="7" t="e">
        <f t="shared" si="65"/>
        <v>#DIV/0!</v>
      </c>
      <c r="Q1054" t="s">
        <v>8333</v>
      </c>
      <c r="R1054" t="s">
        <v>8334</v>
      </c>
      <c r="S1054" s="11">
        <f t="shared" si="68"/>
        <v>42527.839583333334</v>
      </c>
      <c r="T1054" s="11">
        <f t="shared" si="66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1</v>
      </c>
      <c r="P1055" s="7">
        <f t="shared" si="65"/>
        <v>15</v>
      </c>
      <c r="Q1055" t="s">
        <v>8333</v>
      </c>
      <c r="R1055" t="s">
        <v>8334</v>
      </c>
      <c r="S1055" s="11">
        <f t="shared" si="68"/>
        <v>42800.172824074078</v>
      </c>
      <c r="T1055" s="11">
        <f t="shared" si="66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 s="7" t="e">
        <f t="shared" si="65"/>
        <v>#DIV/0!</v>
      </c>
      <c r="Q1056" t="s">
        <v>8333</v>
      </c>
      <c r="R1056" t="s">
        <v>8334</v>
      </c>
      <c r="S1056" s="11">
        <f t="shared" si="68"/>
        <v>41861.916666666664</v>
      </c>
      <c r="T1056" s="11">
        <f t="shared" si="66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 s="7" t="e">
        <f t="shared" si="65"/>
        <v>#DIV/0!</v>
      </c>
      <c r="Q1057" t="s">
        <v>8333</v>
      </c>
      <c r="R1057" t="s">
        <v>8334</v>
      </c>
      <c r="S1057" s="11">
        <f t="shared" si="68"/>
        <v>42436.992418981477</v>
      </c>
      <c r="T1057" s="11">
        <f t="shared" si="66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 s="7" t="e">
        <f t="shared" si="65"/>
        <v>#DIV/0!</v>
      </c>
      <c r="Q1058" t="s">
        <v>8333</v>
      </c>
      <c r="R1058" t="s">
        <v>8334</v>
      </c>
      <c r="S1058" s="11">
        <f t="shared" si="68"/>
        <v>42118.677974537044</v>
      </c>
      <c r="T1058" s="11">
        <f t="shared" si="66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 s="7" t="e">
        <f t="shared" si="65"/>
        <v>#DIV/0!</v>
      </c>
      <c r="Q1059" t="s">
        <v>8333</v>
      </c>
      <c r="R1059" t="s">
        <v>8334</v>
      </c>
      <c r="S1059" s="11">
        <f t="shared" si="68"/>
        <v>42708.912997685184</v>
      </c>
      <c r="T1059" s="11">
        <f t="shared" si="66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 s="7" t="e">
        <f t="shared" si="65"/>
        <v>#DIV/0!</v>
      </c>
      <c r="Q1060" t="s">
        <v>8333</v>
      </c>
      <c r="R1060" t="s">
        <v>8334</v>
      </c>
      <c r="S1060" s="11">
        <f t="shared" si="68"/>
        <v>42089</v>
      </c>
      <c r="T1060" s="11">
        <f t="shared" si="66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 s="7" t="e">
        <f t="shared" si="65"/>
        <v>#DIV/0!</v>
      </c>
      <c r="Q1061" t="s">
        <v>8333</v>
      </c>
      <c r="R1061" t="s">
        <v>8334</v>
      </c>
      <c r="S1061" s="11">
        <f t="shared" si="68"/>
        <v>42076.748333333337</v>
      </c>
      <c r="T1061" s="11">
        <f t="shared" si="66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1</v>
      </c>
      <c r="P1062" s="7">
        <f t="shared" si="65"/>
        <v>50</v>
      </c>
      <c r="Q1062" t="s">
        <v>8333</v>
      </c>
      <c r="R1062" t="s">
        <v>8334</v>
      </c>
      <c r="S1062" s="11">
        <f t="shared" si="68"/>
        <v>42109.913113425922</v>
      </c>
      <c r="T1062" s="11">
        <f t="shared" si="66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 s="7" t="e">
        <f t="shared" si="65"/>
        <v>#DIV/0!</v>
      </c>
      <c r="Q1063" t="s">
        <v>8333</v>
      </c>
      <c r="R1063" t="s">
        <v>8334</v>
      </c>
      <c r="S1063" s="11">
        <f t="shared" si="68"/>
        <v>42492.041666666672</v>
      </c>
      <c r="T1063" s="11">
        <f t="shared" si="66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95.477386934673376</v>
      </c>
      <c r="P1064" s="7">
        <f t="shared" si="65"/>
        <v>47.5</v>
      </c>
      <c r="Q1064" t="s">
        <v>8333</v>
      </c>
      <c r="R1064" t="s">
        <v>8334</v>
      </c>
      <c r="S1064" s="11">
        <f t="shared" si="68"/>
        <v>42563.807187500002</v>
      </c>
      <c r="T1064" s="11">
        <f t="shared" si="66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 s="7" t="e">
        <f t="shared" si="65"/>
        <v>#DIV/0!</v>
      </c>
      <c r="Q1065" t="s">
        <v>8333</v>
      </c>
      <c r="R1065" t="s">
        <v>8334</v>
      </c>
      <c r="S1065" s="11">
        <f t="shared" si="68"/>
        <v>42613.030810185184</v>
      </c>
      <c r="T1065" s="11">
        <f t="shared" si="66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</v>
      </c>
      <c r="P1066" s="7">
        <f t="shared" si="65"/>
        <v>65.666666666666671</v>
      </c>
      <c r="Q1066" t="s">
        <v>8314</v>
      </c>
      <c r="R1066" t="s">
        <v>8335</v>
      </c>
      <c r="S1066" s="11">
        <f t="shared" si="68"/>
        <v>41462.228043981479</v>
      </c>
      <c r="T1066" s="11">
        <f t="shared" si="66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</v>
      </c>
      <c r="P1067" s="7">
        <f t="shared" si="65"/>
        <v>16.2</v>
      </c>
      <c r="Q1067" t="s">
        <v>8314</v>
      </c>
      <c r="R1067" t="s">
        <v>8335</v>
      </c>
      <c r="S1067" s="11">
        <f t="shared" si="68"/>
        <v>41689.381041666667</v>
      </c>
      <c r="T1067" s="11">
        <f t="shared" si="66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</v>
      </c>
      <c r="P1068" s="7">
        <f t="shared" si="65"/>
        <v>34.128378378378379</v>
      </c>
      <c r="Q1068" t="s">
        <v>8314</v>
      </c>
      <c r="R1068" t="s">
        <v>8335</v>
      </c>
      <c r="S1068" s="11">
        <f t="shared" si="68"/>
        <v>41490.962754629632</v>
      </c>
      <c r="T1068" s="11">
        <f t="shared" si="66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26</v>
      </c>
      <c r="P1069" s="7">
        <f t="shared" si="65"/>
        <v>13</v>
      </c>
      <c r="Q1069" t="s">
        <v>8314</v>
      </c>
      <c r="R1069" t="s">
        <v>8335</v>
      </c>
      <c r="S1069" s="11">
        <f t="shared" si="68"/>
        <v>41629.855682870373</v>
      </c>
      <c r="T1069" s="11">
        <f t="shared" si="66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0.15</v>
      </c>
      <c r="P1070" s="7">
        <f t="shared" si="65"/>
        <v>11.25</v>
      </c>
      <c r="Q1070" t="s">
        <v>8314</v>
      </c>
      <c r="R1070" t="s">
        <v>8335</v>
      </c>
      <c r="S1070" s="11">
        <f t="shared" si="68"/>
        <v>42470.329444444447</v>
      </c>
      <c r="T1070" s="11">
        <f t="shared" si="66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38.636363636363633</v>
      </c>
      <c r="P1071" s="7">
        <f t="shared" si="65"/>
        <v>40.476190476190474</v>
      </c>
      <c r="Q1071" t="s">
        <v>8314</v>
      </c>
      <c r="R1071" t="s">
        <v>8335</v>
      </c>
      <c r="S1071" s="11">
        <f t="shared" si="68"/>
        <v>41604.271516203706</v>
      </c>
      <c r="T1071" s="11">
        <f t="shared" si="66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0.70000000000000007</v>
      </c>
      <c r="P1072" s="7">
        <f t="shared" si="65"/>
        <v>35</v>
      </c>
      <c r="Q1072" t="s">
        <v>8314</v>
      </c>
      <c r="R1072" t="s">
        <v>8335</v>
      </c>
      <c r="S1072" s="11">
        <f t="shared" si="68"/>
        <v>41183.011828703704</v>
      </c>
      <c r="T1072" s="11">
        <f t="shared" si="66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 s="7" t="e">
        <f t="shared" si="65"/>
        <v>#DIV/0!</v>
      </c>
      <c r="Q1073" t="s">
        <v>8314</v>
      </c>
      <c r="R1073" t="s">
        <v>8335</v>
      </c>
      <c r="S1073" s="11">
        <f t="shared" si="68"/>
        <v>42325.795057870375</v>
      </c>
      <c r="T1073" s="11">
        <f t="shared" si="66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6.8000000000000005E-2</v>
      </c>
      <c r="P1074" s="7">
        <f t="shared" si="65"/>
        <v>12.75</v>
      </c>
      <c r="Q1074" t="s">
        <v>8314</v>
      </c>
      <c r="R1074" t="s">
        <v>8335</v>
      </c>
      <c r="S1074" s="11">
        <f t="shared" si="68"/>
        <v>41675.832141203704</v>
      </c>
      <c r="T1074" s="11">
        <f t="shared" si="66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1.3333333333333335</v>
      </c>
      <c r="P1075" s="7">
        <f t="shared" si="65"/>
        <v>10</v>
      </c>
      <c r="Q1075" t="s">
        <v>8314</v>
      </c>
      <c r="R1075" t="s">
        <v>8335</v>
      </c>
      <c r="S1075" s="11">
        <f t="shared" si="68"/>
        <v>40832.964594907404</v>
      </c>
      <c r="T1075" s="11">
        <f t="shared" si="66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6.3092592592592585</v>
      </c>
      <c r="P1076" s="7">
        <f t="shared" si="65"/>
        <v>113.56666666666666</v>
      </c>
      <c r="Q1076" t="s">
        <v>8314</v>
      </c>
      <c r="R1076" t="s">
        <v>8335</v>
      </c>
      <c r="S1076" s="11">
        <f t="shared" si="68"/>
        <v>41643.172974537039</v>
      </c>
      <c r="T1076" s="11">
        <f t="shared" si="66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4.5</v>
      </c>
      <c r="P1077" s="7">
        <f t="shared" si="65"/>
        <v>15</v>
      </c>
      <c r="Q1077" t="s">
        <v>8314</v>
      </c>
      <c r="R1077" t="s">
        <v>8335</v>
      </c>
      <c r="S1077" s="11">
        <f t="shared" si="68"/>
        <v>41035.904120370367</v>
      </c>
      <c r="T1077" s="11">
        <f t="shared" si="66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62.765333333333331</v>
      </c>
      <c r="P1078" s="7">
        <f t="shared" si="65"/>
        <v>48.281025641025643</v>
      </c>
      <c r="Q1078" t="s">
        <v>8314</v>
      </c>
      <c r="R1078" t="s">
        <v>8335</v>
      </c>
      <c r="S1078" s="11">
        <f t="shared" si="68"/>
        <v>41893.377893518518</v>
      </c>
      <c r="T1078" s="11">
        <f t="shared" si="66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29.376000000000001</v>
      </c>
      <c r="P1079" s="7">
        <f t="shared" si="65"/>
        <v>43.976047904191617</v>
      </c>
      <c r="Q1079" t="s">
        <v>8314</v>
      </c>
      <c r="R1079" t="s">
        <v>8335</v>
      </c>
      <c r="S1079" s="11">
        <f t="shared" si="68"/>
        <v>42383.16679398148</v>
      </c>
      <c r="T1079" s="11">
        <f t="shared" si="66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7.5</v>
      </c>
      <c r="P1080" s="7">
        <f t="shared" si="65"/>
        <v>9</v>
      </c>
      <c r="Q1080" t="s">
        <v>8314</v>
      </c>
      <c r="R1080" t="s">
        <v>8335</v>
      </c>
      <c r="S1080" s="11">
        <f t="shared" si="68"/>
        <v>40746.195844907408</v>
      </c>
      <c r="T1080" s="11">
        <f t="shared" si="66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2.6076923076923078</v>
      </c>
      <c r="P1081" s="7">
        <f t="shared" si="65"/>
        <v>37.666666666666664</v>
      </c>
      <c r="Q1081" t="s">
        <v>8314</v>
      </c>
      <c r="R1081" t="s">
        <v>8335</v>
      </c>
      <c r="S1081" s="11">
        <f t="shared" si="68"/>
        <v>42504.566388888896</v>
      </c>
      <c r="T1081" s="11">
        <f t="shared" si="66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9.1050000000000004</v>
      </c>
      <c r="P1082" s="7">
        <f t="shared" si="65"/>
        <v>18.581632653061224</v>
      </c>
      <c r="Q1082" t="s">
        <v>8314</v>
      </c>
      <c r="R1082" t="s">
        <v>8335</v>
      </c>
      <c r="S1082" s="11">
        <f t="shared" si="68"/>
        <v>41770.138113425928</v>
      </c>
      <c r="T1082" s="11">
        <f t="shared" si="66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1.7647058823529412E-2</v>
      </c>
      <c r="P1083" s="7">
        <f t="shared" si="65"/>
        <v>3</v>
      </c>
      <c r="Q1083" t="s">
        <v>8314</v>
      </c>
      <c r="R1083" t="s">
        <v>8335</v>
      </c>
      <c r="S1083" s="11">
        <f t="shared" si="68"/>
        <v>42032.926990740743</v>
      </c>
      <c r="T1083" s="11">
        <f t="shared" si="66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0.55999999999999994</v>
      </c>
      <c r="P1084" s="7">
        <f t="shared" si="65"/>
        <v>18.666666666666668</v>
      </c>
      <c r="Q1084" t="s">
        <v>8314</v>
      </c>
      <c r="R1084" t="s">
        <v>8335</v>
      </c>
      <c r="S1084" s="11">
        <f t="shared" si="68"/>
        <v>41131.906111111115</v>
      </c>
      <c r="T1084" s="11">
        <f t="shared" si="66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0.82000000000000006</v>
      </c>
      <c r="P1085" s="7">
        <f t="shared" si="65"/>
        <v>410</v>
      </c>
      <c r="Q1085" t="s">
        <v>8314</v>
      </c>
      <c r="R1085" t="s">
        <v>8335</v>
      </c>
      <c r="S1085" s="11">
        <f t="shared" si="68"/>
        <v>41853.659525462965</v>
      </c>
      <c r="T1085" s="11">
        <f t="shared" si="66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 s="7" t="e">
        <f t="shared" si="65"/>
        <v>#DIV/0!</v>
      </c>
      <c r="Q1086" t="s">
        <v>8314</v>
      </c>
      <c r="R1086" t="s">
        <v>8335</v>
      </c>
      <c r="S1086" s="11">
        <f t="shared" si="68"/>
        <v>41859.912083333329</v>
      </c>
      <c r="T1086" s="11">
        <f t="shared" si="66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</v>
      </c>
      <c r="P1087" s="7">
        <f t="shared" si="65"/>
        <v>114</v>
      </c>
      <c r="Q1087" t="s">
        <v>8314</v>
      </c>
      <c r="R1087" t="s">
        <v>8335</v>
      </c>
      <c r="S1087" s="11">
        <f t="shared" si="68"/>
        <v>42443.629340277781</v>
      </c>
      <c r="T1087" s="11">
        <f t="shared" si="66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8.3333333333333343E-2</v>
      </c>
      <c r="P1088" s="7">
        <f t="shared" si="65"/>
        <v>7.5</v>
      </c>
      <c r="Q1088" t="s">
        <v>8314</v>
      </c>
      <c r="R1088" t="s">
        <v>8335</v>
      </c>
      <c r="S1088" s="11">
        <f t="shared" si="68"/>
        <v>41875.866793981484</v>
      </c>
      <c r="T1088" s="11">
        <f t="shared" si="66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 s="7" t="e">
        <f t="shared" si="65"/>
        <v>#DIV/0!</v>
      </c>
      <c r="Q1089" t="s">
        <v>8314</v>
      </c>
      <c r="R1089" t="s">
        <v>8335</v>
      </c>
      <c r="S1089" s="11">
        <f t="shared" si="68"/>
        <v>41805.713969907411</v>
      </c>
      <c r="T1089" s="11">
        <f t="shared" si="66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14.182977777777777</v>
      </c>
      <c r="P1090" s="7">
        <f t="shared" si="65"/>
        <v>43.41727891156463</v>
      </c>
      <c r="Q1090" t="s">
        <v>8314</v>
      </c>
      <c r="R1090" t="s">
        <v>8335</v>
      </c>
      <c r="S1090" s="11">
        <f t="shared" si="68"/>
        <v>41753.799386574072</v>
      </c>
      <c r="T1090" s="11">
        <f t="shared" si="66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7"/>
        <v>7.8266666666666662</v>
      </c>
      <c r="P1091" s="7">
        <f t="shared" ref="P1091:P1154" si="69">E1091/L1091</f>
        <v>23.959183673469386</v>
      </c>
      <c r="Q1091" t="s">
        <v>8314</v>
      </c>
      <c r="R1091" t="s">
        <v>8335</v>
      </c>
      <c r="S1091" s="11">
        <f t="shared" si="68"/>
        <v>42181.189525462964</v>
      </c>
      <c r="T1091" s="11">
        <f t="shared" ref="T1091:T1154" si="70"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7"/>
        <v>3.8464497269020695E-2</v>
      </c>
      <c r="P1092" s="7">
        <f t="shared" si="69"/>
        <v>5</v>
      </c>
      <c r="Q1092" t="s">
        <v>8314</v>
      </c>
      <c r="R1092" t="s">
        <v>8335</v>
      </c>
      <c r="S1092" s="11">
        <f t="shared" si="68"/>
        <v>42153.185798611114</v>
      </c>
      <c r="T1092" s="11">
        <f t="shared" si="70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ref="O1093:O1156" si="71">E1093/D1093*100</f>
        <v>12.5</v>
      </c>
      <c r="P1093" s="7">
        <f t="shared" si="69"/>
        <v>12.5</v>
      </c>
      <c r="Q1093" t="s">
        <v>8314</v>
      </c>
      <c r="R1093" t="s">
        <v>8335</v>
      </c>
      <c r="S1093" s="11">
        <f t="shared" si="68"/>
        <v>42470.778611111105</v>
      </c>
      <c r="T1093" s="11">
        <f t="shared" si="70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</v>
      </c>
      <c r="P1094" s="7">
        <f t="shared" si="69"/>
        <v>3</v>
      </c>
      <c r="Q1094" t="s">
        <v>8314</v>
      </c>
      <c r="R1094" t="s">
        <v>8335</v>
      </c>
      <c r="S1094" s="11">
        <f t="shared" si="68"/>
        <v>41280.025902777779</v>
      </c>
      <c r="T1094" s="11">
        <f t="shared" si="70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14.083333333333334</v>
      </c>
      <c r="P1095" s="7">
        <f t="shared" si="69"/>
        <v>10.5625</v>
      </c>
      <c r="Q1095" t="s">
        <v>8314</v>
      </c>
      <c r="R1095" t="s">
        <v>8335</v>
      </c>
      <c r="S1095" s="11">
        <f t="shared" si="68"/>
        <v>42411.973807870367</v>
      </c>
      <c r="T1095" s="11">
        <f t="shared" si="70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18.300055555555556</v>
      </c>
      <c r="P1096" s="7">
        <f t="shared" si="69"/>
        <v>122.00037037037038</v>
      </c>
      <c r="Q1096" t="s">
        <v>8314</v>
      </c>
      <c r="R1096" t="s">
        <v>8335</v>
      </c>
      <c r="S1096" s="11">
        <f t="shared" si="68"/>
        <v>40825.713344907403</v>
      </c>
      <c r="T1096" s="11">
        <f t="shared" si="70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</v>
      </c>
      <c r="P1097" s="7">
        <f t="shared" si="69"/>
        <v>267.80851063829789</v>
      </c>
      <c r="Q1097" t="s">
        <v>8314</v>
      </c>
      <c r="R1097" t="s">
        <v>8335</v>
      </c>
      <c r="S1097" s="11">
        <f t="shared" ref="S1097:S1160" si="72">(((I1097/60)/60)/24)+DATE(1970,1,1)</f>
        <v>41516.537268518521</v>
      </c>
      <c r="T1097" s="11">
        <f t="shared" si="70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17.933333333333334</v>
      </c>
      <c r="P1098" s="7">
        <f t="shared" si="69"/>
        <v>74.206896551724142</v>
      </c>
      <c r="Q1098" t="s">
        <v>8314</v>
      </c>
      <c r="R1098" t="s">
        <v>8335</v>
      </c>
      <c r="S1098" s="11">
        <f t="shared" si="72"/>
        <v>41916.145833333336</v>
      </c>
      <c r="T1098" s="11">
        <f t="shared" si="70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4.7E-2</v>
      </c>
      <c r="P1099" s="7">
        <f t="shared" si="69"/>
        <v>6.7142857142857144</v>
      </c>
      <c r="Q1099" t="s">
        <v>8314</v>
      </c>
      <c r="R1099" t="s">
        <v>8335</v>
      </c>
      <c r="S1099" s="11">
        <f t="shared" si="72"/>
        <v>41700.792557870373</v>
      </c>
      <c r="T1099" s="11">
        <f t="shared" si="70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7.2120000000000006</v>
      </c>
      <c r="P1100" s="7">
        <f t="shared" si="69"/>
        <v>81.954545454545453</v>
      </c>
      <c r="Q1100" t="s">
        <v>8314</v>
      </c>
      <c r="R1100" t="s">
        <v>8335</v>
      </c>
      <c r="S1100" s="11">
        <f t="shared" si="72"/>
        <v>41742.762673611112</v>
      </c>
      <c r="T1100" s="11">
        <f t="shared" si="70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0.5</v>
      </c>
      <c r="P1101" s="7">
        <f t="shared" si="69"/>
        <v>25</v>
      </c>
      <c r="Q1101" t="s">
        <v>8314</v>
      </c>
      <c r="R1101" t="s">
        <v>8335</v>
      </c>
      <c r="S1101" s="11">
        <f t="shared" si="72"/>
        <v>42137.836435185185</v>
      </c>
      <c r="T1101" s="11">
        <f t="shared" si="70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</v>
      </c>
      <c r="P1102" s="7">
        <f t="shared" si="69"/>
        <v>10</v>
      </c>
      <c r="Q1102" t="s">
        <v>8314</v>
      </c>
      <c r="R1102" t="s">
        <v>8335</v>
      </c>
      <c r="S1102" s="11">
        <f t="shared" si="72"/>
        <v>42414.110775462963</v>
      </c>
      <c r="T1102" s="11">
        <f t="shared" si="70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4.1000000000000002E-2</v>
      </c>
      <c r="P1103" s="7">
        <f t="shared" si="69"/>
        <v>6.833333333333333</v>
      </c>
      <c r="Q1103" t="s">
        <v>8314</v>
      </c>
      <c r="R1103" t="s">
        <v>8335</v>
      </c>
      <c r="S1103" s="11">
        <f t="shared" si="72"/>
        <v>42565.758333333331</v>
      </c>
      <c r="T1103" s="11">
        <f t="shared" si="70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5.3125</v>
      </c>
      <c r="P1104" s="7">
        <f t="shared" si="69"/>
        <v>17.708333333333332</v>
      </c>
      <c r="Q1104" t="s">
        <v>8314</v>
      </c>
      <c r="R1104" t="s">
        <v>8335</v>
      </c>
      <c r="S1104" s="11">
        <f t="shared" si="72"/>
        <v>41617.249305555553</v>
      </c>
      <c r="T1104" s="11">
        <f t="shared" si="70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</v>
      </c>
      <c r="P1105" s="7">
        <f t="shared" si="69"/>
        <v>16.2</v>
      </c>
      <c r="Q1105" t="s">
        <v>8314</v>
      </c>
      <c r="R1105" t="s">
        <v>8335</v>
      </c>
      <c r="S1105" s="11">
        <f t="shared" si="72"/>
        <v>42539.22210648148</v>
      </c>
      <c r="T1105" s="11">
        <f t="shared" si="70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4.9516666666666671</v>
      </c>
      <c r="P1106" s="7">
        <f t="shared" si="69"/>
        <v>80.297297297297291</v>
      </c>
      <c r="Q1106" t="s">
        <v>8314</v>
      </c>
      <c r="R1106" t="s">
        <v>8335</v>
      </c>
      <c r="S1106" s="11">
        <f t="shared" si="72"/>
        <v>41801.40996527778</v>
      </c>
      <c r="T1106" s="11">
        <f t="shared" si="70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0.159</v>
      </c>
      <c r="P1107" s="7">
        <f t="shared" si="69"/>
        <v>71.55</v>
      </c>
      <c r="Q1107" t="s">
        <v>8314</v>
      </c>
      <c r="R1107" t="s">
        <v>8335</v>
      </c>
      <c r="S1107" s="11">
        <f t="shared" si="72"/>
        <v>41722.0940625</v>
      </c>
      <c r="T1107" s="11">
        <f t="shared" si="70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41.25</v>
      </c>
      <c r="P1108" s="7">
        <f t="shared" si="69"/>
        <v>23.571428571428573</v>
      </c>
      <c r="Q1108" t="s">
        <v>8314</v>
      </c>
      <c r="R1108" t="s">
        <v>8335</v>
      </c>
      <c r="S1108" s="11">
        <f t="shared" si="72"/>
        <v>41003.698784722219</v>
      </c>
      <c r="T1108" s="11">
        <f t="shared" si="70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 s="7" t="e">
        <f t="shared" si="69"/>
        <v>#DIV/0!</v>
      </c>
      <c r="Q1109" t="s">
        <v>8314</v>
      </c>
      <c r="R1109" t="s">
        <v>8335</v>
      </c>
      <c r="S1109" s="11">
        <f t="shared" si="72"/>
        <v>41843.861388888887</v>
      </c>
      <c r="T1109" s="11">
        <f t="shared" si="70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</v>
      </c>
      <c r="P1110" s="7">
        <f t="shared" si="69"/>
        <v>34.88095238095238</v>
      </c>
      <c r="Q1110" t="s">
        <v>8314</v>
      </c>
      <c r="R1110" t="s">
        <v>8335</v>
      </c>
      <c r="S1110" s="11">
        <f t="shared" si="72"/>
        <v>41012.595312500001</v>
      </c>
      <c r="T1110" s="11">
        <f t="shared" si="70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0.44999999999999996</v>
      </c>
      <c r="P1111" s="7">
        <f t="shared" si="69"/>
        <v>15</v>
      </c>
      <c r="Q1111" t="s">
        <v>8314</v>
      </c>
      <c r="R1111" t="s">
        <v>8335</v>
      </c>
      <c r="S1111" s="11">
        <f t="shared" si="72"/>
        <v>42692.793865740736</v>
      </c>
      <c r="T1111" s="11">
        <f t="shared" si="70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0.51</v>
      </c>
      <c r="P1112" s="7">
        <f t="shared" si="69"/>
        <v>23.181818181818183</v>
      </c>
      <c r="Q1112" t="s">
        <v>8314</v>
      </c>
      <c r="R1112" t="s">
        <v>8335</v>
      </c>
      <c r="S1112" s="11">
        <f t="shared" si="72"/>
        <v>41250.933124999996</v>
      </c>
      <c r="T1112" s="11">
        <f t="shared" si="70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0.04</v>
      </c>
      <c r="P1113" s="7">
        <f t="shared" si="69"/>
        <v>1</v>
      </c>
      <c r="Q1113" t="s">
        <v>8314</v>
      </c>
      <c r="R1113" t="s">
        <v>8335</v>
      </c>
      <c r="S1113" s="11">
        <f t="shared" si="72"/>
        <v>42377.203587962969</v>
      </c>
      <c r="T1113" s="11">
        <f t="shared" si="70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35.537409090909087</v>
      </c>
      <c r="P1114" s="7">
        <f t="shared" si="69"/>
        <v>100.23371794871794</v>
      </c>
      <c r="Q1114" t="s">
        <v>8314</v>
      </c>
      <c r="R1114" t="s">
        <v>8335</v>
      </c>
      <c r="S1114" s="11">
        <f t="shared" si="72"/>
        <v>42023.354166666672</v>
      </c>
      <c r="T1114" s="11">
        <f t="shared" si="70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0.5</v>
      </c>
      <c r="P1115" s="7">
        <f t="shared" si="69"/>
        <v>5</v>
      </c>
      <c r="Q1115" t="s">
        <v>8314</v>
      </c>
      <c r="R1115" t="s">
        <v>8335</v>
      </c>
      <c r="S1115" s="11">
        <f t="shared" si="72"/>
        <v>41865.977083333331</v>
      </c>
      <c r="T1115" s="11">
        <f t="shared" si="70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0.16666666666666669</v>
      </c>
      <c r="P1116" s="7">
        <f t="shared" si="69"/>
        <v>3.3333333333333335</v>
      </c>
      <c r="Q1116" t="s">
        <v>8314</v>
      </c>
      <c r="R1116" t="s">
        <v>8335</v>
      </c>
      <c r="S1116" s="11">
        <f t="shared" si="72"/>
        <v>41556.345914351856</v>
      </c>
      <c r="T1116" s="11">
        <f t="shared" si="70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0.13250000000000001</v>
      </c>
      <c r="P1117" s="7">
        <f t="shared" si="69"/>
        <v>13.25</v>
      </c>
      <c r="Q1117" t="s">
        <v>8314</v>
      </c>
      <c r="R1117" t="s">
        <v>8335</v>
      </c>
      <c r="S1117" s="11">
        <f t="shared" si="72"/>
        <v>42459.653877314813</v>
      </c>
      <c r="T1117" s="11">
        <f t="shared" si="70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3.5704000000000007E-2</v>
      </c>
      <c r="P1118" s="7">
        <f t="shared" si="69"/>
        <v>17.852</v>
      </c>
      <c r="Q1118" t="s">
        <v>8314</v>
      </c>
      <c r="R1118" t="s">
        <v>8335</v>
      </c>
      <c r="S1118" s="11">
        <f t="shared" si="72"/>
        <v>41069.847314814811</v>
      </c>
      <c r="T1118" s="11">
        <f t="shared" si="70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8.3000000000000007</v>
      </c>
      <c r="P1119" s="7">
        <f t="shared" si="69"/>
        <v>10.375</v>
      </c>
      <c r="Q1119" t="s">
        <v>8314</v>
      </c>
      <c r="R1119" t="s">
        <v>8335</v>
      </c>
      <c r="S1119" s="11">
        <f t="shared" si="72"/>
        <v>42363.598530092597</v>
      </c>
      <c r="T1119" s="11">
        <f t="shared" si="70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</v>
      </c>
      <c r="P1120" s="7">
        <f t="shared" si="69"/>
        <v>36.333333333333336</v>
      </c>
      <c r="Q1120" t="s">
        <v>8314</v>
      </c>
      <c r="R1120" t="s">
        <v>8335</v>
      </c>
      <c r="S1120" s="11">
        <f t="shared" si="72"/>
        <v>41734.124756944446</v>
      </c>
      <c r="T1120" s="11">
        <f t="shared" si="70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0.23809523809523811</v>
      </c>
      <c r="P1121" s="7">
        <f t="shared" si="69"/>
        <v>5</v>
      </c>
      <c r="Q1121" t="s">
        <v>8314</v>
      </c>
      <c r="R1121" t="s">
        <v>8335</v>
      </c>
      <c r="S1121" s="11">
        <f t="shared" si="72"/>
        <v>41735.792407407411</v>
      </c>
      <c r="T1121" s="11">
        <f t="shared" si="70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 s="7" t="e">
        <f t="shared" si="69"/>
        <v>#DIV/0!</v>
      </c>
      <c r="Q1122" t="s">
        <v>8314</v>
      </c>
      <c r="R1122" t="s">
        <v>8335</v>
      </c>
      <c r="S1122" s="11">
        <f t="shared" si="72"/>
        <v>40844.872685185182</v>
      </c>
      <c r="T1122" s="11">
        <f t="shared" si="70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1.1599999999999999E-2</v>
      </c>
      <c r="P1123" s="7">
        <f t="shared" si="69"/>
        <v>5.8</v>
      </c>
      <c r="Q1123" t="s">
        <v>8314</v>
      </c>
      <c r="R1123" t="s">
        <v>8335</v>
      </c>
      <c r="S1123" s="11">
        <f t="shared" si="72"/>
        <v>42442.892546296294</v>
      </c>
      <c r="T1123" s="11">
        <f t="shared" si="70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 s="7" t="e">
        <f t="shared" si="69"/>
        <v>#DIV/0!</v>
      </c>
      <c r="Q1124" t="s">
        <v>8314</v>
      </c>
      <c r="R1124" t="s">
        <v>8335</v>
      </c>
      <c r="S1124" s="11">
        <f t="shared" si="72"/>
        <v>41424.703993055555</v>
      </c>
      <c r="T1124" s="11">
        <f t="shared" si="70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0.22</v>
      </c>
      <c r="P1125" s="7">
        <f t="shared" si="69"/>
        <v>3.6666666666666665</v>
      </c>
      <c r="Q1125" t="s">
        <v>8314</v>
      </c>
      <c r="R1125" t="s">
        <v>8335</v>
      </c>
      <c r="S1125" s="11">
        <f t="shared" si="72"/>
        <v>41748.5237037037</v>
      </c>
      <c r="T1125" s="11">
        <f t="shared" si="70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0.47222222222222221</v>
      </c>
      <c r="P1126" s="7">
        <f t="shared" si="69"/>
        <v>60.714285714285715</v>
      </c>
      <c r="Q1126" t="s">
        <v>8314</v>
      </c>
      <c r="R1126" t="s">
        <v>8336</v>
      </c>
      <c r="S1126" s="11">
        <f t="shared" si="72"/>
        <v>42124.667256944449</v>
      </c>
      <c r="T1126" s="11">
        <f t="shared" si="70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 s="7" t="e">
        <f t="shared" si="69"/>
        <v>#DIV/0!</v>
      </c>
      <c r="Q1127" t="s">
        <v>8314</v>
      </c>
      <c r="R1127" t="s">
        <v>8336</v>
      </c>
      <c r="S1127" s="11">
        <f t="shared" si="72"/>
        <v>42272.624189814815</v>
      </c>
      <c r="T1127" s="11">
        <f t="shared" si="70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0.5</v>
      </c>
      <c r="P1128" s="7">
        <f t="shared" si="69"/>
        <v>5</v>
      </c>
      <c r="Q1128" t="s">
        <v>8314</v>
      </c>
      <c r="R1128" t="s">
        <v>8336</v>
      </c>
      <c r="S1128" s="11">
        <f t="shared" si="72"/>
        <v>42565.327476851846</v>
      </c>
      <c r="T1128" s="11">
        <f t="shared" si="70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</v>
      </c>
      <c r="P1129" s="7">
        <f t="shared" si="69"/>
        <v>25.434782608695652</v>
      </c>
      <c r="Q1129" t="s">
        <v>8314</v>
      </c>
      <c r="R1129" t="s">
        <v>8336</v>
      </c>
      <c r="S1129" s="11">
        <f t="shared" si="72"/>
        <v>41957.895833333328</v>
      </c>
      <c r="T1129" s="11">
        <f t="shared" si="70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0.1</v>
      </c>
      <c r="P1130" s="7">
        <f t="shared" si="69"/>
        <v>1</v>
      </c>
      <c r="Q1130" t="s">
        <v>8314</v>
      </c>
      <c r="R1130" t="s">
        <v>8336</v>
      </c>
      <c r="S1130" s="11">
        <f t="shared" si="72"/>
        <v>41858.649502314816</v>
      </c>
      <c r="T1130" s="11">
        <f t="shared" si="70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0.105</v>
      </c>
      <c r="P1131" s="7">
        <f t="shared" si="69"/>
        <v>10.5</v>
      </c>
      <c r="Q1131" t="s">
        <v>8314</v>
      </c>
      <c r="R1131" t="s">
        <v>8336</v>
      </c>
      <c r="S1131" s="11">
        <f t="shared" si="72"/>
        <v>42526.264965277776</v>
      </c>
      <c r="T1131" s="11">
        <f t="shared" si="70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0.22</v>
      </c>
      <c r="P1132" s="7">
        <f t="shared" si="69"/>
        <v>3.6666666666666665</v>
      </c>
      <c r="Q1132" t="s">
        <v>8314</v>
      </c>
      <c r="R1132" t="s">
        <v>8336</v>
      </c>
      <c r="S1132" s="11">
        <f t="shared" si="72"/>
        <v>41969.038194444445</v>
      </c>
      <c r="T1132" s="11">
        <f t="shared" si="70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 s="7" t="e">
        <f t="shared" si="69"/>
        <v>#DIV/0!</v>
      </c>
      <c r="Q1133" t="s">
        <v>8314</v>
      </c>
      <c r="R1133" t="s">
        <v>8336</v>
      </c>
      <c r="S1133" s="11">
        <f t="shared" si="72"/>
        <v>42362.908194444448</v>
      </c>
      <c r="T1133" s="11">
        <f t="shared" si="70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14.38</v>
      </c>
      <c r="P1134" s="7">
        <f t="shared" si="69"/>
        <v>110.61538461538461</v>
      </c>
      <c r="Q1134" t="s">
        <v>8314</v>
      </c>
      <c r="R1134" t="s">
        <v>8336</v>
      </c>
      <c r="S1134" s="11">
        <f t="shared" si="72"/>
        <v>42736.115405092598</v>
      </c>
      <c r="T1134" s="11">
        <f t="shared" si="70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0.66666666666666674</v>
      </c>
      <c r="P1135" s="7">
        <f t="shared" si="69"/>
        <v>20</v>
      </c>
      <c r="Q1135" t="s">
        <v>8314</v>
      </c>
      <c r="R1135" t="s">
        <v>8336</v>
      </c>
      <c r="S1135" s="11">
        <f t="shared" si="72"/>
        <v>41851.407187500001</v>
      </c>
      <c r="T1135" s="11">
        <f t="shared" si="70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4.0000000000000001E-3</v>
      </c>
      <c r="P1136" s="7">
        <f t="shared" si="69"/>
        <v>1</v>
      </c>
      <c r="Q1136" t="s">
        <v>8314</v>
      </c>
      <c r="R1136" t="s">
        <v>8336</v>
      </c>
      <c r="S1136" s="11">
        <f t="shared" si="72"/>
        <v>41972.189583333333</v>
      </c>
      <c r="T1136" s="11">
        <f t="shared" si="70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5</v>
      </c>
      <c r="P1137" s="7">
        <f t="shared" si="69"/>
        <v>50</v>
      </c>
      <c r="Q1137" t="s">
        <v>8314</v>
      </c>
      <c r="R1137" t="s">
        <v>8336</v>
      </c>
      <c r="S1137" s="11">
        <f t="shared" si="72"/>
        <v>42588.989513888882</v>
      </c>
      <c r="T1137" s="11">
        <f t="shared" si="70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6.4439140811455857</v>
      </c>
      <c r="P1138" s="7">
        <f t="shared" si="69"/>
        <v>45</v>
      </c>
      <c r="Q1138" t="s">
        <v>8314</v>
      </c>
      <c r="R1138" t="s">
        <v>8336</v>
      </c>
      <c r="S1138" s="11">
        <f t="shared" si="72"/>
        <v>42357.671631944439</v>
      </c>
      <c r="T1138" s="11">
        <f t="shared" si="70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39.5</v>
      </c>
      <c r="P1139" s="7">
        <f t="shared" si="69"/>
        <v>253.2051282051282</v>
      </c>
      <c r="Q1139" t="s">
        <v>8314</v>
      </c>
      <c r="R1139" t="s">
        <v>8336</v>
      </c>
      <c r="S1139" s="11">
        <f t="shared" si="72"/>
        <v>42483.819687499999</v>
      </c>
      <c r="T1139" s="11">
        <f t="shared" si="70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0.35714285714285715</v>
      </c>
      <c r="P1140" s="7">
        <f t="shared" si="69"/>
        <v>31.25</v>
      </c>
      <c r="Q1140" t="s">
        <v>8314</v>
      </c>
      <c r="R1140" t="s">
        <v>8336</v>
      </c>
      <c r="S1140" s="11">
        <f t="shared" si="72"/>
        <v>42756.9066087963</v>
      </c>
      <c r="T1140" s="11">
        <f t="shared" si="70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6.25E-2</v>
      </c>
      <c r="P1141" s="7">
        <f t="shared" si="69"/>
        <v>5</v>
      </c>
      <c r="Q1141" t="s">
        <v>8314</v>
      </c>
      <c r="R1141" t="s">
        <v>8336</v>
      </c>
      <c r="S1141" s="11">
        <f t="shared" si="72"/>
        <v>42005.347523148142</v>
      </c>
      <c r="T1141" s="11">
        <f t="shared" si="70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 s="7" t="e">
        <f t="shared" si="69"/>
        <v>#DIV/0!</v>
      </c>
      <c r="Q1142" t="s">
        <v>8314</v>
      </c>
      <c r="R1142" t="s">
        <v>8336</v>
      </c>
      <c r="S1142" s="11">
        <f t="shared" si="72"/>
        <v>42222.462048611109</v>
      </c>
      <c r="T1142" s="11">
        <f t="shared" si="70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 s="7" t="e">
        <f t="shared" si="69"/>
        <v>#DIV/0!</v>
      </c>
      <c r="Q1143" t="s">
        <v>8314</v>
      </c>
      <c r="R1143" t="s">
        <v>8336</v>
      </c>
      <c r="S1143" s="11">
        <f t="shared" si="72"/>
        <v>42194.699652777781</v>
      </c>
      <c r="T1143" s="11">
        <f t="shared" si="70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 s="7" t="e">
        <f t="shared" si="69"/>
        <v>#DIV/0!</v>
      </c>
      <c r="Q1144" t="s">
        <v>8314</v>
      </c>
      <c r="R1144" t="s">
        <v>8336</v>
      </c>
      <c r="S1144" s="11">
        <f t="shared" si="72"/>
        <v>42052.006099537044</v>
      </c>
      <c r="T1144" s="11">
        <f t="shared" si="70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0.41333333333333333</v>
      </c>
      <c r="P1145" s="7">
        <f t="shared" si="69"/>
        <v>23.25</v>
      </c>
      <c r="Q1145" t="s">
        <v>8314</v>
      </c>
      <c r="R1145" t="s">
        <v>8336</v>
      </c>
      <c r="S1145" s="11">
        <f t="shared" si="72"/>
        <v>42355.19358796296</v>
      </c>
      <c r="T1145" s="11">
        <f t="shared" si="70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 s="7" t="e">
        <f t="shared" si="69"/>
        <v>#DIV/0!</v>
      </c>
      <c r="Q1146" t="s">
        <v>8310</v>
      </c>
      <c r="R1146" t="s">
        <v>8337</v>
      </c>
      <c r="S1146" s="11">
        <f t="shared" si="72"/>
        <v>42123.181944444441</v>
      </c>
      <c r="T1146" s="11">
        <f t="shared" si="70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0.125</v>
      </c>
      <c r="P1147" s="7">
        <f t="shared" si="69"/>
        <v>100</v>
      </c>
      <c r="Q1147" t="s">
        <v>8310</v>
      </c>
      <c r="R1147" t="s">
        <v>8337</v>
      </c>
      <c r="S1147" s="11">
        <f t="shared" si="72"/>
        <v>41914.747592592597</v>
      </c>
      <c r="T1147" s="11">
        <f t="shared" si="70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8.8333333333333339</v>
      </c>
      <c r="P1148" s="7">
        <f t="shared" si="69"/>
        <v>44.166666666666664</v>
      </c>
      <c r="Q1148" t="s">
        <v>8310</v>
      </c>
      <c r="R1148" t="s">
        <v>8337</v>
      </c>
      <c r="S1148" s="11">
        <f t="shared" si="72"/>
        <v>41761.9533912037</v>
      </c>
      <c r="T1148" s="11">
        <f t="shared" si="70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 s="7" t="e">
        <f t="shared" si="69"/>
        <v>#DIV/0!</v>
      </c>
      <c r="Q1149" t="s">
        <v>8310</v>
      </c>
      <c r="R1149" t="s">
        <v>8337</v>
      </c>
      <c r="S1149" s="11">
        <f t="shared" si="72"/>
        <v>41931.972025462965</v>
      </c>
      <c r="T1149" s="11">
        <f t="shared" si="70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0.48666666666666669</v>
      </c>
      <c r="P1150" s="7">
        <f t="shared" si="69"/>
        <v>24.333333333333332</v>
      </c>
      <c r="Q1150" t="s">
        <v>8310</v>
      </c>
      <c r="R1150" t="s">
        <v>8337</v>
      </c>
      <c r="S1150" s="11">
        <f t="shared" si="72"/>
        <v>42705.212743055556</v>
      </c>
      <c r="T1150" s="11">
        <f t="shared" si="70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0.15</v>
      </c>
      <c r="P1151" s="7">
        <f t="shared" si="69"/>
        <v>37.5</v>
      </c>
      <c r="Q1151" t="s">
        <v>8310</v>
      </c>
      <c r="R1151" t="s">
        <v>8337</v>
      </c>
      <c r="S1151" s="11">
        <f t="shared" si="72"/>
        <v>42537.71025462963</v>
      </c>
      <c r="T1151" s="11">
        <f t="shared" si="70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10.08</v>
      </c>
      <c r="P1152" s="7">
        <f t="shared" si="69"/>
        <v>42</v>
      </c>
      <c r="Q1152" t="s">
        <v>8310</v>
      </c>
      <c r="R1152" t="s">
        <v>8337</v>
      </c>
      <c r="S1152" s="11">
        <f t="shared" si="72"/>
        <v>42377.954571759255</v>
      </c>
      <c r="T1152" s="11">
        <f t="shared" si="70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 s="7" t="e">
        <f t="shared" si="69"/>
        <v>#DIV/0!</v>
      </c>
      <c r="Q1153" t="s">
        <v>8310</v>
      </c>
      <c r="R1153" t="s">
        <v>8337</v>
      </c>
      <c r="S1153" s="11">
        <f t="shared" si="72"/>
        <v>42254.102581018517</v>
      </c>
      <c r="T1153" s="11">
        <f t="shared" si="70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5.6937500000000005</v>
      </c>
      <c r="P1154" s="7">
        <f t="shared" si="69"/>
        <v>60.733333333333334</v>
      </c>
      <c r="Q1154" t="s">
        <v>8310</v>
      </c>
      <c r="R1154" t="s">
        <v>8337</v>
      </c>
      <c r="S1154" s="11">
        <f t="shared" si="72"/>
        <v>42139.709629629629</v>
      </c>
      <c r="T1154" s="11">
        <f t="shared" si="70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1"/>
        <v>0.625</v>
      </c>
      <c r="P1155" s="7">
        <f t="shared" ref="P1155:P1218" si="73">E1155/L1155</f>
        <v>50</v>
      </c>
      <c r="Q1155" t="s">
        <v>8310</v>
      </c>
      <c r="R1155" t="s">
        <v>8337</v>
      </c>
      <c r="S1155" s="11">
        <f t="shared" si="72"/>
        <v>42173.714178240742</v>
      </c>
      <c r="T1155" s="11">
        <f t="shared" ref="T1155:T1218" si="74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1"/>
        <v>6.5</v>
      </c>
      <c r="P1156" s="7">
        <f t="shared" si="73"/>
        <v>108.33333333333333</v>
      </c>
      <c r="Q1156" t="s">
        <v>8310</v>
      </c>
      <c r="R1156" t="s">
        <v>8337</v>
      </c>
      <c r="S1156" s="11">
        <f t="shared" si="72"/>
        <v>42253.108865740738</v>
      </c>
      <c r="T1156" s="11">
        <f t="shared" si="74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ref="O1157:O1220" si="75">E1157/D1157*100</f>
        <v>0.752</v>
      </c>
      <c r="P1157" s="7">
        <f t="shared" si="73"/>
        <v>23.5</v>
      </c>
      <c r="Q1157" t="s">
        <v>8310</v>
      </c>
      <c r="R1157" t="s">
        <v>8337</v>
      </c>
      <c r="S1157" s="11">
        <f t="shared" si="72"/>
        <v>41865.763981481483</v>
      </c>
      <c r="T1157" s="11">
        <f t="shared" si="74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 s="7" t="e">
        <f t="shared" si="73"/>
        <v>#DIV/0!</v>
      </c>
      <c r="Q1158" t="s">
        <v>8310</v>
      </c>
      <c r="R1158" t="s">
        <v>8337</v>
      </c>
      <c r="S1158" s="11">
        <f t="shared" si="72"/>
        <v>42059.07131944444</v>
      </c>
      <c r="T1158" s="11">
        <f t="shared" si="74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</v>
      </c>
      <c r="P1159" s="7">
        <f t="shared" si="73"/>
        <v>50.333333333333336</v>
      </c>
      <c r="Q1159" t="s">
        <v>8310</v>
      </c>
      <c r="R1159" t="s">
        <v>8337</v>
      </c>
      <c r="S1159" s="11">
        <f t="shared" si="72"/>
        <v>41978.669907407413</v>
      </c>
      <c r="T1159" s="11">
        <f t="shared" si="74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0.46666666666666673</v>
      </c>
      <c r="P1160" s="7">
        <f t="shared" si="73"/>
        <v>11.666666666666666</v>
      </c>
      <c r="Q1160" t="s">
        <v>8310</v>
      </c>
      <c r="R1160" t="s">
        <v>8337</v>
      </c>
      <c r="S1160" s="11">
        <f t="shared" si="72"/>
        <v>41982.09175925926</v>
      </c>
      <c r="T1160" s="11">
        <f t="shared" si="74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 s="7" t="e">
        <f t="shared" si="73"/>
        <v>#DIV/0!</v>
      </c>
      <c r="Q1161" t="s">
        <v>8310</v>
      </c>
      <c r="R1161" t="s">
        <v>8337</v>
      </c>
      <c r="S1161" s="11">
        <f t="shared" ref="S1161:S1224" si="76">(((I1161/60)/60)/24)+DATE(1970,1,1)</f>
        <v>42185.65625</v>
      </c>
      <c r="T1161" s="11">
        <f t="shared" si="74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</v>
      </c>
      <c r="P1162" s="7">
        <f t="shared" si="73"/>
        <v>60.789473684210527</v>
      </c>
      <c r="Q1162" t="s">
        <v>8310</v>
      </c>
      <c r="R1162" t="s">
        <v>8337</v>
      </c>
      <c r="S1162" s="11">
        <f t="shared" si="76"/>
        <v>42091.113263888896</v>
      </c>
      <c r="T1162" s="11">
        <f t="shared" si="74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 s="7" t="e">
        <f t="shared" si="73"/>
        <v>#DIV/0!</v>
      </c>
      <c r="Q1163" t="s">
        <v>8310</v>
      </c>
      <c r="R1163" t="s">
        <v>8337</v>
      </c>
      <c r="S1163" s="11">
        <f t="shared" si="76"/>
        <v>42143.629502314812</v>
      </c>
      <c r="T1163" s="11">
        <f t="shared" si="74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5.8333333333333341E-2</v>
      </c>
      <c r="P1164" s="7">
        <f t="shared" si="73"/>
        <v>17.5</v>
      </c>
      <c r="Q1164" t="s">
        <v>8310</v>
      </c>
      <c r="R1164" t="s">
        <v>8337</v>
      </c>
      <c r="S1164" s="11">
        <f t="shared" si="76"/>
        <v>41907.683611111112</v>
      </c>
      <c r="T1164" s="11">
        <f t="shared" si="74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 s="7" t="e">
        <f t="shared" si="73"/>
        <v>#DIV/0!</v>
      </c>
      <c r="Q1165" t="s">
        <v>8310</v>
      </c>
      <c r="R1165" t="s">
        <v>8337</v>
      </c>
      <c r="S1165" s="11">
        <f t="shared" si="76"/>
        <v>41860.723611111112</v>
      </c>
      <c r="T1165" s="11">
        <f t="shared" si="74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 s="7" t="e">
        <f t="shared" si="73"/>
        <v>#DIV/0!</v>
      </c>
      <c r="Q1166" t="s">
        <v>8310</v>
      </c>
      <c r="R1166" t="s">
        <v>8337</v>
      </c>
      <c r="S1166" s="11">
        <f t="shared" si="76"/>
        <v>42539.724328703705</v>
      </c>
      <c r="T1166" s="11">
        <f t="shared" si="74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20.705000000000002</v>
      </c>
      <c r="P1167" s="7">
        <f t="shared" si="73"/>
        <v>82.82</v>
      </c>
      <c r="Q1167" t="s">
        <v>8310</v>
      </c>
      <c r="R1167" t="s">
        <v>8337</v>
      </c>
      <c r="S1167" s="11">
        <f t="shared" si="76"/>
        <v>41826.214467592588</v>
      </c>
      <c r="T1167" s="11">
        <f t="shared" si="74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19.139999999999997</v>
      </c>
      <c r="P1168" s="7">
        <f t="shared" si="73"/>
        <v>358.875</v>
      </c>
      <c r="Q1168" t="s">
        <v>8310</v>
      </c>
      <c r="R1168" t="s">
        <v>8337</v>
      </c>
      <c r="S1168" s="11">
        <f t="shared" si="76"/>
        <v>42181.166666666672</v>
      </c>
      <c r="T1168" s="11">
        <f t="shared" si="74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1.6316666666666666</v>
      </c>
      <c r="P1169" s="7">
        <f t="shared" si="73"/>
        <v>61.1875</v>
      </c>
      <c r="Q1169" t="s">
        <v>8310</v>
      </c>
      <c r="R1169" t="s">
        <v>8337</v>
      </c>
      <c r="S1169" s="11">
        <f t="shared" si="76"/>
        <v>41894.734895833331</v>
      </c>
      <c r="T1169" s="11">
        <f t="shared" si="74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5.6666666666666661</v>
      </c>
      <c r="P1170" s="7">
        <f t="shared" si="73"/>
        <v>340</v>
      </c>
      <c r="Q1170" t="s">
        <v>8310</v>
      </c>
      <c r="R1170" t="s">
        <v>8337</v>
      </c>
      <c r="S1170" s="11">
        <f t="shared" si="76"/>
        <v>42635.053993055553</v>
      </c>
      <c r="T1170" s="11">
        <f t="shared" si="74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0.16999999999999998</v>
      </c>
      <c r="P1171" s="7">
        <f t="shared" si="73"/>
        <v>5.666666666666667</v>
      </c>
      <c r="Q1171" t="s">
        <v>8310</v>
      </c>
      <c r="R1171" t="s">
        <v>8337</v>
      </c>
      <c r="S1171" s="11">
        <f t="shared" si="76"/>
        <v>42057.353738425925</v>
      </c>
      <c r="T1171" s="11">
        <f t="shared" si="74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0.4</v>
      </c>
      <c r="P1172" s="7">
        <f t="shared" si="73"/>
        <v>50</v>
      </c>
      <c r="Q1172" t="s">
        <v>8310</v>
      </c>
      <c r="R1172" t="s">
        <v>8337</v>
      </c>
      <c r="S1172" s="11">
        <f t="shared" si="76"/>
        <v>42154.893182870372</v>
      </c>
      <c r="T1172" s="11">
        <f t="shared" si="74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0.1</v>
      </c>
      <c r="P1173" s="7">
        <f t="shared" si="73"/>
        <v>25</v>
      </c>
      <c r="Q1173" t="s">
        <v>8310</v>
      </c>
      <c r="R1173" t="s">
        <v>8337</v>
      </c>
      <c r="S1173" s="11">
        <f t="shared" si="76"/>
        <v>41956.846377314811</v>
      </c>
      <c r="T1173" s="11">
        <f t="shared" si="74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 s="7" t="e">
        <f t="shared" si="73"/>
        <v>#DIV/0!</v>
      </c>
      <c r="Q1174" t="s">
        <v>8310</v>
      </c>
      <c r="R1174" t="s">
        <v>8337</v>
      </c>
      <c r="S1174" s="11">
        <f t="shared" si="76"/>
        <v>41871.682314814818</v>
      </c>
      <c r="T1174" s="11">
        <f t="shared" si="74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2.4E-2</v>
      </c>
      <c r="P1175" s="7">
        <f t="shared" si="73"/>
        <v>30</v>
      </c>
      <c r="Q1175" t="s">
        <v>8310</v>
      </c>
      <c r="R1175" t="s">
        <v>8337</v>
      </c>
      <c r="S1175" s="11">
        <f t="shared" si="76"/>
        <v>42219.185844907406</v>
      </c>
      <c r="T1175" s="11">
        <f t="shared" si="74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5.9066666666666672</v>
      </c>
      <c r="P1176" s="7">
        <f t="shared" si="73"/>
        <v>46.631578947368418</v>
      </c>
      <c r="Q1176" t="s">
        <v>8310</v>
      </c>
      <c r="R1176" t="s">
        <v>8337</v>
      </c>
      <c r="S1176" s="11">
        <f t="shared" si="76"/>
        <v>42498.84174768519</v>
      </c>
      <c r="T1176" s="11">
        <f t="shared" si="74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2.9250000000000003</v>
      </c>
      <c r="P1177" s="7">
        <f t="shared" si="73"/>
        <v>65</v>
      </c>
      <c r="Q1177" t="s">
        <v>8310</v>
      </c>
      <c r="R1177" t="s">
        <v>8337</v>
      </c>
      <c r="S1177" s="11">
        <f t="shared" si="76"/>
        <v>42200.728460648148</v>
      </c>
      <c r="T1177" s="11">
        <f t="shared" si="74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5.7142857142857143E-3</v>
      </c>
      <c r="P1178" s="7">
        <f t="shared" si="73"/>
        <v>10</v>
      </c>
      <c r="Q1178" t="s">
        <v>8310</v>
      </c>
      <c r="R1178" t="s">
        <v>8337</v>
      </c>
      <c r="S1178" s="11">
        <f t="shared" si="76"/>
        <v>42800.541666666672</v>
      </c>
      <c r="T1178" s="11">
        <f t="shared" si="74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 s="7" t="e">
        <f t="shared" si="73"/>
        <v>#DIV/0!</v>
      </c>
      <c r="Q1179" t="s">
        <v>8310</v>
      </c>
      <c r="R1179" t="s">
        <v>8337</v>
      </c>
      <c r="S1179" s="11">
        <f t="shared" si="76"/>
        <v>41927.660833333335</v>
      </c>
      <c r="T1179" s="11">
        <f t="shared" si="74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6.6666666666666671E-3</v>
      </c>
      <c r="P1180" s="7">
        <f t="shared" si="73"/>
        <v>5</v>
      </c>
      <c r="Q1180" t="s">
        <v>8310</v>
      </c>
      <c r="R1180" t="s">
        <v>8337</v>
      </c>
      <c r="S1180" s="11">
        <f t="shared" si="76"/>
        <v>41867.905694444446</v>
      </c>
      <c r="T1180" s="11">
        <f t="shared" si="74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5.3333333333333339</v>
      </c>
      <c r="P1181" s="7">
        <f t="shared" si="73"/>
        <v>640</v>
      </c>
      <c r="Q1181" t="s">
        <v>8310</v>
      </c>
      <c r="R1181" t="s">
        <v>8337</v>
      </c>
      <c r="S1181" s="11">
        <f t="shared" si="76"/>
        <v>42305.720219907409</v>
      </c>
      <c r="T1181" s="11">
        <f t="shared" si="74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11.75</v>
      </c>
      <c r="P1182" s="7">
        <f t="shared" si="73"/>
        <v>69.117647058823536</v>
      </c>
      <c r="Q1182" t="s">
        <v>8310</v>
      </c>
      <c r="R1182" t="s">
        <v>8337</v>
      </c>
      <c r="S1182" s="11">
        <f t="shared" si="76"/>
        <v>41818.806875000002</v>
      </c>
      <c r="T1182" s="11">
        <f t="shared" si="74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8.0000000000000002E-3</v>
      </c>
      <c r="P1183" s="7">
        <f t="shared" si="73"/>
        <v>1.3333333333333333</v>
      </c>
      <c r="Q1183" t="s">
        <v>8310</v>
      </c>
      <c r="R1183" t="s">
        <v>8337</v>
      </c>
      <c r="S1183" s="11">
        <f t="shared" si="76"/>
        <v>42064.339363425926</v>
      </c>
      <c r="T1183" s="11">
        <f t="shared" si="74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</v>
      </c>
      <c r="P1184" s="7">
        <f t="shared" si="73"/>
        <v>10.5</v>
      </c>
      <c r="Q1184" t="s">
        <v>8310</v>
      </c>
      <c r="R1184" t="s">
        <v>8337</v>
      </c>
      <c r="S1184" s="11">
        <f t="shared" si="76"/>
        <v>42747.695833333331</v>
      </c>
      <c r="T1184" s="11">
        <f t="shared" si="74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4</v>
      </c>
      <c r="P1185" s="7">
        <f t="shared" si="73"/>
        <v>33.333333333333336</v>
      </c>
      <c r="Q1185" t="s">
        <v>8310</v>
      </c>
      <c r="R1185" t="s">
        <v>8337</v>
      </c>
      <c r="S1185" s="11">
        <f t="shared" si="76"/>
        <v>42676.165972222225</v>
      </c>
      <c r="T1185" s="11">
        <f t="shared" si="74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6"/>
        <v>42772.599664351852</v>
      </c>
      <c r="T1186" s="11">
        <f t="shared" si="74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6"/>
        <v>42163.166666666672</v>
      </c>
      <c r="T1187" s="11">
        <f t="shared" si="74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6"/>
        <v>42156.945833333331</v>
      </c>
      <c r="T1188" s="11">
        <f t="shared" si="74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6"/>
        <v>42141.75</v>
      </c>
      <c r="T1189" s="11">
        <f t="shared" si="74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6"/>
        <v>42732.700694444444</v>
      </c>
      <c r="T1190" s="11">
        <f t="shared" si="74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6"/>
        <v>42550.979108796295</v>
      </c>
      <c r="T1191" s="11">
        <f t="shared" si="74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6"/>
        <v>41882.665798611109</v>
      </c>
      <c r="T1192" s="11">
        <f t="shared" si="74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6"/>
        <v>42449.562037037031</v>
      </c>
      <c r="T1193" s="11">
        <f t="shared" si="74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6"/>
        <v>42777.506689814814</v>
      </c>
      <c r="T1194" s="11">
        <f t="shared" si="74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6"/>
        <v>42469.734409722223</v>
      </c>
      <c r="T1195" s="11">
        <f t="shared" si="74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6"/>
        <v>42102.488182870366</v>
      </c>
      <c r="T1196" s="11">
        <f t="shared" si="74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6"/>
        <v>42358.375</v>
      </c>
      <c r="T1197" s="11">
        <f t="shared" si="74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6"/>
        <v>42356.818738425922</v>
      </c>
      <c r="T1198" s="11">
        <f t="shared" si="74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6"/>
        <v>42534.249305555553</v>
      </c>
      <c r="T1199" s="11">
        <f t="shared" si="74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6"/>
        <v>42369.125</v>
      </c>
      <c r="T1200" s="11">
        <f t="shared" si="74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6"/>
        <v>42193.770833333328</v>
      </c>
      <c r="T1201" s="11">
        <f t="shared" si="74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6"/>
        <v>42110.477500000001</v>
      </c>
      <c r="T1202" s="11">
        <f t="shared" si="74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6"/>
        <v>42566.60701388889</v>
      </c>
      <c r="T1203" s="11">
        <f t="shared" si="74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6"/>
        <v>42182.288819444439</v>
      </c>
      <c r="T1204" s="11">
        <f t="shared" si="74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6"/>
        <v>42155.614895833336</v>
      </c>
      <c r="T1205" s="11">
        <f t="shared" si="74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6"/>
        <v>42342.208333333328</v>
      </c>
      <c r="T1206" s="11">
        <f t="shared" si="74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6"/>
        <v>42168.506377314814</v>
      </c>
      <c r="T1207" s="11">
        <f t="shared" si="74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6"/>
        <v>42805.561805555553</v>
      </c>
      <c r="T1208" s="11">
        <f t="shared" si="74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6"/>
        <v>42460.416666666672</v>
      </c>
      <c r="T1209" s="11">
        <f t="shared" si="74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6"/>
        <v>42453.667407407411</v>
      </c>
      <c r="T1210" s="11">
        <f t="shared" si="74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6"/>
        <v>42791.846122685187</v>
      </c>
      <c r="T1211" s="11">
        <f t="shared" si="74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6"/>
        <v>42155.875</v>
      </c>
      <c r="T1212" s="11">
        <f t="shared" si="74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6"/>
        <v>42530.866446759261</v>
      </c>
      <c r="T1213" s="11">
        <f t="shared" si="74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6"/>
        <v>42335.041666666672</v>
      </c>
      <c r="T1214" s="11">
        <f t="shared" si="74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6"/>
        <v>42766.755787037036</v>
      </c>
      <c r="T1215" s="11">
        <f t="shared" si="74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6"/>
        <v>42164.840335648143</v>
      </c>
      <c r="T1216" s="11">
        <f t="shared" si="74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6"/>
        <v>41789.923101851848</v>
      </c>
      <c r="T1217" s="11">
        <f t="shared" si="74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6"/>
        <v>42279.960416666669</v>
      </c>
      <c r="T1218" s="11">
        <f t="shared" si="74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5"/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si="76"/>
        <v>42565.809490740736</v>
      </c>
      <c r="T1219" s="11">
        <f t="shared" ref="T1219:T1282" si="78">(((J1219/60)/60)/24)+DATE(1970,1,1)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5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6"/>
        <v>42309.125</v>
      </c>
      <c r="T1220" s="11">
        <f t="shared" si="78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ref="O1221:O1284" si="79">E1221/D1221*100</f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6"/>
        <v>42663.461956018517</v>
      </c>
      <c r="T1221" s="11">
        <f t="shared" si="78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6"/>
        <v>42241.628611111111</v>
      </c>
      <c r="T1222" s="11">
        <f t="shared" si="78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6"/>
        <v>42708</v>
      </c>
      <c r="T1223" s="11">
        <f t="shared" si="78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6"/>
        <v>42461.166666666672</v>
      </c>
      <c r="T1224" s="11">
        <f t="shared" si="78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ref="S1225:S1288" si="80">(((I1225/60)/60)/24)+DATE(1970,1,1)</f>
        <v>42684.218854166669</v>
      </c>
      <c r="T1225" s="11">
        <f t="shared" si="78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7.0666666666666673</v>
      </c>
      <c r="P1226" s="7">
        <f t="shared" si="77"/>
        <v>58.888888888888886</v>
      </c>
      <c r="Q1226" t="s">
        <v>8313</v>
      </c>
      <c r="R1226" t="s">
        <v>8340</v>
      </c>
      <c r="S1226" s="11">
        <f t="shared" si="80"/>
        <v>41796.549791666665</v>
      </c>
      <c r="T1226" s="11">
        <f t="shared" si="78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4.3999999999999995</v>
      </c>
      <c r="P1227" s="7">
        <f t="shared" si="77"/>
        <v>44</v>
      </c>
      <c r="Q1227" t="s">
        <v>8313</v>
      </c>
      <c r="R1227" t="s">
        <v>8340</v>
      </c>
      <c r="S1227" s="11">
        <f t="shared" si="80"/>
        <v>41569.905995370369</v>
      </c>
      <c r="T1227" s="11">
        <f t="shared" si="78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</v>
      </c>
      <c r="P1228" s="7">
        <f t="shared" si="77"/>
        <v>48.424999999999997</v>
      </c>
      <c r="Q1228" t="s">
        <v>8313</v>
      </c>
      <c r="R1228" t="s">
        <v>8340</v>
      </c>
      <c r="S1228" s="11">
        <f t="shared" si="80"/>
        <v>41750.041666666664</v>
      </c>
      <c r="T1228" s="11">
        <f t="shared" si="78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 s="7" t="e">
        <f t="shared" si="77"/>
        <v>#DIV/0!</v>
      </c>
      <c r="Q1229" t="s">
        <v>8313</v>
      </c>
      <c r="R1229" t="s">
        <v>8340</v>
      </c>
      <c r="S1229" s="11">
        <f t="shared" si="80"/>
        <v>41858.291666666664</v>
      </c>
      <c r="T1229" s="11">
        <f t="shared" si="78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29.299999999999997</v>
      </c>
      <c r="P1230" s="7">
        <f t="shared" si="77"/>
        <v>61.041666666666664</v>
      </c>
      <c r="Q1230" t="s">
        <v>8313</v>
      </c>
      <c r="R1230" t="s">
        <v>8340</v>
      </c>
      <c r="S1230" s="11">
        <f t="shared" si="80"/>
        <v>40814.729259259257</v>
      </c>
      <c r="T1230" s="11">
        <f t="shared" si="78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0.90909090909090906</v>
      </c>
      <c r="P1231" s="7">
        <f t="shared" si="77"/>
        <v>25</v>
      </c>
      <c r="Q1231" t="s">
        <v>8313</v>
      </c>
      <c r="R1231" t="s">
        <v>8340</v>
      </c>
      <c r="S1231" s="11">
        <f t="shared" si="80"/>
        <v>41015.666666666664</v>
      </c>
      <c r="T1231" s="11">
        <f t="shared" si="78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 s="7" t="e">
        <f t="shared" si="77"/>
        <v>#DIV/0!</v>
      </c>
      <c r="Q1232" t="s">
        <v>8313</v>
      </c>
      <c r="R1232" t="s">
        <v>8340</v>
      </c>
      <c r="S1232" s="11">
        <f t="shared" si="80"/>
        <v>40598.972569444442</v>
      </c>
      <c r="T1232" s="11">
        <f t="shared" si="78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 s="7" t="e">
        <f t="shared" si="77"/>
        <v>#DIV/0!</v>
      </c>
      <c r="Q1233" t="s">
        <v>8313</v>
      </c>
      <c r="R1233" t="s">
        <v>8340</v>
      </c>
      <c r="S1233" s="11">
        <f t="shared" si="80"/>
        <v>42244.041666666672</v>
      </c>
      <c r="T1233" s="11">
        <f t="shared" si="78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0.8</v>
      </c>
      <c r="P1234" s="7">
        <f t="shared" si="77"/>
        <v>40</v>
      </c>
      <c r="Q1234" t="s">
        <v>8313</v>
      </c>
      <c r="R1234" t="s">
        <v>8340</v>
      </c>
      <c r="S1234" s="11">
        <f t="shared" si="80"/>
        <v>41553.848032407412</v>
      </c>
      <c r="T1234" s="11">
        <f t="shared" si="78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11.600000000000001</v>
      </c>
      <c r="P1235" s="7">
        <f t="shared" si="77"/>
        <v>19.333333333333332</v>
      </c>
      <c r="Q1235" t="s">
        <v>8313</v>
      </c>
      <c r="R1235" t="s">
        <v>8340</v>
      </c>
      <c r="S1235" s="11">
        <f t="shared" si="80"/>
        <v>40960.948773148149</v>
      </c>
      <c r="T1235" s="11">
        <f t="shared" si="78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 s="7" t="e">
        <f t="shared" si="77"/>
        <v>#DIV/0!</v>
      </c>
      <c r="Q1236" t="s">
        <v>8313</v>
      </c>
      <c r="R1236" t="s">
        <v>8340</v>
      </c>
      <c r="S1236" s="11">
        <f t="shared" si="80"/>
        <v>42037.788680555561</v>
      </c>
      <c r="T1236" s="11">
        <f t="shared" si="78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2.7873639500929119</v>
      </c>
      <c r="P1237" s="7">
        <f t="shared" si="77"/>
        <v>35</v>
      </c>
      <c r="Q1237" t="s">
        <v>8313</v>
      </c>
      <c r="R1237" t="s">
        <v>8340</v>
      </c>
      <c r="S1237" s="11">
        <f t="shared" si="80"/>
        <v>41623.135405092595</v>
      </c>
      <c r="T1237" s="11">
        <f t="shared" si="78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 s="7" t="e">
        <f t="shared" si="77"/>
        <v>#DIV/0!</v>
      </c>
      <c r="Q1238" t="s">
        <v>8313</v>
      </c>
      <c r="R1238" t="s">
        <v>8340</v>
      </c>
      <c r="S1238" s="11">
        <f t="shared" si="80"/>
        <v>41118.666666666664</v>
      </c>
      <c r="T1238" s="11">
        <f t="shared" si="78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 s="7" t="e">
        <f t="shared" si="77"/>
        <v>#DIV/0!</v>
      </c>
      <c r="Q1239" t="s">
        <v>8313</v>
      </c>
      <c r="R1239" t="s">
        <v>8340</v>
      </c>
      <c r="S1239" s="11">
        <f t="shared" si="80"/>
        <v>41145.283159722225</v>
      </c>
      <c r="T1239" s="11">
        <f t="shared" si="78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17.8</v>
      </c>
      <c r="P1240" s="7">
        <f t="shared" si="77"/>
        <v>59.333333333333336</v>
      </c>
      <c r="Q1240" t="s">
        <v>8313</v>
      </c>
      <c r="R1240" t="s">
        <v>8340</v>
      </c>
      <c r="S1240" s="11">
        <f t="shared" si="80"/>
        <v>40761.61037037037</v>
      </c>
      <c r="T1240" s="11">
        <f t="shared" si="78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 s="7" t="e">
        <f t="shared" si="77"/>
        <v>#DIV/0!</v>
      </c>
      <c r="Q1241" t="s">
        <v>8313</v>
      </c>
      <c r="R1241" t="s">
        <v>8340</v>
      </c>
      <c r="S1241" s="11">
        <f t="shared" si="80"/>
        <v>40913.962581018517</v>
      </c>
      <c r="T1241" s="11">
        <f t="shared" si="78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3.0124999999999997</v>
      </c>
      <c r="P1242" s="7">
        <f t="shared" si="77"/>
        <v>30.125</v>
      </c>
      <c r="Q1242" t="s">
        <v>8313</v>
      </c>
      <c r="R1242" t="s">
        <v>8340</v>
      </c>
      <c r="S1242" s="11">
        <f t="shared" si="80"/>
        <v>41467.910416666666</v>
      </c>
      <c r="T1242" s="11">
        <f t="shared" si="78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50.739999999999995</v>
      </c>
      <c r="P1243" s="7">
        <f t="shared" si="77"/>
        <v>74.617647058823536</v>
      </c>
      <c r="Q1243" t="s">
        <v>8313</v>
      </c>
      <c r="R1243" t="s">
        <v>8340</v>
      </c>
      <c r="S1243" s="11">
        <f t="shared" si="80"/>
        <v>41946.249305555553</v>
      </c>
      <c r="T1243" s="11">
        <f t="shared" si="78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0.54884742041712409</v>
      </c>
      <c r="P1244" s="7">
        <f t="shared" si="77"/>
        <v>5</v>
      </c>
      <c r="Q1244" t="s">
        <v>8313</v>
      </c>
      <c r="R1244" t="s">
        <v>8340</v>
      </c>
      <c r="S1244" s="11">
        <f t="shared" si="80"/>
        <v>40797.554166666669</v>
      </c>
      <c r="T1244" s="11">
        <f t="shared" si="78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14.091666666666667</v>
      </c>
      <c r="P1245" s="7">
        <f t="shared" si="77"/>
        <v>44.5</v>
      </c>
      <c r="Q1245" t="s">
        <v>8313</v>
      </c>
      <c r="R1245" t="s">
        <v>8340</v>
      </c>
      <c r="S1245" s="11">
        <f t="shared" si="80"/>
        <v>40732.875</v>
      </c>
      <c r="T1245" s="11">
        <f t="shared" si="78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103.8</v>
      </c>
      <c r="P1246" s="7">
        <f t="shared" si="77"/>
        <v>46.133333333333333</v>
      </c>
      <c r="Q1246" t="s">
        <v>8313</v>
      </c>
      <c r="R1246" t="s">
        <v>8312</v>
      </c>
      <c r="S1246" s="11">
        <f t="shared" si="80"/>
        <v>41386.875</v>
      </c>
      <c r="T1246" s="11">
        <f t="shared" si="78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120.24999999999999</v>
      </c>
      <c r="P1247" s="7">
        <f t="shared" si="77"/>
        <v>141.47058823529412</v>
      </c>
      <c r="Q1247" t="s">
        <v>8313</v>
      </c>
      <c r="R1247" t="s">
        <v>8312</v>
      </c>
      <c r="S1247" s="11">
        <f t="shared" si="80"/>
        <v>41804.599930555552</v>
      </c>
      <c r="T1247" s="11">
        <f t="shared" si="78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117</v>
      </c>
      <c r="P1248" s="7">
        <f t="shared" si="77"/>
        <v>75.483870967741936</v>
      </c>
      <c r="Q1248" t="s">
        <v>8313</v>
      </c>
      <c r="R1248" t="s">
        <v>8312</v>
      </c>
      <c r="S1248" s="11">
        <f t="shared" si="80"/>
        <v>40883.085057870368</v>
      </c>
      <c r="T1248" s="11">
        <f t="shared" si="78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122.14285714285715</v>
      </c>
      <c r="P1249" s="7">
        <f t="shared" si="77"/>
        <v>85.5</v>
      </c>
      <c r="Q1249" t="s">
        <v>8313</v>
      </c>
      <c r="R1249" t="s">
        <v>8312</v>
      </c>
      <c r="S1249" s="11">
        <f t="shared" si="80"/>
        <v>41400.292303240742</v>
      </c>
      <c r="T1249" s="11">
        <f t="shared" si="78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151.63999999999999</v>
      </c>
      <c r="P1250" s="7">
        <f t="shared" si="77"/>
        <v>64.254237288135599</v>
      </c>
      <c r="Q1250" t="s">
        <v>8313</v>
      </c>
      <c r="R1250" t="s">
        <v>8312</v>
      </c>
      <c r="S1250" s="11">
        <f t="shared" si="80"/>
        <v>41803.290972222225</v>
      </c>
      <c r="T1250" s="11">
        <f t="shared" si="78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104.44</v>
      </c>
      <c r="P1251" s="7">
        <f t="shared" si="77"/>
        <v>64.46913580246914</v>
      </c>
      <c r="Q1251" t="s">
        <v>8313</v>
      </c>
      <c r="R1251" t="s">
        <v>8312</v>
      </c>
      <c r="S1251" s="11">
        <f t="shared" si="80"/>
        <v>41097.74086805556</v>
      </c>
      <c r="T1251" s="11">
        <f t="shared" si="78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200.15333333333331</v>
      </c>
      <c r="P1252" s="7">
        <f t="shared" si="77"/>
        <v>118.2007874015748</v>
      </c>
      <c r="Q1252" t="s">
        <v>8313</v>
      </c>
      <c r="R1252" t="s">
        <v>8312</v>
      </c>
      <c r="S1252" s="11">
        <f t="shared" si="80"/>
        <v>41888.64271990741</v>
      </c>
      <c r="T1252" s="11">
        <f t="shared" si="78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101.8</v>
      </c>
      <c r="P1253" s="7">
        <f t="shared" si="77"/>
        <v>82.540540540540547</v>
      </c>
      <c r="Q1253" t="s">
        <v>8313</v>
      </c>
      <c r="R1253" t="s">
        <v>8312</v>
      </c>
      <c r="S1253" s="11">
        <f t="shared" si="80"/>
        <v>40811.814432870371</v>
      </c>
      <c r="T1253" s="11">
        <f t="shared" si="78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137.65714285714284</v>
      </c>
      <c r="P1254" s="7">
        <f t="shared" si="77"/>
        <v>34.170212765957444</v>
      </c>
      <c r="Q1254" t="s">
        <v>8313</v>
      </c>
      <c r="R1254" t="s">
        <v>8312</v>
      </c>
      <c r="S1254" s="11">
        <f t="shared" si="80"/>
        <v>41571.988067129627</v>
      </c>
      <c r="T1254" s="11">
        <f t="shared" si="78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303833.2</v>
      </c>
      <c r="P1255" s="7">
        <f t="shared" si="77"/>
        <v>42.73322081575246</v>
      </c>
      <c r="Q1255" t="s">
        <v>8313</v>
      </c>
      <c r="R1255" t="s">
        <v>8312</v>
      </c>
      <c r="S1255" s="11">
        <f t="shared" si="80"/>
        <v>41885.783645833333</v>
      </c>
      <c r="T1255" s="11">
        <f t="shared" si="78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198.85074626865671</v>
      </c>
      <c r="P1256" s="7">
        <f t="shared" si="77"/>
        <v>94.489361702127653</v>
      </c>
      <c r="Q1256" t="s">
        <v>8313</v>
      </c>
      <c r="R1256" t="s">
        <v>8312</v>
      </c>
      <c r="S1256" s="11">
        <f t="shared" si="80"/>
        <v>40544.207638888889</v>
      </c>
      <c r="T1256" s="11">
        <f t="shared" si="78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202.36666666666667</v>
      </c>
      <c r="P1257" s="7">
        <f t="shared" si="77"/>
        <v>55.697247706422019</v>
      </c>
      <c r="Q1257" t="s">
        <v>8313</v>
      </c>
      <c r="R1257" t="s">
        <v>8312</v>
      </c>
      <c r="S1257" s="11">
        <f t="shared" si="80"/>
        <v>41609.887175925927</v>
      </c>
      <c r="T1257" s="11">
        <f t="shared" si="78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117.96376666666666</v>
      </c>
      <c r="P1258" s="7">
        <f t="shared" si="77"/>
        <v>98.030831024930734</v>
      </c>
      <c r="Q1258" t="s">
        <v>8313</v>
      </c>
      <c r="R1258" t="s">
        <v>8312</v>
      </c>
      <c r="S1258" s="11">
        <f t="shared" si="80"/>
        <v>40951.919340277782</v>
      </c>
      <c r="T1258" s="11">
        <f t="shared" si="78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294.72727272727275</v>
      </c>
      <c r="P1259" s="7">
        <f t="shared" si="77"/>
        <v>92.102272727272734</v>
      </c>
      <c r="Q1259" t="s">
        <v>8313</v>
      </c>
      <c r="R1259" t="s">
        <v>8312</v>
      </c>
      <c r="S1259" s="11">
        <f t="shared" si="80"/>
        <v>40636.043865740743</v>
      </c>
      <c r="T1259" s="11">
        <f t="shared" si="78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213.14633333333336</v>
      </c>
      <c r="P1260" s="7">
        <f t="shared" si="77"/>
        <v>38.175462686567165</v>
      </c>
      <c r="Q1260" t="s">
        <v>8313</v>
      </c>
      <c r="R1260" t="s">
        <v>8312</v>
      </c>
      <c r="S1260" s="11">
        <f t="shared" si="80"/>
        <v>41517.611250000002</v>
      </c>
      <c r="T1260" s="11">
        <f t="shared" si="78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104.24</v>
      </c>
      <c r="P1261" s="7">
        <f t="shared" si="77"/>
        <v>27.145833333333332</v>
      </c>
      <c r="Q1261" t="s">
        <v>8313</v>
      </c>
      <c r="R1261" t="s">
        <v>8312</v>
      </c>
      <c r="S1261" s="11">
        <f t="shared" si="80"/>
        <v>41799.165972222225</v>
      </c>
      <c r="T1261" s="11">
        <f t="shared" si="78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113.66666666666667</v>
      </c>
      <c r="P1262" s="7">
        <f t="shared" si="77"/>
        <v>50.689189189189186</v>
      </c>
      <c r="Q1262" t="s">
        <v>8313</v>
      </c>
      <c r="R1262" t="s">
        <v>8312</v>
      </c>
      <c r="S1262" s="11">
        <f t="shared" si="80"/>
        <v>41696.842824074076</v>
      </c>
      <c r="T1262" s="11">
        <f t="shared" si="78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101.25</v>
      </c>
      <c r="P1263" s="7">
        <f t="shared" si="77"/>
        <v>38.942307692307693</v>
      </c>
      <c r="Q1263" t="s">
        <v>8313</v>
      </c>
      <c r="R1263" t="s">
        <v>8312</v>
      </c>
      <c r="S1263" s="11">
        <f t="shared" si="80"/>
        <v>41668.342905092592</v>
      </c>
      <c r="T1263" s="11">
        <f t="shared" si="78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125.41538461538462</v>
      </c>
      <c r="P1264" s="7">
        <f t="shared" si="77"/>
        <v>77.638095238095232</v>
      </c>
      <c r="Q1264" t="s">
        <v>8313</v>
      </c>
      <c r="R1264" t="s">
        <v>8312</v>
      </c>
      <c r="S1264" s="11">
        <f t="shared" si="80"/>
        <v>41686.762638888889</v>
      </c>
      <c r="T1264" s="11">
        <f t="shared" si="78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119</v>
      </c>
      <c r="P1265" s="7">
        <f t="shared" si="77"/>
        <v>43.536585365853661</v>
      </c>
      <c r="Q1265" t="s">
        <v>8313</v>
      </c>
      <c r="R1265" t="s">
        <v>8312</v>
      </c>
      <c r="S1265" s="11">
        <f t="shared" si="80"/>
        <v>41727.041666666664</v>
      </c>
      <c r="T1265" s="11">
        <f t="shared" si="78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166.46153846153845</v>
      </c>
      <c r="P1266" s="7">
        <f t="shared" si="77"/>
        <v>31.823529411764707</v>
      </c>
      <c r="Q1266" t="s">
        <v>8313</v>
      </c>
      <c r="R1266" t="s">
        <v>8312</v>
      </c>
      <c r="S1266" s="11">
        <f t="shared" si="80"/>
        <v>41576.662997685184</v>
      </c>
      <c r="T1266" s="11">
        <f t="shared" si="78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119.14771428571429</v>
      </c>
      <c r="P1267" s="7">
        <f t="shared" si="77"/>
        <v>63.184393939393942</v>
      </c>
      <c r="Q1267" t="s">
        <v>8313</v>
      </c>
      <c r="R1267" t="s">
        <v>8312</v>
      </c>
      <c r="S1267" s="11">
        <f t="shared" si="80"/>
        <v>40512.655266203699</v>
      </c>
      <c r="T1267" s="11">
        <f t="shared" si="78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100.47368421052632</v>
      </c>
      <c r="P1268" s="7">
        <f t="shared" si="77"/>
        <v>190.9</v>
      </c>
      <c r="Q1268" t="s">
        <v>8313</v>
      </c>
      <c r="R1268" t="s">
        <v>8312</v>
      </c>
      <c r="S1268" s="11">
        <f t="shared" si="80"/>
        <v>41650.87667824074</v>
      </c>
      <c r="T1268" s="11">
        <f t="shared" si="78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101.8</v>
      </c>
      <c r="P1269" s="7">
        <f t="shared" si="77"/>
        <v>140.85534591194968</v>
      </c>
      <c r="Q1269" t="s">
        <v>8313</v>
      </c>
      <c r="R1269" t="s">
        <v>8312</v>
      </c>
      <c r="S1269" s="11">
        <f t="shared" si="80"/>
        <v>41479.585162037038</v>
      </c>
      <c r="T1269" s="11">
        <f t="shared" si="78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116.66666666666667</v>
      </c>
      <c r="P1270" s="7">
        <f t="shared" si="77"/>
        <v>76.92307692307692</v>
      </c>
      <c r="Q1270" t="s">
        <v>8313</v>
      </c>
      <c r="R1270" t="s">
        <v>8312</v>
      </c>
      <c r="S1270" s="11">
        <f t="shared" si="80"/>
        <v>41537.845451388886</v>
      </c>
      <c r="T1270" s="11">
        <f t="shared" si="78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108.64893617021276</v>
      </c>
      <c r="P1271" s="7">
        <f t="shared" si="77"/>
        <v>99.15533980582525</v>
      </c>
      <c r="Q1271" t="s">
        <v>8313</v>
      </c>
      <c r="R1271" t="s">
        <v>8312</v>
      </c>
      <c r="S1271" s="11">
        <f t="shared" si="80"/>
        <v>42476</v>
      </c>
      <c r="T1271" s="11">
        <f t="shared" si="78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114.72</v>
      </c>
      <c r="P1272" s="7">
        <f t="shared" si="77"/>
        <v>67.881656804733723</v>
      </c>
      <c r="Q1272" t="s">
        <v>8313</v>
      </c>
      <c r="R1272" t="s">
        <v>8312</v>
      </c>
      <c r="S1272" s="11">
        <f t="shared" si="80"/>
        <v>40993.815300925926</v>
      </c>
      <c r="T1272" s="11">
        <f t="shared" si="78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101.8</v>
      </c>
      <c r="P1273" s="7">
        <f t="shared" si="77"/>
        <v>246.29032258064515</v>
      </c>
      <c r="Q1273" t="s">
        <v>8313</v>
      </c>
      <c r="R1273" t="s">
        <v>8312</v>
      </c>
      <c r="S1273" s="11">
        <f t="shared" si="80"/>
        <v>41591.725219907406</v>
      </c>
      <c r="T1273" s="11">
        <f t="shared" si="78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106</v>
      </c>
      <c r="P1274" s="7">
        <f t="shared" si="77"/>
        <v>189.28571428571428</v>
      </c>
      <c r="Q1274" t="s">
        <v>8313</v>
      </c>
      <c r="R1274" t="s">
        <v>8312</v>
      </c>
      <c r="S1274" s="11">
        <f t="shared" si="80"/>
        <v>40344.166666666664</v>
      </c>
      <c r="T1274" s="11">
        <f t="shared" si="78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103.49999999999999</v>
      </c>
      <c r="P1275" s="7">
        <f t="shared" si="77"/>
        <v>76.666666666666671</v>
      </c>
      <c r="Q1275" t="s">
        <v>8313</v>
      </c>
      <c r="R1275" t="s">
        <v>8312</v>
      </c>
      <c r="S1275" s="11">
        <f t="shared" si="80"/>
        <v>41882.730219907404</v>
      </c>
      <c r="T1275" s="11">
        <f t="shared" si="78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154.97535999999999</v>
      </c>
      <c r="P1276" s="7">
        <f t="shared" si="77"/>
        <v>82.963254817987149</v>
      </c>
      <c r="Q1276" t="s">
        <v>8313</v>
      </c>
      <c r="R1276" t="s">
        <v>8312</v>
      </c>
      <c r="S1276" s="11">
        <f t="shared" si="80"/>
        <v>41151.690104166664</v>
      </c>
      <c r="T1276" s="11">
        <f t="shared" si="78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162.14066666666668</v>
      </c>
      <c r="P1277" s="7">
        <f t="shared" si="77"/>
        <v>62.522107969151669</v>
      </c>
      <c r="Q1277" t="s">
        <v>8313</v>
      </c>
      <c r="R1277" t="s">
        <v>8312</v>
      </c>
      <c r="S1277" s="11">
        <f t="shared" si="80"/>
        <v>41493.867905092593</v>
      </c>
      <c r="T1277" s="11">
        <f t="shared" si="78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104.42100000000001</v>
      </c>
      <c r="P1278" s="7">
        <f t="shared" si="77"/>
        <v>46.06808823529412</v>
      </c>
      <c r="Q1278" t="s">
        <v>8313</v>
      </c>
      <c r="R1278" t="s">
        <v>8312</v>
      </c>
      <c r="S1278" s="11">
        <f t="shared" si="80"/>
        <v>40057.166666666664</v>
      </c>
      <c r="T1278" s="11">
        <f t="shared" si="78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106.12433333333333</v>
      </c>
      <c r="P1279" s="7">
        <f t="shared" si="77"/>
        <v>38.543946731234868</v>
      </c>
      <c r="Q1279" t="s">
        <v>8313</v>
      </c>
      <c r="R1279" t="s">
        <v>8312</v>
      </c>
      <c r="S1279" s="11">
        <f t="shared" si="80"/>
        <v>41156.561886574076</v>
      </c>
      <c r="T1279" s="11">
        <f t="shared" si="78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154.93846153846152</v>
      </c>
      <c r="P1280" s="7">
        <f t="shared" si="77"/>
        <v>53.005263157894738</v>
      </c>
      <c r="Q1280" t="s">
        <v>8313</v>
      </c>
      <c r="R1280" t="s">
        <v>8312</v>
      </c>
      <c r="S1280" s="11">
        <f t="shared" si="80"/>
        <v>41815.083333333336</v>
      </c>
      <c r="T1280" s="11">
        <f t="shared" si="78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110.77157238734421</v>
      </c>
      <c r="P1281" s="7">
        <f t="shared" si="77"/>
        <v>73.355396825396824</v>
      </c>
      <c r="Q1281" t="s">
        <v>8313</v>
      </c>
      <c r="R1281" t="s">
        <v>8312</v>
      </c>
      <c r="S1281" s="11">
        <f t="shared" si="80"/>
        <v>41722.057523148149</v>
      </c>
      <c r="T1281" s="11">
        <f t="shared" si="78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110.91186666666665</v>
      </c>
      <c r="P1282" s="7">
        <f t="shared" si="77"/>
        <v>127.97523076923076</v>
      </c>
      <c r="Q1282" t="s">
        <v>8313</v>
      </c>
      <c r="R1282" t="s">
        <v>8312</v>
      </c>
      <c r="S1282" s="11">
        <f t="shared" si="80"/>
        <v>40603.757569444446</v>
      </c>
      <c r="T1282" s="11">
        <f t="shared" si="78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9"/>
        <v>110.71428571428572</v>
      </c>
      <c r="P1283" s="7">
        <f t="shared" ref="P1283:P1346" si="81">E1283/L1283</f>
        <v>104.72972972972973</v>
      </c>
      <c r="Q1283" t="s">
        <v>8313</v>
      </c>
      <c r="R1283" t="s">
        <v>8312</v>
      </c>
      <c r="S1283" s="11">
        <f t="shared" si="80"/>
        <v>41483.743472222224</v>
      </c>
      <c r="T1283" s="11">
        <f t="shared" ref="T1283:T1346" si="82">(((J1283/60)/60)/24)+DATE(1970,1,1)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79"/>
        <v>123.61333333333333</v>
      </c>
      <c r="P1284" s="7">
        <f t="shared" si="81"/>
        <v>67.671532846715323</v>
      </c>
      <c r="Q1284" t="s">
        <v>8313</v>
      </c>
      <c r="R1284" t="s">
        <v>8312</v>
      </c>
      <c r="S1284" s="11">
        <f t="shared" si="80"/>
        <v>41617.207638888889</v>
      </c>
      <c r="T1284" s="11">
        <f t="shared" si="82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ref="O1285:O1348" si="83">E1285/D1285*100</f>
        <v>211.05</v>
      </c>
      <c r="P1285" s="7">
        <f t="shared" si="81"/>
        <v>95.931818181818187</v>
      </c>
      <c r="Q1285" t="s">
        <v>8313</v>
      </c>
      <c r="R1285" t="s">
        <v>8312</v>
      </c>
      <c r="S1285" s="11">
        <f t="shared" si="80"/>
        <v>41344.166666666664</v>
      </c>
      <c r="T1285" s="11">
        <f t="shared" si="82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101</v>
      </c>
      <c r="P1286" s="7">
        <f t="shared" si="81"/>
        <v>65.161290322580641</v>
      </c>
      <c r="Q1286" t="s">
        <v>8322</v>
      </c>
      <c r="R1286" t="s">
        <v>8323</v>
      </c>
      <c r="S1286" s="11">
        <f t="shared" si="80"/>
        <v>42735.707638888889</v>
      </c>
      <c r="T1286" s="11">
        <f t="shared" si="82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101.64999999999999</v>
      </c>
      <c r="P1287" s="7">
        <f t="shared" si="81"/>
        <v>32.269841269841272</v>
      </c>
      <c r="Q1287" t="s">
        <v>8322</v>
      </c>
      <c r="R1287" t="s">
        <v>8323</v>
      </c>
      <c r="S1287" s="11">
        <f t="shared" si="80"/>
        <v>42175.583043981482</v>
      </c>
      <c r="T1287" s="11">
        <f t="shared" si="82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108.33333333333333</v>
      </c>
      <c r="P1288" s="7">
        <f t="shared" si="81"/>
        <v>81.25</v>
      </c>
      <c r="Q1288" t="s">
        <v>8322</v>
      </c>
      <c r="R1288" t="s">
        <v>8323</v>
      </c>
      <c r="S1288" s="11">
        <f t="shared" si="80"/>
        <v>42052.583333333328</v>
      </c>
      <c r="T1288" s="11">
        <f t="shared" si="82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242</v>
      </c>
      <c r="P1289" s="7">
        <f t="shared" si="81"/>
        <v>24.2</v>
      </c>
      <c r="Q1289" t="s">
        <v>8322</v>
      </c>
      <c r="R1289" t="s">
        <v>8323</v>
      </c>
      <c r="S1289" s="11">
        <f t="shared" ref="S1289:S1352" si="84">(((I1289/60)/60)/24)+DATE(1970,1,1)</f>
        <v>42167.621018518519</v>
      </c>
      <c r="T1289" s="11">
        <f t="shared" si="82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100.44999999999999</v>
      </c>
      <c r="P1290" s="7">
        <f t="shared" si="81"/>
        <v>65.868852459016395</v>
      </c>
      <c r="Q1290" t="s">
        <v>8322</v>
      </c>
      <c r="R1290" t="s">
        <v>8323</v>
      </c>
      <c r="S1290" s="11">
        <f t="shared" si="84"/>
        <v>42592.166666666672</v>
      </c>
      <c r="T1290" s="11">
        <f t="shared" si="82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125.06666666666666</v>
      </c>
      <c r="P1291" s="7">
        <f t="shared" si="81"/>
        <v>36.07692307692308</v>
      </c>
      <c r="Q1291" t="s">
        <v>8322</v>
      </c>
      <c r="R1291" t="s">
        <v>8323</v>
      </c>
      <c r="S1291" s="11">
        <f t="shared" si="84"/>
        <v>42739.134780092587</v>
      </c>
      <c r="T1291" s="11">
        <f t="shared" si="82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108.57142857142857</v>
      </c>
      <c r="P1292" s="7">
        <f t="shared" si="81"/>
        <v>44.186046511627907</v>
      </c>
      <c r="Q1292" t="s">
        <v>8322</v>
      </c>
      <c r="R1292" t="s">
        <v>8323</v>
      </c>
      <c r="S1292" s="11">
        <f t="shared" si="84"/>
        <v>42117.290972222225</v>
      </c>
      <c r="T1292" s="11">
        <f t="shared" si="82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145.70000000000002</v>
      </c>
      <c r="P1293" s="7">
        <f t="shared" si="81"/>
        <v>104.07142857142857</v>
      </c>
      <c r="Q1293" t="s">
        <v>8322</v>
      </c>
      <c r="R1293" t="s">
        <v>8323</v>
      </c>
      <c r="S1293" s="11">
        <f t="shared" si="84"/>
        <v>42101.291666666672</v>
      </c>
      <c r="T1293" s="11">
        <f t="shared" si="82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110.00000000000001</v>
      </c>
      <c r="P1294" s="7">
        <f t="shared" si="81"/>
        <v>35.96153846153846</v>
      </c>
      <c r="Q1294" t="s">
        <v>8322</v>
      </c>
      <c r="R1294" t="s">
        <v>8323</v>
      </c>
      <c r="S1294" s="11">
        <f t="shared" si="84"/>
        <v>42283.957638888889</v>
      </c>
      <c r="T1294" s="11">
        <f t="shared" si="82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102.23333333333333</v>
      </c>
      <c r="P1295" s="7">
        <f t="shared" si="81"/>
        <v>127.79166666666667</v>
      </c>
      <c r="Q1295" t="s">
        <v>8322</v>
      </c>
      <c r="R1295" t="s">
        <v>8323</v>
      </c>
      <c r="S1295" s="11">
        <f t="shared" si="84"/>
        <v>42322.742719907401</v>
      </c>
      <c r="T1295" s="11">
        <f t="shared" si="82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122</v>
      </c>
      <c r="P1296" s="7">
        <f t="shared" si="81"/>
        <v>27.727272727272727</v>
      </c>
      <c r="Q1296" t="s">
        <v>8322</v>
      </c>
      <c r="R1296" t="s">
        <v>8323</v>
      </c>
      <c r="S1296" s="11">
        <f t="shared" si="84"/>
        <v>42296.458333333328</v>
      </c>
      <c r="T1296" s="11">
        <f t="shared" si="82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101.96000000000001</v>
      </c>
      <c r="P1297" s="7">
        <f t="shared" si="81"/>
        <v>39.828125</v>
      </c>
      <c r="Q1297" t="s">
        <v>8322</v>
      </c>
      <c r="R1297" t="s">
        <v>8323</v>
      </c>
      <c r="S1297" s="11">
        <f t="shared" si="84"/>
        <v>42214.708333333328</v>
      </c>
      <c r="T1297" s="11">
        <f t="shared" si="82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141.1764705882353</v>
      </c>
      <c r="P1298" s="7">
        <f t="shared" si="81"/>
        <v>52.173913043478258</v>
      </c>
      <c r="Q1298" t="s">
        <v>8322</v>
      </c>
      <c r="R1298" t="s">
        <v>8323</v>
      </c>
      <c r="S1298" s="11">
        <f t="shared" si="84"/>
        <v>42443.008946759262</v>
      </c>
      <c r="T1298" s="11">
        <f t="shared" si="82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109.52500000000001</v>
      </c>
      <c r="P1299" s="7">
        <f t="shared" si="81"/>
        <v>92.037815126050418</v>
      </c>
      <c r="Q1299" t="s">
        <v>8322</v>
      </c>
      <c r="R1299" t="s">
        <v>8323</v>
      </c>
      <c r="S1299" s="11">
        <f t="shared" si="84"/>
        <v>42491.747199074074</v>
      </c>
      <c r="T1299" s="11">
        <f t="shared" si="82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104.65</v>
      </c>
      <c r="P1300" s="7">
        <f t="shared" si="81"/>
        <v>63.424242424242422</v>
      </c>
      <c r="Q1300" t="s">
        <v>8322</v>
      </c>
      <c r="R1300" t="s">
        <v>8323</v>
      </c>
      <c r="S1300" s="11">
        <f t="shared" si="84"/>
        <v>42488.680925925932</v>
      </c>
      <c r="T1300" s="11">
        <f t="shared" si="82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124</v>
      </c>
      <c r="P1301" s="7">
        <f t="shared" si="81"/>
        <v>135.625</v>
      </c>
      <c r="Q1301" t="s">
        <v>8322</v>
      </c>
      <c r="R1301" t="s">
        <v>8323</v>
      </c>
      <c r="S1301" s="11">
        <f t="shared" si="84"/>
        <v>42199.814340277779</v>
      </c>
      <c r="T1301" s="11">
        <f t="shared" si="82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135</v>
      </c>
      <c r="P1302" s="7">
        <f t="shared" si="81"/>
        <v>168.75</v>
      </c>
      <c r="Q1302" t="s">
        <v>8322</v>
      </c>
      <c r="R1302" t="s">
        <v>8323</v>
      </c>
      <c r="S1302" s="11">
        <f t="shared" si="84"/>
        <v>42522.789583333331</v>
      </c>
      <c r="T1302" s="11">
        <f t="shared" si="82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102.75000000000001</v>
      </c>
      <c r="P1303" s="7">
        <f t="shared" si="81"/>
        <v>70.862068965517238</v>
      </c>
      <c r="Q1303" t="s">
        <v>8322</v>
      </c>
      <c r="R1303" t="s">
        <v>8323</v>
      </c>
      <c r="S1303" s="11">
        <f t="shared" si="84"/>
        <v>42206.125</v>
      </c>
      <c r="T1303" s="11">
        <f t="shared" si="82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100</v>
      </c>
      <c r="P1304" s="7">
        <f t="shared" si="81"/>
        <v>50</v>
      </c>
      <c r="Q1304" t="s">
        <v>8322</v>
      </c>
      <c r="R1304" t="s">
        <v>8323</v>
      </c>
      <c r="S1304" s="11">
        <f t="shared" si="84"/>
        <v>42705.099664351852</v>
      </c>
      <c r="T1304" s="11">
        <f t="shared" si="82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130.26085714285716</v>
      </c>
      <c r="P1305" s="7">
        <f t="shared" si="81"/>
        <v>42.214166666666671</v>
      </c>
      <c r="Q1305" t="s">
        <v>8322</v>
      </c>
      <c r="R1305" t="s">
        <v>8323</v>
      </c>
      <c r="S1305" s="11">
        <f t="shared" si="84"/>
        <v>42582.458333333328</v>
      </c>
      <c r="T1305" s="11">
        <f t="shared" si="82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39.627499999999998</v>
      </c>
      <c r="P1306" s="7">
        <f t="shared" si="81"/>
        <v>152.41346153846155</v>
      </c>
      <c r="Q1306" t="s">
        <v>8324</v>
      </c>
      <c r="R1306" t="s">
        <v>8326</v>
      </c>
      <c r="S1306" s="11">
        <f t="shared" si="84"/>
        <v>42807.152835648143</v>
      </c>
      <c r="T1306" s="11">
        <f t="shared" si="82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25.976666666666663</v>
      </c>
      <c r="P1307" s="7">
        <f t="shared" si="81"/>
        <v>90.616279069767444</v>
      </c>
      <c r="Q1307" t="s">
        <v>8324</v>
      </c>
      <c r="R1307" t="s">
        <v>8326</v>
      </c>
      <c r="S1307" s="11">
        <f t="shared" si="84"/>
        <v>42572.729166666672</v>
      </c>
      <c r="T1307" s="11">
        <f t="shared" si="82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65.24636363636364</v>
      </c>
      <c r="P1308" s="7">
        <f t="shared" si="81"/>
        <v>201.60393258426967</v>
      </c>
      <c r="Q1308" t="s">
        <v>8324</v>
      </c>
      <c r="R1308" t="s">
        <v>8326</v>
      </c>
      <c r="S1308" s="11">
        <f t="shared" si="84"/>
        <v>41977.457569444443</v>
      </c>
      <c r="T1308" s="11">
        <f t="shared" si="82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11.514000000000001</v>
      </c>
      <c r="P1309" s="7">
        <f t="shared" si="81"/>
        <v>127.93333333333334</v>
      </c>
      <c r="Q1309" t="s">
        <v>8324</v>
      </c>
      <c r="R1309" t="s">
        <v>8326</v>
      </c>
      <c r="S1309" s="11">
        <f t="shared" si="84"/>
        <v>42417.503229166665</v>
      </c>
      <c r="T1309" s="11">
        <f t="shared" si="82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11.360000000000001</v>
      </c>
      <c r="P1310" s="7">
        <f t="shared" si="81"/>
        <v>29.894736842105264</v>
      </c>
      <c r="Q1310" t="s">
        <v>8324</v>
      </c>
      <c r="R1310" t="s">
        <v>8326</v>
      </c>
      <c r="S1310" s="11">
        <f t="shared" si="84"/>
        <v>42651.613564814819</v>
      </c>
      <c r="T1310" s="11">
        <f t="shared" si="82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111.99130434782609</v>
      </c>
      <c r="P1311" s="7">
        <f t="shared" si="81"/>
        <v>367.97142857142859</v>
      </c>
      <c r="Q1311" t="s">
        <v>8324</v>
      </c>
      <c r="R1311" t="s">
        <v>8326</v>
      </c>
      <c r="S1311" s="11">
        <f t="shared" si="84"/>
        <v>42292.882731481484</v>
      </c>
      <c r="T1311" s="11">
        <f t="shared" si="82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15.5</v>
      </c>
      <c r="P1312" s="7">
        <f t="shared" si="81"/>
        <v>129.16666666666666</v>
      </c>
      <c r="Q1312" t="s">
        <v>8324</v>
      </c>
      <c r="R1312" t="s">
        <v>8326</v>
      </c>
      <c r="S1312" s="11">
        <f t="shared" si="84"/>
        <v>42601.667245370365</v>
      </c>
      <c r="T1312" s="11">
        <f t="shared" si="82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32.027999999999999</v>
      </c>
      <c r="P1313" s="7">
        <f t="shared" si="81"/>
        <v>800.7</v>
      </c>
      <c r="Q1313" t="s">
        <v>8324</v>
      </c>
      <c r="R1313" t="s">
        <v>8326</v>
      </c>
      <c r="S1313" s="11">
        <f t="shared" si="84"/>
        <v>42704.843969907408</v>
      </c>
      <c r="T1313" s="11">
        <f t="shared" si="82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0.60869565217391308</v>
      </c>
      <c r="P1314" s="7">
        <f t="shared" si="81"/>
        <v>28</v>
      </c>
      <c r="Q1314" t="s">
        <v>8324</v>
      </c>
      <c r="R1314" t="s">
        <v>8326</v>
      </c>
      <c r="S1314" s="11">
        <f t="shared" si="84"/>
        <v>42112.702800925923</v>
      </c>
      <c r="T1314" s="11">
        <f t="shared" si="82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31.114999999999998</v>
      </c>
      <c r="P1315" s="7">
        <f t="shared" si="81"/>
        <v>102.01639344262296</v>
      </c>
      <c r="Q1315" t="s">
        <v>8324</v>
      </c>
      <c r="R1315" t="s">
        <v>8326</v>
      </c>
      <c r="S1315" s="11">
        <f t="shared" si="84"/>
        <v>42432.709652777776</v>
      </c>
      <c r="T1315" s="11">
        <f t="shared" si="82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1.1266666666666667</v>
      </c>
      <c r="P1316" s="7">
        <f t="shared" si="81"/>
        <v>184.36363636363637</v>
      </c>
      <c r="Q1316" t="s">
        <v>8324</v>
      </c>
      <c r="R1316" t="s">
        <v>8326</v>
      </c>
      <c r="S1316" s="11">
        <f t="shared" si="84"/>
        <v>42664.669675925921</v>
      </c>
      <c r="T1316" s="11">
        <f t="shared" si="82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40.404000000000003</v>
      </c>
      <c r="P1317" s="7">
        <f t="shared" si="81"/>
        <v>162.91935483870967</v>
      </c>
      <c r="Q1317" t="s">
        <v>8324</v>
      </c>
      <c r="R1317" t="s">
        <v>8326</v>
      </c>
      <c r="S1317" s="11">
        <f t="shared" si="84"/>
        <v>42314.041666666672</v>
      </c>
      <c r="T1317" s="11">
        <f t="shared" si="82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1.3333333333333333E-3</v>
      </c>
      <c r="P1318" s="7">
        <f t="shared" si="81"/>
        <v>1</v>
      </c>
      <c r="Q1318" t="s">
        <v>8324</v>
      </c>
      <c r="R1318" t="s">
        <v>8326</v>
      </c>
      <c r="S1318" s="11">
        <f t="shared" si="84"/>
        <v>42428.961909722217</v>
      </c>
      <c r="T1318" s="11">
        <f t="shared" si="82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5.7334999999999994</v>
      </c>
      <c r="P1319" s="7">
        <f t="shared" si="81"/>
        <v>603.52631578947364</v>
      </c>
      <c r="Q1319" t="s">
        <v>8324</v>
      </c>
      <c r="R1319" t="s">
        <v>8326</v>
      </c>
      <c r="S1319" s="11">
        <f t="shared" si="84"/>
        <v>42572.583333333328</v>
      </c>
      <c r="T1319" s="11">
        <f t="shared" si="82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15.324999999999999</v>
      </c>
      <c r="P1320" s="7">
        <f t="shared" si="81"/>
        <v>45.407407407407405</v>
      </c>
      <c r="Q1320" t="s">
        <v>8324</v>
      </c>
      <c r="R1320" t="s">
        <v>8326</v>
      </c>
      <c r="S1320" s="11">
        <f t="shared" si="84"/>
        <v>42015.043657407412</v>
      </c>
      <c r="T1320" s="11">
        <f t="shared" si="82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15.103448275862069</v>
      </c>
      <c r="P1321" s="7">
        <f t="shared" si="81"/>
        <v>97.333333333333329</v>
      </c>
      <c r="Q1321" t="s">
        <v>8324</v>
      </c>
      <c r="R1321" t="s">
        <v>8326</v>
      </c>
      <c r="S1321" s="11">
        <f t="shared" si="84"/>
        <v>41831.666666666664</v>
      </c>
      <c r="T1321" s="11">
        <f t="shared" si="82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0.503</v>
      </c>
      <c r="P1322" s="7">
        <f t="shared" si="81"/>
        <v>167.66666666666666</v>
      </c>
      <c r="Q1322" t="s">
        <v>8324</v>
      </c>
      <c r="R1322" t="s">
        <v>8326</v>
      </c>
      <c r="S1322" s="11">
        <f t="shared" si="84"/>
        <v>42734.958333333328</v>
      </c>
      <c r="T1322" s="11">
        <f t="shared" si="82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1.3028138528138529</v>
      </c>
      <c r="P1323" s="7">
        <f t="shared" si="81"/>
        <v>859.85714285714289</v>
      </c>
      <c r="Q1323" t="s">
        <v>8324</v>
      </c>
      <c r="R1323" t="s">
        <v>8326</v>
      </c>
      <c r="S1323" s="11">
        <f t="shared" si="84"/>
        <v>42727.74927083333</v>
      </c>
      <c r="T1323" s="11">
        <f t="shared" si="82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0.30285714285714288</v>
      </c>
      <c r="P1324" s="7">
        <f t="shared" si="81"/>
        <v>26.5</v>
      </c>
      <c r="Q1324" t="s">
        <v>8324</v>
      </c>
      <c r="R1324" t="s">
        <v>8326</v>
      </c>
      <c r="S1324" s="11">
        <f t="shared" si="84"/>
        <v>42145.656539351854</v>
      </c>
      <c r="T1324" s="11">
        <f t="shared" si="82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8.8800000000000008</v>
      </c>
      <c r="P1325" s="7">
        <f t="shared" si="81"/>
        <v>30.272727272727273</v>
      </c>
      <c r="Q1325" t="s">
        <v>8324</v>
      </c>
      <c r="R1325" t="s">
        <v>8326</v>
      </c>
      <c r="S1325" s="11">
        <f t="shared" si="84"/>
        <v>42486.288194444445</v>
      </c>
      <c r="T1325" s="11">
        <f t="shared" si="82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</v>
      </c>
      <c r="P1326" s="7">
        <f t="shared" si="81"/>
        <v>54.666666666666664</v>
      </c>
      <c r="Q1326" t="s">
        <v>8324</v>
      </c>
      <c r="R1326" t="s">
        <v>8326</v>
      </c>
      <c r="S1326" s="11">
        <f t="shared" si="84"/>
        <v>42656.633703703701</v>
      </c>
      <c r="T1326" s="11">
        <f t="shared" si="82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2.4299999999999997</v>
      </c>
      <c r="P1327" s="7">
        <f t="shared" si="81"/>
        <v>60.75</v>
      </c>
      <c r="Q1327" t="s">
        <v>8324</v>
      </c>
      <c r="R1327" t="s">
        <v>8326</v>
      </c>
      <c r="S1327" s="11">
        <f t="shared" si="84"/>
        <v>42734.086053240739</v>
      </c>
      <c r="T1327" s="11">
        <f t="shared" si="82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</v>
      </c>
      <c r="P1328" s="7">
        <f t="shared" si="81"/>
        <v>102.72727272727273</v>
      </c>
      <c r="Q1328" t="s">
        <v>8324</v>
      </c>
      <c r="R1328" t="s">
        <v>8326</v>
      </c>
      <c r="S1328" s="11">
        <f t="shared" si="84"/>
        <v>42019.791990740734</v>
      </c>
      <c r="T1328" s="11">
        <f t="shared" si="82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</v>
      </c>
      <c r="P1329" s="7">
        <f t="shared" si="81"/>
        <v>41.585365853658537</v>
      </c>
      <c r="Q1329" t="s">
        <v>8324</v>
      </c>
      <c r="R1329" t="s">
        <v>8326</v>
      </c>
      <c r="S1329" s="11">
        <f t="shared" si="84"/>
        <v>42153.678645833337</v>
      </c>
      <c r="T1329" s="11">
        <f t="shared" si="82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</v>
      </c>
      <c r="P1330" s="7">
        <f t="shared" si="81"/>
        <v>116.53333333333333</v>
      </c>
      <c r="Q1330" t="s">
        <v>8324</v>
      </c>
      <c r="R1330" t="s">
        <v>8326</v>
      </c>
      <c r="S1330" s="11">
        <f t="shared" si="84"/>
        <v>42657.642754629633</v>
      </c>
      <c r="T1330" s="11">
        <f t="shared" si="82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0.81600000000000006</v>
      </c>
      <c r="P1331" s="7">
        <f t="shared" si="81"/>
        <v>45.333333333333336</v>
      </c>
      <c r="Q1331" t="s">
        <v>8324</v>
      </c>
      <c r="R1331" t="s">
        <v>8326</v>
      </c>
      <c r="S1331" s="11">
        <f t="shared" si="84"/>
        <v>41975.263252314813</v>
      </c>
      <c r="T1331" s="11">
        <f t="shared" si="82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22.494285714285713</v>
      </c>
      <c r="P1332" s="7">
        <f t="shared" si="81"/>
        <v>157.46</v>
      </c>
      <c r="Q1332" t="s">
        <v>8324</v>
      </c>
      <c r="R1332" t="s">
        <v>8326</v>
      </c>
      <c r="S1332" s="11">
        <f t="shared" si="84"/>
        <v>42553.166666666672</v>
      </c>
      <c r="T1332" s="11">
        <f t="shared" si="82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</v>
      </c>
      <c r="P1333" s="7">
        <f t="shared" si="81"/>
        <v>100.5</v>
      </c>
      <c r="Q1333" t="s">
        <v>8324</v>
      </c>
      <c r="R1333" t="s">
        <v>8326</v>
      </c>
      <c r="S1333" s="11">
        <f t="shared" si="84"/>
        <v>42599.50409722222</v>
      </c>
      <c r="T1333" s="11">
        <f t="shared" si="82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 s="7" t="e">
        <f t="shared" si="81"/>
        <v>#DIV/0!</v>
      </c>
      <c r="Q1334" t="s">
        <v>8324</v>
      </c>
      <c r="R1334" t="s">
        <v>8326</v>
      </c>
      <c r="S1334" s="11">
        <f t="shared" si="84"/>
        <v>42762.060277777782</v>
      </c>
      <c r="T1334" s="11">
        <f t="shared" si="82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 s="7" t="e">
        <f t="shared" si="81"/>
        <v>#DIV/0!</v>
      </c>
      <c r="Q1335" t="s">
        <v>8324</v>
      </c>
      <c r="R1335" t="s">
        <v>8326</v>
      </c>
      <c r="S1335" s="11">
        <f t="shared" si="84"/>
        <v>41836.106770833336</v>
      </c>
      <c r="T1335" s="11">
        <f t="shared" si="82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10.754135338345865</v>
      </c>
      <c r="P1336" s="7">
        <f t="shared" si="81"/>
        <v>51.822463768115945</v>
      </c>
      <c r="Q1336" t="s">
        <v>8324</v>
      </c>
      <c r="R1336" t="s">
        <v>8326</v>
      </c>
      <c r="S1336" s="11">
        <f t="shared" si="84"/>
        <v>42440.774155092593</v>
      </c>
      <c r="T1336" s="11">
        <f t="shared" si="82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19.759999999999998</v>
      </c>
      <c r="P1337" s="7">
        <f t="shared" si="81"/>
        <v>308.75</v>
      </c>
      <c r="Q1337" t="s">
        <v>8324</v>
      </c>
      <c r="R1337" t="s">
        <v>8326</v>
      </c>
      <c r="S1337" s="11">
        <f t="shared" si="84"/>
        <v>42343.936365740738</v>
      </c>
      <c r="T1337" s="11">
        <f t="shared" si="82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84.946999999999989</v>
      </c>
      <c r="P1338" s="7">
        <f t="shared" si="81"/>
        <v>379.22767857142856</v>
      </c>
      <c r="Q1338" t="s">
        <v>8324</v>
      </c>
      <c r="R1338" t="s">
        <v>8326</v>
      </c>
      <c r="S1338" s="11">
        <f t="shared" si="84"/>
        <v>41990.863750000004</v>
      </c>
      <c r="T1338" s="11">
        <f t="shared" si="82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49.381999999999998</v>
      </c>
      <c r="P1339" s="7">
        <f t="shared" si="81"/>
        <v>176.36428571428573</v>
      </c>
      <c r="Q1339" t="s">
        <v>8324</v>
      </c>
      <c r="R1339" t="s">
        <v>8326</v>
      </c>
      <c r="S1339" s="11">
        <f t="shared" si="84"/>
        <v>42797.577303240745</v>
      </c>
      <c r="T1339" s="11">
        <f t="shared" si="82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3.3033333333333332</v>
      </c>
      <c r="P1340" s="7">
        <f t="shared" si="81"/>
        <v>66.066666666666663</v>
      </c>
      <c r="Q1340" t="s">
        <v>8324</v>
      </c>
      <c r="R1340" t="s">
        <v>8326</v>
      </c>
      <c r="S1340" s="11">
        <f t="shared" si="84"/>
        <v>42218.803622685184</v>
      </c>
      <c r="T1340" s="11">
        <f t="shared" si="82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6.6339999999999995</v>
      </c>
      <c r="P1341" s="7">
        <f t="shared" si="81"/>
        <v>89.648648648648646</v>
      </c>
      <c r="Q1341" t="s">
        <v>8324</v>
      </c>
      <c r="R1341" t="s">
        <v>8326</v>
      </c>
      <c r="S1341" s="11">
        <f t="shared" si="84"/>
        <v>41981.688831018517</v>
      </c>
      <c r="T1341" s="11">
        <f t="shared" si="82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 s="7" t="e">
        <f t="shared" si="81"/>
        <v>#DIV/0!</v>
      </c>
      <c r="Q1342" t="s">
        <v>8324</v>
      </c>
      <c r="R1342" t="s">
        <v>8326</v>
      </c>
      <c r="S1342" s="11">
        <f t="shared" si="84"/>
        <v>41866.595520833333</v>
      </c>
      <c r="T1342" s="11">
        <f t="shared" si="82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70.36</v>
      </c>
      <c r="P1343" s="7">
        <f t="shared" si="81"/>
        <v>382.39130434782606</v>
      </c>
      <c r="Q1343" t="s">
        <v>8324</v>
      </c>
      <c r="R1343" t="s">
        <v>8326</v>
      </c>
      <c r="S1343" s="11">
        <f t="shared" si="84"/>
        <v>42644.624039351853</v>
      </c>
      <c r="T1343" s="11">
        <f t="shared" si="82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0.2</v>
      </c>
      <c r="P1344" s="7">
        <f t="shared" si="81"/>
        <v>100</v>
      </c>
      <c r="Q1344" t="s">
        <v>8324</v>
      </c>
      <c r="R1344" t="s">
        <v>8326</v>
      </c>
      <c r="S1344" s="11">
        <f t="shared" si="84"/>
        <v>42202.816423611104</v>
      </c>
      <c r="T1344" s="11">
        <f t="shared" si="82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102.298</v>
      </c>
      <c r="P1345" s="7">
        <f t="shared" si="81"/>
        <v>158.35603715170279</v>
      </c>
      <c r="Q1345" t="s">
        <v>8324</v>
      </c>
      <c r="R1345" t="s">
        <v>8326</v>
      </c>
      <c r="S1345" s="11">
        <f t="shared" si="84"/>
        <v>42601.165972222225</v>
      </c>
      <c r="T1345" s="11">
        <f t="shared" si="82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377.73333333333335</v>
      </c>
      <c r="P1346" s="7">
        <f t="shared" si="81"/>
        <v>40.762589928057551</v>
      </c>
      <c r="Q1346" t="s">
        <v>8327</v>
      </c>
      <c r="R1346" t="s">
        <v>8328</v>
      </c>
      <c r="S1346" s="11">
        <f t="shared" si="84"/>
        <v>42551.789803240739</v>
      </c>
      <c r="T1346" s="11">
        <f t="shared" si="82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3"/>
        <v>125</v>
      </c>
      <c r="P1347" s="7">
        <f t="shared" ref="P1347:P1410" si="85">E1347/L1347</f>
        <v>53.571428571428569</v>
      </c>
      <c r="Q1347" t="s">
        <v>8327</v>
      </c>
      <c r="R1347" t="s">
        <v>8328</v>
      </c>
      <c r="S1347" s="11">
        <f t="shared" si="84"/>
        <v>41834.814340277779</v>
      </c>
      <c r="T1347" s="11">
        <f t="shared" ref="T1347:T1410" si="86">(((J1347/60)/60)/24)+DATE(1970,1,1)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3"/>
        <v>147.32653061224491</v>
      </c>
      <c r="P1348" s="7">
        <f t="shared" si="85"/>
        <v>48.449664429530202</v>
      </c>
      <c r="Q1348" t="s">
        <v>8327</v>
      </c>
      <c r="R1348" t="s">
        <v>8328</v>
      </c>
      <c r="S1348" s="11">
        <f t="shared" si="84"/>
        <v>41452.075821759259</v>
      </c>
      <c r="T1348" s="11">
        <f t="shared" si="86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ref="O1349:O1412" si="87">E1349/D1349*100</f>
        <v>102.2</v>
      </c>
      <c r="P1349" s="7">
        <f t="shared" si="85"/>
        <v>82.41935483870968</v>
      </c>
      <c r="Q1349" t="s">
        <v>8327</v>
      </c>
      <c r="R1349" t="s">
        <v>8328</v>
      </c>
      <c r="S1349" s="11">
        <f t="shared" si="84"/>
        <v>42070.638020833328</v>
      </c>
      <c r="T1349" s="11">
        <f t="shared" si="86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101.8723404255319</v>
      </c>
      <c r="P1350" s="7">
        <f t="shared" si="85"/>
        <v>230.19230769230768</v>
      </c>
      <c r="Q1350" t="s">
        <v>8327</v>
      </c>
      <c r="R1350" t="s">
        <v>8328</v>
      </c>
      <c r="S1350" s="11">
        <f t="shared" si="84"/>
        <v>41991.506168981476</v>
      </c>
      <c r="T1350" s="11">
        <f t="shared" si="86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204.2</v>
      </c>
      <c r="P1351" s="7">
        <f t="shared" si="85"/>
        <v>59.360465116279073</v>
      </c>
      <c r="Q1351" t="s">
        <v>8327</v>
      </c>
      <c r="R1351" t="s">
        <v>8328</v>
      </c>
      <c r="S1351" s="11">
        <f t="shared" si="84"/>
        <v>42354.290972222225</v>
      </c>
      <c r="T1351" s="11">
        <f t="shared" si="86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104.05</v>
      </c>
      <c r="P1352" s="7">
        <f t="shared" si="85"/>
        <v>66.698717948717942</v>
      </c>
      <c r="Q1352" t="s">
        <v>8327</v>
      </c>
      <c r="R1352" t="s">
        <v>8328</v>
      </c>
      <c r="S1352" s="11">
        <f t="shared" si="84"/>
        <v>42364.013124999998</v>
      </c>
      <c r="T1352" s="11">
        <f t="shared" si="86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101.265</v>
      </c>
      <c r="P1353" s="7">
        <f t="shared" si="85"/>
        <v>168.77500000000001</v>
      </c>
      <c r="Q1353" t="s">
        <v>8327</v>
      </c>
      <c r="R1353" t="s">
        <v>8328</v>
      </c>
      <c r="S1353" s="11">
        <f t="shared" ref="S1353:S1416" si="88">(((I1353/60)/60)/24)+DATE(1970,1,1)</f>
        <v>42412.74009259259</v>
      </c>
      <c r="T1353" s="11">
        <f t="shared" si="86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136.13999999999999</v>
      </c>
      <c r="P1354" s="7">
        <f t="shared" si="85"/>
        <v>59.973568281938327</v>
      </c>
      <c r="Q1354" t="s">
        <v>8327</v>
      </c>
      <c r="R1354" t="s">
        <v>8328</v>
      </c>
      <c r="S1354" s="11">
        <f t="shared" si="88"/>
        <v>42252.165972222225</v>
      </c>
      <c r="T1354" s="11">
        <f t="shared" si="86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133.6</v>
      </c>
      <c r="P1355" s="7">
        <f t="shared" si="85"/>
        <v>31.80952380952381</v>
      </c>
      <c r="Q1355" t="s">
        <v>8327</v>
      </c>
      <c r="R1355" t="s">
        <v>8328</v>
      </c>
      <c r="S1355" s="11">
        <f t="shared" si="88"/>
        <v>41344</v>
      </c>
      <c r="T1355" s="11">
        <f t="shared" si="86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130.25</v>
      </c>
      <c r="P1356" s="7">
        <f t="shared" si="85"/>
        <v>24.421875</v>
      </c>
      <c r="Q1356" t="s">
        <v>8327</v>
      </c>
      <c r="R1356" t="s">
        <v>8328</v>
      </c>
      <c r="S1356" s="11">
        <f t="shared" si="88"/>
        <v>42532.807627314818</v>
      </c>
      <c r="T1356" s="11">
        <f t="shared" si="86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122.67999999999999</v>
      </c>
      <c r="P1357" s="7">
        <f t="shared" si="85"/>
        <v>25.347107438016529</v>
      </c>
      <c r="Q1357" t="s">
        <v>8327</v>
      </c>
      <c r="R1357" t="s">
        <v>8328</v>
      </c>
      <c r="S1357" s="11">
        <f t="shared" si="88"/>
        <v>41243.416666666664</v>
      </c>
      <c r="T1357" s="11">
        <f t="shared" si="86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182.81058823529412</v>
      </c>
      <c r="P1358" s="7">
        <f t="shared" si="85"/>
        <v>71.443218390804603</v>
      </c>
      <c r="Q1358" t="s">
        <v>8327</v>
      </c>
      <c r="R1358" t="s">
        <v>8328</v>
      </c>
      <c r="S1358" s="11">
        <f t="shared" si="88"/>
        <v>41460.038888888892</v>
      </c>
      <c r="T1358" s="11">
        <f t="shared" si="86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125.29999999999998</v>
      </c>
      <c r="P1359" s="7">
        <f t="shared" si="85"/>
        <v>38.553846153846152</v>
      </c>
      <c r="Q1359" t="s">
        <v>8327</v>
      </c>
      <c r="R1359" t="s">
        <v>8328</v>
      </c>
      <c r="S1359" s="11">
        <f t="shared" si="88"/>
        <v>41334.249305555553</v>
      </c>
      <c r="T1359" s="11">
        <f t="shared" si="86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111.66666666666667</v>
      </c>
      <c r="P1360" s="7">
        <f t="shared" si="85"/>
        <v>68.367346938775512</v>
      </c>
      <c r="Q1360" t="s">
        <v>8327</v>
      </c>
      <c r="R1360" t="s">
        <v>8328</v>
      </c>
      <c r="S1360" s="11">
        <f t="shared" si="88"/>
        <v>40719.570868055554</v>
      </c>
      <c r="T1360" s="11">
        <f t="shared" si="86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115.75757575757575</v>
      </c>
      <c r="P1361" s="7">
        <f t="shared" si="85"/>
        <v>40.210526315789473</v>
      </c>
      <c r="Q1361" t="s">
        <v>8327</v>
      </c>
      <c r="R1361" t="s">
        <v>8328</v>
      </c>
      <c r="S1361" s="11">
        <f t="shared" si="88"/>
        <v>40730.814699074072</v>
      </c>
      <c r="T1361" s="11">
        <f t="shared" si="86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173.2</v>
      </c>
      <c r="P1362" s="7">
        <f t="shared" si="85"/>
        <v>32.074074074074076</v>
      </c>
      <c r="Q1362" t="s">
        <v>8327</v>
      </c>
      <c r="R1362" t="s">
        <v>8328</v>
      </c>
      <c r="S1362" s="11">
        <f t="shared" si="88"/>
        <v>41123.900694444441</v>
      </c>
      <c r="T1362" s="11">
        <f t="shared" si="86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125.98333333333333</v>
      </c>
      <c r="P1363" s="7">
        <f t="shared" si="85"/>
        <v>28.632575757575758</v>
      </c>
      <c r="Q1363" t="s">
        <v>8327</v>
      </c>
      <c r="R1363" t="s">
        <v>8328</v>
      </c>
      <c r="S1363" s="11">
        <f t="shared" si="88"/>
        <v>41811.717268518521</v>
      </c>
      <c r="T1363" s="11">
        <f t="shared" si="86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109.1</v>
      </c>
      <c r="P1364" s="7">
        <f t="shared" si="85"/>
        <v>43.64</v>
      </c>
      <c r="Q1364" t="s">
        <v>8327</v>
      </c>
      <c r="R1364" t="s">
        <v>8328</v>
      </c>
      <c r="S1364" s="11">
        <f t="shared" si="88"/>
        <v>41524.934386574074</v>
      </c>
      <c r="T1364" s="11">
        <f t="shared" si="86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100</v>
      </c>
      <c r="P1365" s="7">
        <f t="shared" si="85"/>
        <v>40</v>
      </c>
      <c r="Q1365" t="s">
        <v>8327</v>
      </c>
      <c r="R1365" t="s">
        <v>8328</v>
      </c>
      <c r="S1365" s="11">
        <f t="shared" si="88"/>
        <v>42415.332638888889</v>
      </c>
      <c r="T1365" s="11">
        <f t="shared" si="86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118.64285714285714</v>
      </c>
      <c r="P1366" s="7">
        <f t="shared" si="85"/>
        <v>346.04166666666669</v>
      </c>
      <c r="Q1366" t="s">
        <v>8313</v>
      </c>
      <c r="R1366" t="s">
        <v>8312</v>
      </c>
      <c r="S1366" s="11">
        <f t="shared" si="88"/>
        <v>42011.6956712963</v>
      </c>
      <c r="T1366" s="11">
        <f t="shared" si="86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100.26666666666667</v>
      </c>
      <c r="P1367" s="7">
        <f t="shared" si="85"/>
        <v>81.739130434782609</v>
      </c>
      <c r="Q1367" t="s">
        <v>8313</v>
      </c>
      <c r="R1367" t="s">
        <v>8312</v>
      </c>
      <c r="S1367" s="11">
        <f t="shared" si="88"/>
        <v>42079.691574074073</v>
      </c>
      <c r="T1367" s="11">
        <f t="shared" si="86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126.48920000000001</v>
      </c>
      <c r="P1368" s="7">
        <f t="shared" si="85"/>
        <v>64.535306122448986</v>
      </c>
      <c r="Q1368" t="s">
        <v>8313</v>
      </c>
      <c r="R1368" t="s">
        <v>8312</v>
      </c>
      <c r="S1368" s="11">
        <f t="shared" si="88"/>
        <v>41970.037766203706</v>
      </c>
      <c r="T1368" s="11">
        <f t="shared" si="86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114.26</v>
      </c>
      <c r="P1369" s="7">
        <f t="shared" si="85"/>
        <v>63.477777777777774</v>
      </c>
      <c r="Q1369" t="s">
        <v>8313</v>
      </c>
      <c r="R1369" t="s">
        <v>8312</v>
      </c>
      <c r="S1369" s="11">
        <f t="shared" si="88"/>
        <v>42322.044560185182</v>
      </c>
      <c r="T1369" s="11">
        <f t="shared" si="86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110.7</v>
      </c>
      <c r="P1370" s="7">
        <f t="shared" si="85"/>
        <v>63.620689655172413</v>
      </c>
      <c r="Q1370" t="s">
        <v>8313</v>
      </c>
      <c r="R1370" t="s">
        <v>8312</v>
      </c>
      <c r="S1370" s="11">
        <f t="shared" si="88"/>
        <v>42170.190902777773</v>
      </c>
      <c r="T1370" s="11">
        <f t="shared" si="86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105.34805315203954</v>
      </c>
      <c r="P1371" s="7">
        <f t="shared" si="85"/>
        <v>83.967068965517228</v>
      </c>
      <c r="Q1371" t="s">
        <v>8313</v>
      </c>
      <c r="R1371" t="s">
        <v>8312</v>
      </c>
      <c r="S1371" s="11">
        <f t="shared" si="88"/>
        <v>41740.594282407408</v>
      </c>
      <c r="T1371" s="11">
        <f t="shared" si="86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103.66666666666666</v>
      </c>
      <c r="P1372" s="7">
        <f t="shared" si="85"/>
        <v>77.75</v>
      </c>
      <c r="Q1372" t="s">
        <v>8313</v>
      </c>
      <c r="R1372" t="s">
        <v>8312</v>
      </c>
      <c r="S1372" s="11">
        <f t="shared" si="88"/>
        <v>41563.00335648148</v>
      </c>
      <c r="T1372" s="11">
        <f t="shared" si="86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107.08672667523933</v>
      </c>
      <c r="P1373" s="7">
        <f t="shared" si="85"/>
        <v>107.07142857142857</v>
      </c>
      <c r="Q1373" t="s">
        <v>8313</v>
      </c>
      <c r="R1373" t="s">
        <v>8312</v>
      </c>
      <c r="S1373" s="11">
        <f t="shared" si="88"/>
        <v>42131.758587962962</v>
      </c>
      <c r="T1373" s="11">
        <f t="shared" si="86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124</v>
      </c>
      <c r="P1374" s="7">
        <f t="shared" si="85"/>
        <v>38.75</v>
      </c>
      <c r="Q1374" t="s">
        <v>8313</v>
      </c>
      <c r="R1374" t="s">
        <v>8312</v>
      </c>
      <c r="S1374" s="11">
        <f t="shared" si="88"/>
        <v>41102.739953703705</v>
      </c>
      <c r="T1374" s="11">
        <f t="shared" si="86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105.01</v>
      </c>
      <c r="P1375" s="7">
        <f t="shared" si="85"/>
        <v>201.94230769230768</v>
      </c>
      <c r="Q1375" t="s">
        <v>8313</v>
      </c>
      <c r="R1375" t="s">
        <v>8312</v>
      </c>
      <c r="S1375" s="11">
        <f t="shared" si="88"/>
        <v>42734.95177083333</v>
      </c>
      <c r="T1375" s="11">
        <f t="shared" si="86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189.46666666666667</v>
      </c>
      <c r="P1376" s="7">
        <f t="shared" si="85"/>
        <v>43.060606060606062</v>
      </c>
      <c r="Q1376" t="s">
        <v>8313</v>
      </c>
      <c r="R1376" t="s">
        <v>8312</v>
      </c>
      <c r="S1376" s="11">
        <f t="shared" si="88"/>
        <v>42454.12023148148</v>
      </c>
      <c r="T1376" s="11">
        <f t="shared" si="86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171.32499999999999</v>
      </c>
      <c r="P1377" s="7">
        <f t="shared" si="85"/>
        <v>62.871559633027523</v>
      </c>
      <c r="Q1377" t="s">
        <v>8313</v>
      </c>
      <c r="R1377" t="s">
        <v>8312</v>
      </c>
      <c r="S1377" s="11">
        <f t="shared" si="88"/>
        <v>42750.066192129627</v>
      </c>
      <c r="T1377" s="11">
        <f t="shared" si="86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252.48648648648651</v>
      </c>
      <c r="P1378" s="7">
        <f t="shared" si="85"/>
        <v>55.607142857142854</v>
      </c>
      <c r="Q1378" t="s">
        <v>8313</v>
      </c>
      <c r="R1378" t="s">
        <v>8312</v>
      </c>
      <c r="S1378" s="11">
        <f t="shared" si="88"/>
        <v>42707.710717592592</v>
      </c>
      <c r="T1378" s="11">
        <f t="shared" si="86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116.15384615384616</v>
      </c>
      <c r="P1379" s="7">
        <f t="shared" si="85"/>
        <v>48.70967741935484</v>
      </c>
      <c r="Q1379" t="s">
        <v>8313</v>
      </c>
      <c r="R1379" t="s">
        <v>8312</v>
      </c>
      <c r="S1379" s="11">
        <f t="shared" si="88"/>
        <v>42769.174305555556</v>
      </c>
      <c r="T1379" s="11">
        <f t="shared" si="86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203.35000000000002</v>
      </c>
      <c r="P1380" s="7">
        <f t="shared" si="85"/>
        <v>30.578947368421051</v>
      </c>
      <c r="Q1380" t="s">
        <v>8313</v>
      </c>
      <c r="R1380" t="s">
        <v>8312</v>
      </c>
      <c r="S1380" s="11">
        <f t="shared" si="88"/>
        <v>42583.759374999994</v>
      </c>
      <c r="T1380" s="11">
        <f t="shared" si="86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111.60000000000001</v>
      </c>
      <c r="P1381" s="7">
        <f t="shared" si="85"/>
        <v>73.907284768211923</v>
      </c>
      <c r="Q1381" t="s">
        <v>8313</v>
      </c>
      <c r="R1381" t="s">
        <v>8312</v>
      </c>
      <c r="S1381" s="11">
        <f t="shared" si="88"/>
        <v>42160.491620370376</v>
      </c>
      <c r="T1381" s="11">
        <f t="shared" si="86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424</v>
      </c>
      <c r="P1382" s="7">
        <f t="shared" si="85"/>
        <v>21.2</v>
      </c>
      <c r="Q1382" t="s">
        <v>8313</v>
      </c>
      <c r="R1382" t="s">
        <v>8312</v>
      </c>
      <c r="S1382" s="11">
        <f t="shared" si="88"/>
        <v>42164.083333333328</v>
      </c>
      <c r="T1382" s="11">
        <f t="shared" si="86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107.1</v>
      </c>
      <c r="P1383" s="7">
        <f t="shared" si="85"/>
        <v>73.356164383561648</v>
      </c>
      <c r="Q1383" t="s">
        <v>8313</v>
      </c>
      <c r="R1383" t="s">
        <v>8312</v>
      </c>
      <c r="S1383" s="11">
        <f t="shared" si="88"/>
        <v>42733.214409722219</v>
      </c>
      <c r="T1383" s="11">
        <f t="shared" si="86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104.3625</v>
      </c>
      <c r="P1384" s="7">
        <f t="shared" si="85"/>
        <v>56.412162162162161</v>
      </c>
      <c r="Q1384" t="s">
        <v>8313</v>
      </c>
      <c r="R1384" t="s">
        <v>8312</v>
      </c>
      <c r="S1384" s="11">
        <f t="shared" si="88"/>
        <v>41400.800185185188</v>
      </c>
      <c r="T1384" s="11">
        <f t="shared" si="86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212.40909090909091</v>
      </c>
      <c r="P1385" s="7">
        <f t="shared" si="85"/>
        <v>50.247311827956992</v>
      </c>
      <c r="Q1385" t="s">
        <v>8313</v>
      </c>
      <c r="R1385" t="s">
        <v>8312</v>
      </c>
      <c r="S1385" s="11">
        <f t="shared" si="88"/>
        <v>42727.074976851851</v>
      </c>
      <c r="T1385" s="11">
        <f t="shared" si="86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124.08571428571429</v>
      </c>
      <c r="P1386" s="7">
        <f t="shared" si="85"/>
        <v>68.936507936507937</v>
      </c>
      <c r="Q1386" t="s">
        <v>8313</v>
      </c>
      <c r="R1386" t="s">
        <v>8312</v>
      </c>
      <c r="S1386" s="11">
        <f t="shared" si="88"/>
        <v>42190.735208333332</v>
      </c>
      <c r="T1386" s="11">
        <f t="shared" si="86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110.406125</v>
      </c>
      <c r="P1387" s="7">
        <f t="shared" si="85"/>
        <v>65.914104477611943</v>
      </c>
      <c r="Q1387" t="s">
        <v>8313</v>
      </c>
      <c r="R1387" t="s">
        <v>8312</v>
      </c>
      <c r="S1387" s="11">
        <f t="shared" si="88"/>
        <v>42489.507638888885</v>
      </c>
      <c r="T1387" s="11">
        <f t="shared" si="86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218.75</v>
      </c>
      <c r="P1388" s="7">
        <f t="shared" si="85"/>
        <v>62.5</v>
      </c>
      <c r="Q1388" t="s">
        <v>8313</v>
      </c>
      <c r="R1388" t="s">
        <v>8312</v>
      </c>
      <c r="S1388" s="11">
        <f t="shared" si="88"/>
        <v>42214.646863425922</v>
      </c>
      <c r="T1388" s="11">
        <f t="shared" si="86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136.625</v>
      </c>
      <c r="P1389" s="7">
        <f t="shared" si="85"/>
        <v>70.064102564102569</v>
      </c>
      <c r="Q1389" t="s">
        <v>8313</v>
      </c>
      <c r="R1389" t="s">
        <v>8312</v>
      </c>
      <c r="S1389" s="11">
        <f t="shared" si="88"/>
        <v>42158.1875</v>
      </c>
      <c r="T1389" s="11">
        <f t="shared" si="86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134.8074</v>
      </c>
      <c r="P1390" s="7">
        <f t="shared" si="85"/>
        <v>60.181874999999998</v>
      </c>
      <c r="Q1390" t="s">
        <v>8313</v>
      </c>
      <c r="R1390" t="s">
        <v>8312</v>
      </c>
      <c r="S1390" s="11">
        <f t="shared" si="88"/>
        <v>42660.676388888889</v>
      </c>
      <c r="T1390" s="11">
        <f t="shared" si="86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145.4</v>
      </c>
      <c r="P1391" s="7">
        <f t="shared" si="85"/>
        <v>21.382352941176471</v>
      </c>
      <c r="Q1391" t="s">
        <v>8313</v>
      </c>
      <c r="R1391" t="s">
        <v>8312</v>
      </c>
      <c r="S1391" s="11">
        <f t="shared" si="88"/>
        <v>42595.480983796297</v>
      </c>
      <c r="T1391" s="11">
        <f t="shared" si="86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109.10714285714285</v>
      </c>
      <c r="P1392" s="7">
        <f t="shared" si="85"/>
        <v>160.78947368421052</v>
      </c>
      <c r="Q1392" t="s">
        <v>8313</v>
      </c>
      <c r="R1392" t="s">
        <v>8312</v>
      </c>
      <c r="S1392" s="11">
        <f t="shared" si="88"/>
        <v>42121.716666666667</v>
      </c>
      <c r="T1392" s="11">
        <f t="shared" si="86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110.2</v>
      </c>
      <c r="P1393" s="7">
        <f t="shared" si="85"/>
        <v>42.384615384615387</v>
      </c>
      <c r="Q1393" t="s">
        <v>8313</v>
      </c>
      <c r="R1393" t="s">
        <v>8312</v>
      </c>
      <c r="S1393" s="11">
        <f t="shared" si="88"/>
        <v>42238.207638888889</v>
      </c>
      <c r="T1393" s="11">
        <f t="shared" si="86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113.64000000000001</v>
      </c>
      <c r="P1394" s="7">
        <f t="shared" si="85"/>
        <v>27.317307692307693</v>
      </c>
      <c r="Q1394" t="s">
        <v>8313</v>
      </c>
      <c r="R1394" t="s">
        <v>8312</v>
      </c>
      <c r="S1394" s="11">
        <f t="shared" si="88"/>
        <v>42432.154930555553</v>
      </c>
      <c r="T1394" s="11">
        <f t="shared" si="86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102.35000000000001</v>
      </c>
      <c r="P1395" s="7">
        <f t="shared" si="85"/>
        <v>196.82692307692307</v>
      </c>
      <c r="Q1395" t="s">
        <v>8313</v>
      </c>
      <c r="R1395" t="s">
        <v>8312</v>
      </c>
      <c r="S1395" s="11">
        <f t="shared" si="88"/>
        <v>42583.681979166664</v>
      </c>
      <c r="T1395" s="11">
        <f t="shared" si="86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122.13333333333334</v>
      </c>
      <c r="P1396" s="7">
        <f t="shared" si="85"/>
        <v>53.882352941176471</v>
      </c>
      <c r="Q1396" t="s">
        <v>8313</v>
      </c>
      <c r="R1396" t="s">
        <v>8312</v>
      </c>
      <c r="S1396" s="11">
        <f t="shared" si="88"/>
        <v>42795.125</v>
      </c>
      <c r="T1396" s="11">
        <f t="shared" si="86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111.88571428571427</v>
      </c>
      <c r="P1397" s="7">
        <f t="shared" si="85"/>
        <v>47.756097560975611</v>
      </c>
      <c r="Q1397" t="s">
        <v>8313</v>
      </c>
      <c r="R1397" t="s">
        <v>8312</v>
      </c>
      <c r="S1397" s="11">
        <f t="shared" si="88"/>
        <v>42749.90834490741</v>
      </c>
      <c r="T1397" s="11">
        <f t="shared" si="86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107.3</v>
      </c>
      <c r="P1398" s="7">
        <f t="shared" si="85"/>
        <v>88.191780821917803</v>
      </c>
      <c r="Q1398" t="s">
        <v>8313</v>
      </c>
      <c r="R1398" t="s">
        <v>8312</v>
      </c>
      <c r="S1398" s="11">
        <f t="shared" si="88"/>
        <v>42048.99863425926</v>
      </c>
      <c r="T1398" s="11">
        <f t="shared" si="86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113.85000000000001</v>
      </c>
      <c r="P1399" s="7">
        <f t="shared" si="85"/>
        <v>72.056962025316452</v>
      </c>
      <c r="Q1399" t="s">
        <v>8313</v>
      </c>
      <c r="R1399" t="s">
        <v>8312</v>
      </c>
      <c r="S1399" s="11">
        <f t="shared" si="88"/>
        <v>42670.888194444444</v>
      </c>
      <c r="T1399" s="11">
        <f t="shared" si="86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109.68181818181819</v>
      </c>
      <c r="P1400" s="7">
        <f t="shared" si="85"/>
        <v>74.246153846153845</v>
      </c>
      <c r="Q1400" t="s">
        <v>8313</v>
      </c>
      <c r="R1400" t="s">
        <v>8312</v>
      </c>
      <c r="S1400" s="11">
        <f t="shared" si="88"/>
        <v>42556.874236111107</v>
      </c>
      <c r="T1400" s="11">
        <f t="shared" si="86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126.14444444444443</v>
      </c>
      <c r="P1401" s="7">
        <f t="shared" si="85"/>
        <v>61.701086956521742</v>
      </c>
      <c r="Q1401" t="s">
        <v>8313</v>
      </c>
      <c r="R1401" t="s">
        <v>8312</v>
      </c>
      <c r="S1401" s="11">
        <f t="shared" si="88"/>
        <v>41919.004317129627</v>
      </c>
      <c r="T1401" s="11">
        <f t="shared" si="86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167.42857142857144</v>
      </c>
      <c r="P1402" s="7">
        <f t="shared" si="85"/>
        <v>17.235294117647058</v>
      </c>
      <c r="Q1402" t="s">
        <v>8313</v>
      </c>
      <c r="R1402" t="s">
        <v>8312</v>
      </c>
      <c r="S1402" s="11">
        <f t="shared" si="88"/>
        <v>42533.229166666672</v>
      </c>
      <c r="T1402" s="11">
        <f t="shared" si="86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496.52000000000004</v>
      </c>
      <c r="P1403" s="7">
        <f t="shared" si="85"/>
        <v>51.720833333333331</v>
      </c>
      <c r="Q1403" t="s">
        <v>8313</v>
      </c>
      <c r="R1403" t="s">
        <v>8312</v>
      </c>
      <c r="S1403" s="11">
        <f t="shared" si="88"/>
        <v>41420.99622685185</v>
      </c>
      <c r="T1403" s="11">
        <f t="shared" si="86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109.16</v>
      </c>
      <c r="P1404" s="7">
        <f t="shared" si="85"/>
        <v>24.150442477876105</v>
      </c>
      <c r="Q1404" t="s">
        <v>8313</v>
      </c>
      <c r="R1404" t="s">
        <v>8312</v>
      </c>
      <c r="S1404" s="11">
        <f t="shared" si="88"/>
        <v>42125.011701388896</v>
      </c>
      <c r="T1404" s="11">
        <f t="shared" si="86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102.57499999999999</v>
      </c>
      <c r="P1405" s="7">
        <f t="shared" si="85"/>
        <v>62.166666666666664</v>
      </c>
      <c r="Q1405" t="s">
        <v>8313</v>
      </c>
      <c r="R1405" t="s">
        <v>8312</v>
      </c>
      <c r="S1405" s="11">
        <f t="shared" si="88"/>
        <v>41481.062905092593</v>
      </c>
      <c r="T1405" s="11">
        <f t="shared" si="86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</v>
      </c>
      <c r="P1406" s="7">
        <f t="shared" si="85"/>
        <v>48.2</v>
      </c>
      <c r="Q1406" t="s">
        <v>8327</v>
      </c>
      <c r="R1406" t="s">
        <v>8341</v>
      </c>
      <c r="S1406" s="11">
        <f t="shared" si="88"/>
        <v>42057.510243055556</v>
      </c>
      <c r="T1406" s="11">
        <f t="shared" si="86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0.42</v>
      </c>
      <c r="P1407" s="7">
        <f t="shared" si="85"/>
        <v>6.1764705882352944</v>
      </c>
      <c r="Q1407" t="s">
        <v>8327</v>
      </c>
      <c r="R1407" t="s">
        <v>8341</v>
      </c>
      <c r="S1407" s="11">
        <f t="shared" si="88"/>
        <v>41971.722233796296</v>
      </c>
      <c r="T1407" s="11">
        <f t="shared" si="86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0.125</v>
      </c>
      <c r="P1408" s="7">
        <f t="shared" si="85"/>
        <v>5</v>
      </c>
      <c r="Q1408" t="s">
        <v>8327</v>
      </c>
      <c r="R1408" t="s">
        <v>8341</v>
      </c>
      <c r="S1408" s="11">
        <f t="shared" si="88"/>
        <v>42350.416666666672</v>
      </c>
      <c r="T1408" s="11">
        <f t="shared" si="86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0.5</v>
      </c>
      <c r="P1409" s="7">
        <f t="shared" si="85"/>
        <v>7.5</v>
      </c>
      <c r="Q1409" t="s">
        <v>8327</v>
      </c>
      <c r="R1409" t="s">
        <v>8341</v>
      </c>
      <c r="S1409" s="11">
        <f t="shared" si="88"/>
        <v>41863.536782407406</v>
      </c>
      <c r="T1409" s="11">
        <f t="shared" si="86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7.1999999999999993</v>
      </c>
      <c r="P1410" s="7">
        <f t="shared" si="85"/>
        <v>12</v>
      </c>
      <c r="Q1410" t="s">
        <v>8327</v>
      </c>
      <c r="R1410" t="s">
        <v>8341</v>
      </c>
      <c r="S1410" s="11">
        <f t="shared" si="88"/>
        <v>42321.913842592592</v>
      </c>
      <c r="T1410" s="11">
        <f t="shared" si="86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7"/>
        <v>0</v>
      </c>
      <c r="P1411" s="7" t="e">
        <f t="shared" ref="P1411:P1474" si="89">E1411/L1411</f>
        <v>#DIV/0!</v>
      </c>
      <c r="Q1411" t="s">
        <v>8327</v>
      </c>
      <c r="R1411" t="s">
        <v>8341</v>
      </c>
      <c r="S1411" s="11">
        <f t="shared" si="88"/>
        <v>42005.175173611111</v>
      </c>
      <c r="T1411" s="11">
        <f t="shared" ref="T1411:T1474" si="90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7"/>
        <v>1.6666666666666666E-2</v>
      </c>
      <c r="P1412" s="7">
        <f t="shared" si="89"/>
        <v>1</v>
      </c>
      <c r="Q1412" t="s">
        <v>8327</v>
      </c>
      <c r="R1412" t="s">
        <v>8341</v>
      </c>
      <c r="S1412" s="11">
        <f t="shared" si="88"/>
        <v>42524.318518518514</v>
      </c>
      <c r="T1412" s="11">
        <f t="shared" si="90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ref="O1413:O1476" si="91">E1413/D1413*100</f>
        <v>0.23333333333333336</v>
      </c>
      <c r="P1413" s="7">
        <f t="shared" si="89"/>
        <v>2.3333333333333335</v>
      </c>
      <c r="Q1413" t="s">
        <v>8327</v>
      </c>
      <c r="R1413" t="s">
        <v>8341</v>
      </c>
      <c r="S1413" s="11">
        <f t="shared" si="88"/>
        <v>42041.059027777781</v>
      </c>
      <c r="T1413" s="11">
        <f t="shared" si="90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4.5714285714285712</v>
      </c>
      <c r="P1414" s="7">
        <f t="shared" si="89"/>
        <v>24.615384615384617</v>
      </c>
      <c r="Q1414" t="s">
        <v>8327</v>
      </c>
      <c r="R1414" t="s">
        <v>8341</v>
      </c>
      <c r="S1414" s="11">
        <f t="shared" si="88"/>
        <v>41977.063645833332</v>
      </c>
      <c r="T1414" s="11">
        <f t="shared" si="90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5</v>
      </c>
      <c r="P1415" s="7">
        <f t="shared" si="89"/>
        <v>100</v>
      </c>
      <c r="Q1415" t="s">
        <v>8327</v>
      </c>
      <c r="R1415" t="s">
        <v>8341</v>
      </c>
      <c r="S1415" s="11">
        <f t="shared" si="88"/>
        <v>42420.437152777777</v>
      </c>
      <c r="T1415" s="11">
        <f t="shared" si="90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0.2</v>
      </c>
      <c r="P1416" s="7">
        <f t="shared" si="89"/>
        <v>1</v>
      </c>
      <c r="Q1416" t="s">
        <v>8327</v>
      </c>
      <c r="R1416" t="s">
        <v>8341</v>
      </c>
      <c r="S1416" s="11">
        <f t="shared" si="88"/>
        <v>42738.25309027778</v>
      </c>
      <c r="T1416" s="11">
        <f t="shared" si="90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18.181818181818183</v>
      </c>
      <c r="P1417" s="7">
        <f t="shared" si="89"/>
        <v>88.888888888888886</v>
      </c>
      <c r="Q1417" t="s">
        <v>8327</v>
      </c>
      <c r="R1417" t="s">
        <v>8341</v>
      </c>
      <c r="S1417" s="11">
        <f t="shared" ref="S1417:S1480" si="92">(((I1417/60)/60)/24)+DATE(1970,1,1)</f>
        <v>42232.675821759258</v>
      </c>
      <c r="T1417" s="11">
        <f t="shared" si="90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 s="7" t="e">
        <f t="shared" si="89"/>
        <v>#DIV/0!</v>
      </c>
      <c r="Q1418" t="s">
        <v>8327</v>
      </c>
      <c r="R1418" t="s">
        <v>8341</v>
      </c>
      <c r="S1418" s="11">
        <f t="shared" si="92"/>
        <v>42329.967812499999</v>
      </c>
      <c r="T1418" s="11">
        <f t="shared" si="90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</v>
      </c>
      <c r="P1419" s="7">
        <f t="shared" si="89"/>
        <v>27.5</v>
      </c>
      <c r="Q1419" t="s">
        <v>8327</v>
      </c>
      <c r="R1419" t="s">
        <v>8341</v>
      </c>
      <c r="S1419" s="11">
        <f t="shared" si="92"/>
        <v>42262.465972222228</v>
      </c>
      <c r="T1419" s="11">
        <f t="shared" si="90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0.2</v>
      </c>
      <c r="P1420" s="7">
        <f t="shared" si="89"/>
        <v>6</v>
      </c>
      <c r="Q1420" t="s">
        <v>8327</v>
      </c>
      <c r="R1420" t="s">
        <v>8341</v>
      </c>
      <c r="S1420" s="11">
        <f t="shared" si="92"/>
        <v>42425.456412037034</v>
      </c>
      <c r="T1420" s="11">
        <f t="shared" si="90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7.0634920634920633</v>
      </c>
      <c r="P1421" s="7">
        <f t="shared" si="89"/>
        <v>44.5</v>
      </c>
      <c r="Q1421" t="s">
        <v>8327</v>
      </c>
      <c r="R1421" t="s">
        <v>8341</v>
      </c>
      <c r="S1421" s="11">
        <f t="shared" si="92"/>
        <v>42652.456238425926</v>
      </c>
      <c r="T1421" s="11">
        <f t="shared" si="90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</v>
      </c>
      <c r="P1422" s="7">
        <f t="shared" si="89"/>
        <v>1</v>
      </c>
      <c r="Q1422" t="s">
        <v>8327</v>
      </c>
      <c r="R1422" t="s">
        <v>8341</v>
      </c>
      <c r="S1422" s="11">
        <f t="shared" si="92"/>
        <v>42549.667662037042</v>
      </c>
      <c r="T1422" s="11">
        <f t="shared" si="90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0.1</v>
      </c>
      <c r="P1423" s="7">
        <f t="shared" si="89"/>
        <v>100</v>
      </c>
      <c r="Q1423" t="s">
        <v>8327</v>
      </c>
      <c r="R1423" t="s">
        <v>8341</v>
      </c>
      <c r="S1423" s="11">
        <f t="shared" si="92"/>
        <v>42043.915613425925</v>
      </c>
      <c r="T1423" s="11">
        <f t="shared" si="90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0.104</v>
      </c>
      <c r="P1424" s="7">
        <f t="shared" si="89"/>
        <v>13</v>
      </c>
      <c r="Q1424" t="s">
        <v>8327</v>
      </c>
      <c r="R1424" t="s">
        <v>8341</v>
      </c>
      <c r="S1424" s="11">
        <f t="shared" si="92"/>
        <v>42634.239629629628</v>
      </c>
      <c r="T1424" s="11">
        <f t="shared" si="90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0.33333333333333337</v>
      </c>
      <c r="P1425" s="7">
        <f t="shared" si="89"/>
        <v>100</v>
      </c>
      <c r="Q1425" t="s">
        <v>8327</v>
      </c>
      <c r="R1425" t="s">
        <v>8341</v>
      </c>
      <c r="S1425" s="11">
        <f t="shared" si="92"/>
        <v>42370.360312500001</v>
      </c>
      <c r="T1425" s="11">
        <f t="shared" si="90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20.36</v>
      </c>
      <c r="P1426" s="7">
        <f t="shared" si="89"/>
        <v>109.07142857142857</v>
      </c>
      <c r="Q1426" t="s">
        <v>8327</v>
      </c>
      <c r="R1426" t="s">
        <v>8341</v>
      </c>
      <c r="S1426" s="11">
        <f t="shared" si="92"/>
        <v>42689.759282407409</v>
      </c>
      <c r="T1426" s="11">
        <f t="shared" si="90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 s="7" t="e">
        <f t="shared" si="89"/>
        <v>#DIV/0!</v>
      </c>
      <c r="Q1427" t="s">
        <v>8327</v>
      </c>
      <c r="R1427" t="s">
        <v>8341</v>
      </c>
      <c r="S1427" s="11">
        <f t="shared" si="92"/>
        <v>42123.131469907406</v>
      </c>
      <c r="T1427" s="11">
        <f t="shared" si="90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 s="7" t="e">
        <f t="shared" si="89"/>
        <v>#DIV/0!</v>
      </c>
      <c r="Q1428" t="s">
        <v>8327</v>
      </c>
      <c r="R1428" t="s">
        <v>8341</v>
      </c>
      <c r="S1428" s="11">
        <f t="shared" si="92"/>
        <v>42240.390277777777</v>
      </c>
      <c r="T1428" s="11">
        <f t="shared" si="90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8.3800000000000008</v>
      </c>
      <c r="P1429" s="7">
        <f t="shared" si="89"/>
        <v>104.75</v>
      </c>
      <c r="Q1429" t="s">
        <v>8327</v>
      </c>
      <c r="R1429" t="s">
        <v>8341</v>
      </c>
      <c r="S1429" s="11">
        <f t="shared" si="92"/>
        <v>42631.851678240739</v>
      </c>
      <c r="T1429" s="11">
        <f t="shared" si="90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4.5</v>
      </c>
      <c r="P1430" s="7">
        <f t="shared" si="89"/>
        <v>15</v>
      </c>
      <c r="Q1430" t="s">
        <v>8327</v>
      </c>
      <c r="R1430" t="s">
        <v>8341</v>
      </c>
      <c r="S1430" s="11">
        <f t="shared" si="92"/>
        <v>42462.338159722218</v>
      </c>
      <c r="T1430" s="11">
        <f t="shared" si="90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 s="7" t="e">
        <f t="shared" si="89"/>
        <v>#DIV/0!</v>
      </c>
      <c r="Q1431" t="s">
        <v>8327</v>
      </c>
      <c r="R1431" t="s">
        <v>8341</v>
      </c>
      <c r="S1431" s="11">
        <f t="shared" si="92"/>
        <v>42104.060671296291</v>
      </c>
      <c r="T1431" s="11">
        <f t="shared" si="90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</v>
      </c>
      <c r="P1432" s="7">
        <f t="shared" si="89"/>
        <v>80.599999999999994</v>
      </c>
      <c r="Q1432" t="s">
        <v>8327</v>
      </c>
      <c r="R1432" t="s">
        <v>8341</v>
      </c>
      <c r="S1432" s="11">
        <f t="shared" si="92"/>
        <v>41992.813518518517</v>
      </c>
      <c r="T1432" s="11">
        <f t="shared" si="90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31.94705882352941</v>
      </c>
      <c r="P1433" s="7">
        <f t="shared" si="89"/>
        <v>115.55319148936171</v>
      </c>
      <c r="Q1433" t="s">
        <v>8327</v>
      </c>
      <c r="R1433" t="s">
        <v>8341</v>
      </c>
      <c r="S1433" s="11">
        <f t="shared" si="92"/>
        <v>42334.252500000002</v>
      </c>
      <c r="T1433" s="11">
        <f t="shared" si="90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 s="7" t="e">
        <f t="shared" si="89"/>
        <v>#DIV/0!</v>
      </c>
      <c r="Q1434" t="s">
        <v>8327</v>
      </c>
      <c r="R1434" t="s">
        <v>8341</v>
      </c>
      <c r="S1434" s="11">
        <f t="shared" si="92"/>
        <v>42205.780416666668</v>
      </c>
      <c r="T1434" s="11">
        <f t="shared" si="90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6.708333333333333</v>
      </c>
      <c r="P1435" s="7">
        <f t="shared" si="89"/>
        <v>80.5</v>
      </c>
      <c r="Q1435" t="s">
        <v>8327</v>
      </c>
      <c r="R1435" t="s">
        <v>8341</v>
      </c>
      <c r="S1435" s="11">
        <f t="shared" si="92"/>
        <v>42714.458333333328</v>
      </c>
      <c r="T1435" s="11">
        <f t="shared" si="90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9.9878048780487809</v>
      </c>
      <c r="P1436" s="7">
        <f t="shared" si="89"/>
        <v>744.5454545454545</v>
      </c>
      <c r="Q1436" t="s">
        <v>8327</v>
      </c>
      <c r="R1436" t="s">
        <v>8341</v>
      </c>
      <c r="S1436" s="11">
        <f t="shared" si="92"/>
        <v>42163.625</v>
      </c>
      <c r="T1436" s="11">
        <f t="shared" si="90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0.1</v>
      </c>
      <c r="P1437" s="7">
        <f t="shared" si="89"/>
        <v>7.5</v>
      </c>
      <c r="Q1437" t="s">
        <v>8327</v>
      </c>
      <c r="R1437" t="s">
        <v>8341</v>
      </c>
      <c r="S1437" s="11">
        <f t="shared" si="92"/>
        <v>42288.780324074076</v>
      </c>
      <c r="T1437" s="11">
        <f t="shared" si="90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0.77</v>
      </c>
      <c r="P1438" s="7">
        <f t="shared" si="89"/>
        <v>38.5</v>
      </c>
      <c r="Q1438" t="s">
        <v>8327</v>
      </c>
      <c r="R1438" t="s">
        <v>8341</v>
      </c>
      <c r="S1438" s="11">
        <f t="shared" si="92"/>
        <v>42421.35019675926</v>
      </c>
      <c r="T1438" s="11">
        <f t="shared" si="90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26.900000000000002</v>
      </c>
      <c r="P1439" s="7">
        <f t="shared" si="89"/>
        <v>36.68181818181818</v>
      </c>
      <c r="Q1439" t="s">
        <v>8327</v>
      </c>
      <c r="R1439" t="s">
        <v>8341</v>
      </c>
      <c r="S1439" s="11">
        <f t="shared" si="92"/>
        <v>41833.207638888889</v>
      </c>
      <c r="T1439" s="11">
        <f t="shared" si="90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3</v>
      </c>
      <c r="P1440" s="7">
        <f t="shared" si="89"/>
        <v>75</v>
      </c>
      <c r="Q1440" t="s">
        <v>8327</v>
      </c>
      <c r="R1440" t="s">
        <v>8341</v>
      </c>
      <c r="S1440" s="11">
        <f t="shared" si="92"/>
        <v>42487.579861111109</v>
      </c>
      <c r="T1440" s="11">
        <f t="shared" si="90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</v>
      </c>
      <c r="P1441" s="7">
        <f t="shared" si="89"/>
        <v>30</v>
      </c>
      <c r="Q1441" t="s">
        <v>8327</v>
      </c>
      <c r="R1441" t="s">
        <v>8341</v>
      </c>
      <c r="S1441" s="11">
        <f t="shared" si="92"/>
        <v>42070.829872685179</v>
      </c>
      <c r="T1441" s="11">
        <f t="shared" si="90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7.6923076923076927E-3</v>
      </c>
      <c r="P1442" s="7">
        <f t="shared" si="89"/>
        <v>1</v>
      </c>
      <c r="Q1442" t="s">
        <v>8327</v>
      </c>
      <c r="R1442" t="s">
        <v>8341</v>
      </c>
      <c r="S1442" s="11">
        <f t="shared" si="92"/>
        <v>42516.748414351852</v>
      </c>
      <c r="T1442" s="11">
        <f t="shared" si="90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</v>
      </c>
      <c r="P1443" s="7">
        <f t="shared" si="89"/>
        <v>673.33333333333337</v>
      </c>
      <c r="Q1443" t="s">
        <v>8327</v>
      </c>
      <c r="R1443" t="s">
        <v>8341</v>
      </c>
      <c r="S1443" s="11">
        <f t="shared" si="92"/>
        <v>42258.765844907408</v>
      </c>
      <c r="T1443" s="11">
        <f t="shared" si="90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 s="7" t="e">
        <f t="shared" si="89"/>
        <v>#DIV/0!</v>
      </c>
      <c r="Q1444" t="s">
        <v>8327</v>
      </c>
      <c r="R1444" t="s">
        <v>8341</v>
      </c>
      <c r="S1444" s="11">
        <f t="shared" si="92"/>
        <v>42515.64534722222</v>
      </c>
      <c r="T1444" s="11">
        <f t="shared" si="90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 s="7" t="e">
        <f t="shared" si="89"/>
        <v>#DIV/0!</v>
      </c>
      <c r="Q1445" t="s">
        <v>8327</v>
      </c>
      <c r="R1445" t="s">
        <v>8341</v>
      </c>
      <c r="S1445" s="11">
        <f t="shared" si="92"/>
        <v>42737.926030092596</v>
      </c>
      <c r="T1445" s="11">
        <f t="shared" si="90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 s="7" t="e">
        <f t="shared" si="89"/>
        <v>#DIV/0!</v>
      </c>
      <c r="Q1446" t="s">
        <v>8327</v>
      </c>
      <c r="R1446" t="s">
        <v>8341</v>
      </c>
      <c r="S1446" s="11">
        <f t="shared" si="92"/>
        <v>42259.873402777783</v>
      </c>
      <c r="T1446" s="11">
        <f t="shared" si="90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 s="7" t="e">
        <f t="shared" si="89"/>
        <v>#DIV/0!</v>
      </c>
      <c r="Q1447" t="s">
        <v>8327</v>
      </c>
      <c r="R1447" t="s">
        <v>8341</v>
      </c>
      <c r="S1447" s="11">
        <f t="shared" si="92"/>
        <v>42169.542303240742</v>
      </c>
      <c r="T1447" s="11">
        <f t="shared" si="90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 s="7" t="e">
        <f t="shared" si="89"/>
        <v>#DIV/0!</v>
      </c>
      <c r="Q1448" t="s">
        <v>8327</v>
      </c>
      <c r="R1448" t="s">
        <v>8341</v>
      </c>
      <c r="S1448" s="11">
        <f t="shared" si="92"/>
        <v>42481.447662037041</v>
      </c>
      <c r="T1448" s="11">
        <f t="shared" si="90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1.4999999999999999E-2</v>
      </c>
      <c r="P1449" s="7">
        <f t="shared" si="89"/>
        <v>25</v>
      </c>
      <c r="Q1449" t="s">
        <v>8327</v>
      </c>
      <c r="R1449" t="s">
        <v>8341</v>
      </c>
      <c r="S1449" s="11">
        <f t="shared" si="92"/>
        <v>42559.730717592596</v>
      </c>
      <c r="T1449" s="11">
        <f t="shared" si="90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 s="7" t="e">
        <f t="shared" si="89"/>
        <v>#DIV/0!</v>
      </c>
      <c r="Q1450" t="s">
        <v>8327</v>
      </c>
      <c r="R1450" t="s">
        <v>8341</v>
      </c>
      <c r="S1450" s="11">
        <f t="shared" si="92"/>
        <v>42146.225694444445</v>
      </c>
      <c r="T1450" s="11">
        <f t="shared" si="90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 s="7" t="e">
        <f t="shared" si="89"/>
        <v>#DIV/0!</v>
      </c>
      <c r="Q1451" t="s">
        <v>8327</v>
      </c>
      <c r="R1451" t="s">
        <v>8341</v>
      </c>
      <c r="S1451" s="11">
        <f t="shared" si="92"/>
        <v>42134.811400462961</v>
      </c>
      <c r="T1451" s="11">
        <f t="shared" si="90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1E-3</v>
      </c>
      <c r="P1452" s="7">
        <f t="shared" si="89"/>
        <v>1</v>
      </c>
      <c r="Q1452" t="s">
        <v>8327</v>
      </c>
      <c r="R1452" t="s">
        <v>8341</v>
      </c>
      <c r="S1452" s="11">
        <f t="shared" si="92"/>
        <v>42420.171261574069</v>
      </c>
      <c r="T1452" s="11">
        <f t="shared" si="90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1.0554089709762533E-2</v>
      </c>
      <c r="P1453" s="7">
        <f t="shared" si="89"/>
        <v>1</v>
      </c>
      <c r="Q1453" t="s">
        <v>8327</v>
      </c>
      <c r="R1453" t="s">
        <v>8341</v>
      </c>
      <c r="S1453" s="11">
        <f t="shared" si="92"/>
        <v>41962.00068287037</v>
      </c>
      <c r="T1453" s="11">
        <f t="shared" si="90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 s="7" t="e">
        <f t="shared" si="89"/>
        <v>#DIV/0!</v>
      </c>
      <c r="Q1454" t="s">
        <v>8327</v>
      </c>
      <c r="R1454" t="s">
        <v>8341</v>
      </c>
      <c r="S1454" s="11">
        <f t="shared" si="92"/>
        <v>41848.703275462962</v>
      </c>
      <c r="T1454" s="11">
        <f t="shared" si="90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 s="7" t="e">
        <f t="shared" si="89"/>
        <v>#DIV/0!</v>
      </c>
      <c r="Q1455" t="s">
        <v>8327</v>
      </c>
      <c r="R1455" t="s">
        <v>8341</v>
      </c>
      <c r="S1455" s="11">
        <f t="shared" si="92"/>
        <v>42840.654479166667</v>
      </c>
      <c r="T1455" s="11">
        <f t="shared" si="90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0.85714285714285721</v>
      </c>
      <c r="P1456" s="7">
        <f t="shared" si="89"/>
        <v>15</v>
      </c>
      <c r="Q1456" t="s">
        <v>8327</v>
      </c>
      <c r="R1456" t="s">
        <v>8341</v>
      </c>
      <c r="S1456" s="11">
        <f t="shared" si="92"/>
        <v>42484.915972222225</v>
      </c>
      <c r="T1456" s="11">
        <f t="shared" si="90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10.5</v>
      </c>
      <c r="P1457" s="7">
        <f t="shared" si="89"/>
        <v>225</v>
      </c>
      <c r="Q1457" t="s">
        <v>8327</v>
      </c>
      <c r="R1457" t="s">
        <v>8341</v>
      </c>
      <c r="S1457" s="11">
        <f t="shared" si="92"/>
        <v>41887.568749999999</v>
      </c>
      <c r="T1457" s="11">
        <f t="shared" si="90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2.9000000000000004</v>
      </c>
      <c r="P1458" s="7">
        <f t="shared" si="89"/>
        <v>48.333333333333336</v>
      </c>
      <c r="Q1458" t="s">
        <v>8327</v>
      </c>
      <c r="R1458" t="s">
        <v>8341</v>
      </c>
      <c r="S1458" s="11">
        <f t="shared" si="92"/>
        <v>42738.668576388889</v>
      </c>
      <c r="T1458" s="11">
        <f t="shared" si="90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 s="7" t="e">
        <f t="shared" si="89"/>
        <v>#DIV/0!</v>
      </c>
      <c r="Q1459" t="s">
        <v>8327</v>
      </c>
      <c r="R1459" t="s">
        <v>8341</v>
      </c>
      <c r="S1459" s="11">
        <f t="shared" si="92"/>
        <v>42319.938009259262</v>
      </c>
      <c r="T1459" s="11">
        <f t="shared" si="90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 s="7" t="e">
        <f t="shared" si="89"/>
        <v>#DIV/0!</v>
      </c>
      <c r="Q1460" t="s">
        <v>8327</v>
      </c>
      <c r="R1460" t="s">
        <v>8341</v>
      </c>
      <c r="S1460" s="11">
        <f t="shared" si="92"/>
        <v>41862.166666666664</v>
      </c>
      <c r="T1460" s="11">
        <f t="shared" si="90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 s="7" t="e">
        <f t="shared" si="89"/>
        <v>#DIV/0!</v>
      </c>
      <c r="Q1461" t="s">
        <v>8327</v>
      </c>
      <c r="R1461" t="s">
        <v>8341</v>
      </c>
      <c r="S1461" s="11">
        <f t="shared" si="92"/>
        <v>42340.725694444445</v>
      </c>
      <c r="T1461" s="11">
        <f t="shared" si="90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 s="7" t="e">
        <f t="shared" si="89"/>
        <v>#DIV/0!</v>
      </c>
      <c r="Q1462" t="s">
        <v>8327</v>
      </c>
      <c r="R1462" t="s">
        <v>8341</v>
      </c>
      <c r="S1462" s="11">
        <f t="shared" si="92"/>
        <v>41973.989583333328</v>
      </c>
      <c r="T1462" s="11">
        <f t="shared" si="90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101.24459999999999</v>
      </c>
      <c r="P1463" s="7">
        <f t="shared" si="89"/>
        <v>44.66673529411765</v>
      </c>
      <c r="Q1463" t="s">
        <v>8327</v>
      </c>
      <c r="R1463" t="s">
        <v>8342</v>
      </c>
      <c r="S1463" s="11">
        <f t="shared" si="92"/>
        <v>41933</v>
      </c>
      <c r="T1463" s="11">
        <f t="shared" si="90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108.5175</v>
      </c>
      <c r="P1464" s="7">
        <f t="shared" si="89"/>
        <v>28.937999999999999</v>
      </c>
      <c r="Q1464" t="s">
        <v>8327</v>
      </c>
      <c r="R1464" t="s">
        <v>8342</v>
      </c>
      <c r="S1464" s="11">
        <f t="shared" si="92"/>
        <v>41374.662858796299</v>
      </c>
      <c r="T1464" s="11">
        <f t="shared" si="90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147.66666666666666</v>
      </c>
      <c r="P1465" s="7">
        <f t="shared" si="89"/>
        <v>35.44</v>
      </c>
      <c r="Q1465" t="s">
        <v>8327</v>
      </c>
      <c r="R1465" t="s">
        <v>8342</v>
      </c>
      <c r="S1465" s="11">
        <f t="shared" si="92"/>
        <v>41371.869652777779</v>
      </c>
      <c r="T1465" s="11">
        <f t="shared" si="90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163.19999999999999</v>
      </c>
      <c r="P1466" s="7">
        <f t="shared" si="89"/>
        <v>34.871794871794869</v>
      </c>
      <c r="Q1466" t="s">
        <v>8327</v>
      </c>
      <c r="R1466" t="s">
        <v>8342</v>
      </c>
      <c r="S1466" s="11">
        <f t="shared" si="92"/>
        <v>41321.661550925928</v>
      </c>
      <c r="T1466" s="11">
        <f t="shared" si="90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456.41449999999998</v>
      </c>
      <c r="P1467" s="7">
        <f t="shared" si="89"/>
        <v>52.622732513451197</v>
      </c>
      <c r="Q1467" t="s">
        <v>8327</v>
      </c>
      <c r="R1467" t="s">
        <v>8342</v>
      </c>
      <c r="S1467" s="11">
        <f t="shared" si="92"/>
        <v>40990.125</v>
      </c>
      <c r="T1467" s="11">
        <f t="shared" si="90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107.87731249999999</v>
      </c>
      <c r="P1468" s="7">
        <f t="shared" si="89"/>
        <v>69.598266129032254</v>
      </c>
      <c r="Q1468" t="s">
        <v>8327</v>
      </c>
      <c r="R1468" t="s">
        <v>8342</v>
      </c>
      <c r="S1468" s="11">
        <f t="shared" si="92"/>
        <v>42381.208333333328</v>
      </c>
      <c r="T1468" s="11">
        <f t="shared" si="90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115.08</v>
      </c>
      <c r="P1469" s="7">
        <f t="shared" si="89"/>
        <v>76.72</v>
      </c>
      <c r="Q1469" t="s">
        <v>8327</v>
      </c>
      <c r="R1469" t="s">
        <v>8342</v>
      </c>
      <c r="S1469" s="11">
        <f t="shared" si="92"/>
        <v>40993.760243055556</v>
      </c>
      <c r="T1469" s="11">
        <f t="shared" si="90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102.36842105263158</v>
      </c>
      <c r="P1470" s="7">
        <f t="shared" si="89"/>
        <v>33.191126279863482</v>
      </c>
      <c r="Q1470" t="s">
        <v>8327</v>
      </c>
      <c r="R1470" t="s">
        <v>8342</v>
      </c>
      <c r="S1470" s="11">
        <f t="shared" si="92"/>
        <v>40706.014456018522</v>
      </c>
      <c r="T1470" s="11">
        <f t="shared" si="90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108.42485875706214</v>
      </c>
      <c r="P1471" s="7">
        <f t="shared" si="89"/>
        <v>149.46417445482865</v>
      </c>
      <c r="Q1471" t="s">
        <v>8327</v>
      </c>
      <c r="R1471" t="s">
        <v>8342</v>
      </c>
      <c r="S1471" s="11">
        <f t="shared" si="92"/>
        <v>41320.598483796297</v>
      </c>
      <c r="T1471" s="11">
        <f t="shared" si="90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125.13333333333334</v>
      </c>
      <c r="P1472" s="7">
        <f t="shared" si="89"/>
        <v>23.172839506172838</v>
      </c>
      <c r="Q1472" t="s">
        <v>8327</v>
      </c>
      <c r="R1472" t="s">
        <v>8342</v>
      </c>
      <c r="S1472" s="11">
        <f t="shared" si="92"/>
        <v>41271.827118055553</v>
      </c>
      <c r="T1472" s="11">
        <f t="shared" si="90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103.840625</v>
      </c>
      <c r="P1473" s="7">
        <f t="shared" si="89"/>
        <v>96.877551020408163</v>
      </c>
      <c r="Q1473" t="s">
        <v>8327</v>
      </c>
      <c r="R1473" t="s">
        <v>8342</v>
      </c>
      <c r="S1473" s="11">
        <f t="shared" si="92"/>
        <v>42103.957569444443</v>
      </c>
      <c r="T1473" s="11">
        <f t="shared" si="90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138.70400000000001</v>
      </c>
      <c r="P1474" s="7">
        <f t="shared" si="89"/>
        <v>103.20238095238095</v>
      </c>
      <c r="Q1474" t="s">
        <v>8327</v>
      </c>
      <c r="R1474" t="s">
        <v>8342</v>
      </c>
      <c r="S1474" s="11">
        <f t="shared" si="92"/>
        <v>41563.542858796296</v>
      </c>
      <c r="T1474" s="11">
        <f t="shared" si="90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1"/>
        <v>120.51600000000001</v>
      </c>
      <c r="P1475" s="7">
        <f t="shared" ref="P1475:P1538" si="93">E1475/L1475</f>
        <v>38.462553191489363</v>
      </c>
      <c r="Q1475" t="s">
        <v>8327</v>
      </c>
      <c r="R1475" t="s">
        <v>8342</v>
      </c>
      <c r="S1475" s="11">
        <f t="shared" si="92"/>
        <v>40969.979618055557</v>
      </c>
      <c r="T1475" s="11">
        <f t="shared" ref="T1475:T1538" si="94">(((J1475/60)/60)/24)+DATE(1970,1,1)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1"/>
        <v>112.26666666666667</v>
      </c>
      <c r="P1476" s="7">
        <f t="shared" si="93"/>
        <v>44.315789473684212</v>
      </c>
      <c r="Q1476" t="s">
        <v>8327</v>
      </c>
      <c r="R1476" t="s">
        <v>8342</v>
      </c>
      <c r="S1476" s="11">
        <f t="shared" si="92"/>
        <v>41530.727916666663</v>
      </c>
      <c r="T1476" s="11">
        <f t="shared" si="94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ref="O1477:O1540" si="95">E1477/D1477*100</f>
        <v>188.66966666666667</v>
      </c>
      <c r="P1477" s="7">
        <f t="shared" si="93"/>
        <v>64.173356009070289</v>
      </c>
      <c r="Q1477" t="s">
        <v>8327</v>
      </c>
      <c r="R1477" t="s">
        <v>8342</v>
      </c>
      <c r="S1477" s="11">
        <f t="shared" si="92"/>
        <v>41993.207638888889</v>
      </c>
      <c r="T1477" s="11">
        <f t="shared" si="94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661.55466666666666</v>
      </c>
      <c r="P1478" s="7">
        <f t="shared" si="93"/>
        <v>43.333275109170302</v>
      </c>
      <c r="Q1478" t="s">
        <v>8327</v>
      </c>
      <c r="R1478" t="s">
        <v>8342</v>
      </c>
      <c r="S1478" s="11">
        <f t="shared" si="92"/>
        <v>40796.041921296295</v>
      </c>
      <c r="T1478" s="11">
        <f t="shared" si="94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111.31</v>
      </c>
      <c r="P1479" s="7">
        <f t="shared" si="93"/>
        <v>90.495934959349597</v>
      </c>
      <c r="Q1479" t="s">
        <v>8327</v>
      </c>
      <c r="R1479" t="s">
        <v>8342</v>
      </c>
      <c r="S1479" s="11">
        <f t="shared" si="92"/>
        <v>40900.125</v>
      </c>
      <c r="T1479" s="11">
        <f t="shared" si="94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1181.6142199999999</v>
      </c>
      <c r="P1480" s="7">
        <f t="shared" si="93"/>
        <v>29.187190495010373</v>
      </c>
      <c r="Q1480" t="s">
        <v>8327</v>
      </c>
      <c r="R1480" t="s">
        <v>8342</v>
      </c>
      <c r="S1480" s="11">
        <f t="shared" si="92"/>
        <v>41408.871678240743</v>
      </c>
      <c r="T1480" s="11">
        <f t="shared" si="94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137.375</v>
      </c>
      <c r="P1481" s="7">
        <f t="shared" si="93"/>
        <v>30.95774647887324</v>
      </c>
      <c r="Q1481" t="s">
        <v>8327</v>
      </c>
      <c r="R1481" t="s">
        <v>8342</v>
      </c>
      <c r="S1481" s="11">
        <f t="shared" ref="S1481:S1544" si="96">(((I1481/60)/60)/24)+DATE(1970,1,1)</f>
        <v>41769.165972222225</v>
      </c>
      <c r="T1481" s="11">
        <f t="shared" si="94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117.04040000000001</v>
      </c>
      <c r="P1482" s="7">
        <f t="shared" si="93"/>
        <v>92.157795275590544</v>
      </c>
      <c r="Q1482" t="s">
        <v>8327</v>
      </c>
      <c r="R1482" t="s">
        <v>8342</v>
      </c>
      <c r="S1482" s="11">
        <f t="shared" si="96"/>
        <v>41481.708333333336</v>
      </c>
      <c r="T1482" s="11">
        <f t="shared" si="94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</v>
      </c>
      <c r="P1483" s="7">
        <f t="shared" si="93"/>
        <v>17.5</v>
      </c>
      <c r="Q1483" t="s">
        <v>8327</v>
      </c>
      <c r="R1483" t="s">
        <v>8311</v>
      </c>
      <c r="S1483" s="11">
        <f t="shared" si="96"/>
        <v>41580.922974537039</v>
      </c>
      <c r="T1483" s="11">
        <f t="shared" si="94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0.1</v>
      </c>
      <c r="P1484" s="7">
        <f t="shared" si="93"/>
        <v>5</v>
      </c>
      <c r="Q1484" t="s">
        <v>8327</v>
      </c>
      <c r="R1484" t="s">
        <v>8311</v>
      </c>
      <c r="S1484" s="11">
        <f t="shared" si="96"/>
        <v>41159.32708333333</v>
      </c>
      <c r="T1484" s="11">
        <f t="shared" si="94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0.7142857142857143</v>
      </c>
      <c r="P1485" s="7">
        <f t="shared" si="93"/>
        <v>25</v>
      </c>
      <c r="Q1485" t="s">
        <v>8327</v>
      </c>
      <c r="R1485" t="s">
        <v>8311</v>
      </c>
      <c r="S1485" s="11">
        <f t="shared" si="96"/>
        <v>42573.192997685182</v>
      </c>
      <c r="T1485" s="11">
        <f t="shared" si="94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 s="7" t="e">
        <f t="shared" si="93"/>
        <v>#DIV/0!</v>
      </c>
      <c r="Q1486" t="s">
        <v>8327</v>
      </c>
      <c r="R1486" t="s">
        <v>8311</v>
      </c>
      <c r="S1486" s="11">
        <f t="shared" si="96"/>
        <v>41111.618750000001</v>
      </c>
      <c r="T1486" s="11">
        <f t="shared" si="94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2.2388059701492535</v>
      </c>
      <c r="P1487" s="7">
        <f t="shared" si="93"/>
        <v>50</v>
      </c>
      <c r="Q1487" t="s">
        <v>8327</v>
      </c>
      <c r="R1487" t="s">
        <v>8311</v>
      </c>
      <c r="S1487" s="11">
        <f t="shared" si="96"/>
        <v>42175.795983796299</v>
      </c>
      <c r="T1487" s="11">
        <f t="shared" si="94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0.24</v>
      </c>
      <c r="P1488" s="7">
        <f t="shared" si="93"/>
        <v>16</v>
      </c>
      <c r="Q1488" t="s">
        <v>8327</v>
      </c>
      <c r="R1488" t="s">
        <v>8311</v>
      </c>
      <c r="S1488" s="11">
        <f t="shared" si="96"/>
        <v>42062.168530092589</v>
      </c>
      <c r="T1488" s="11">
        <f t="shared" si="94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 s="7" t="e">
        <f t="shared" si="93"/>
        <v>#DIV/0!</v>
      </c>
      <c r="Q1489" t="s">
        <v>8327</v>
      </c>
      <c r="R1489" t="s">
        <v>8311</v>
      </c>
      <c r="S1489" s="11">
        <f t="shared" si="96"/>
        <v>42584.917488425926</v>
      </c>
      <c r="T1489" s="11">
        <f t="shared" si="94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</v>
      </c>
      <c r="P1490" s="7">
        <f t="shared" si="93"/>
        <v>60</v>
      </c>
      <c r="Q1490" t="s">
        <v>8327</v>
      </c>
      <c r="R1490" t="s">
        <v>8311</v>
      </c>
      <c r="S1490" s="11">
        <f t="shared" si="96"/>
        <v>41644.563194444447</v>
      </c>
      <c r="T1490" s="11">
        <f t="shared" si="94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 s="7" t="e">
        <f t="shared" si="93"/>
        <v>#DIV/0!</v>
      </c>
      <c r="Q1491" t="s">
        <v>8327</v>
      </c>
      <c r="R1491" t="s">
        <v>8311</v>
      </c>
      <c r="S1491" s="11">
        <f t="shared" si="96"/>
        <v>41228.653379629628</v>
      </c>
      <c r="T1491" s="11">
        <f t="shared" si="94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30.862068965517242</v>
      </c>
      <c r="P1492" s="7">
        <f t="shared" si="93"/>
        <v>47.10526315789474</v>
      </c>
      <c r="Q1492" t="s">
        <v>8327</v>
      </c>
      <c r="R1492" t="s">
        <v>8311</v>
      </c>
      <c r="S1492" s="11">
        <f t="shared" si="96"/>
        <v>41549.561041666668</v>
      </c>
      <c r="T1492" s="11">
        <f t="shared" si="94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8.3333333333333321</v>
      </c>
      <c r="P1493" s="7">
        <f t="shared" si="93"/>
        <v>100</v>
      </c>
      <c r="Q1493" t="s">
        <v>8327</v>
      </c>
      <c r="R1493" t="s">
        <v>8311</v>
      </c>
      <c r="S1493" s="11">
        <f t="shared" si="96"/>
        <v>42050.651388888888</v>
      </c>
      <c r="T1493" s="11">
        <f t="shared" si="94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0.75</v>
      </c>
      <c r="P1494" s="7">
        <f t="shared" si="93"/>
        <v>15</v>
      </c>
      <c r="Q1494" t="s">
        <v>8327</v>
      </c>
      <c r="R1494" t="s">
        <v>8311</v>
      </c>
      <c r="S1494" s="11">
        <f t="shared" si="96"/>
        <v>40712.884791666671</v>
      </c>
      <c r="T1494" s="11">
        <f t="shared" si="94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 s="7" t="e">
        <f t="shared" si="93"/>
        <v>#DIV/0!</v>
      </c>
      <c r="Q1495" t="s">
        <v>8327</v>
      </c>
      <c r="R1495" t="s">
        <v>8311</v>
      </c>
      <c r="S1495" s="11">
        <f t="shared" si="96"/>
        <v>41441.866608796299</v>
      </c>
      <c r="T1495" s="11">
        <f t="shared" si="94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8.9</v>
      </c>
      <c r="P1496" s="7">
        <f t="shared" si="93"/>
        <v>40.454545454545453</v>
      </c>
      <c r="Q1496" t="s">
        <v>8327</v>
      </c>
      <c r="R1496" t="s">
        <v>8311</v>
      </c>
      <c r="S1496" s="11">
        <f t="shared" si="96"/>
        <v>42097.651388888888</v>
      </c>
      <c r="T1496" s="11">
        <f t="shared" si="94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 s="7" t="e">
        <f t="shared" si="93"/>
        <v>#DIV/0!</v>
      </c>
      <c r="Q1497" t="s">
        <v>8327</v>
      </c>
      <c r="R1497" t="s">
        <v>8311</v>
      </c>
      <c r="S1497" s="11">
        <f t="shared" si="96"/>
        <v>40782.789710648147</v>
      </c>
      <c r="T1497" s="11">
        <f t="shared" si="94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 s="7" t="e">
        <f t="shared" si="93"/>
        <v>#DIV/0!</v>
      </c>
      <c r="Q1498" t="s">
        <v>8327</v>
      </c>
      <c r="R1498" t="s">
        <v>8311</v>
      </c>
      <c r="S1498" s="11">
        <f t="shared" si="96"/>
        <v>41898.475219907406</v>
      </c>
      <c r="T1498" s="11">
        <f t="shared" si="94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6.6666666666666671E-3</v>
      </c>
      <c r="P1499" s="7">
        <f t="shared" si="93"/>
        <v>1</v>
      </c>
      <c r="Q1499" t="s">
        <v>8327</v>
      </c>
      <c r="R1499" t="s">
        <v>8311</v>
      </c>
      <c r="S1499" s="11">
        <f t="shared" si="96"/>
        <v>41486.821527777778</v>
      </c>
      <c r="T1499" s="11">
        <f t="shared" si="94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</v>
      </c>
      <c r="P1500" s="7">
        <f t="shared" si="93"/>
        <v>19</v>
      </c>
      <c r="Q1500" t="s">
        <v>8327</v>
      </c>
      <c r="R1500" t="s">
        <v>8311</v>
      </c>
      <c r="S1500" s="11">
        <f t="shared" si="96"/>
        <v>41885.983541666668</v>
      </c>
      <c r="T1500" s="11">
        <f t="shared" si="94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0.25</v>
      </c>
      <c r="P1501" s="7">
        <f t="shared" si="93"/>
        <v>5</v>
      </c>
      <c r="Q1501" t="s">
        <v>8327</v>
      </c>
      <c r="R1501" t="s">
        <v>8311</v>
      </c>
      <c r="S1501" s="11">
        <f t="shared" si="96"/>
        <v>42587.007326388892</v>
      </c>
      <c r="T1501" s="11">
        <f t="shared" si="94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25.035714285714285</v>
      </c>
      <c r="P1502" s="7">
        <f t="shared" si="93"/>
        <v>46.733333333333334</v>
      </c>
      <c r="Q1502" t="s">
        <v>8327</v>
      </c>
      <c r="R1502" t="s">
        <v>8311</v>
      </c>
      <c r="S1502" s="11">
        <f t="shared" si="96"/>
        <v>41395.904594907406</v>
      </c>
      <c r="T1502" s="11">
        <f t="shared" si="94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6"/>
        <v>42193.583599537036</v>
      </c>
      <c r="T1503" s="11">
        <f t="shared" si="94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6"/>
        <v>42454.916666666672</v>
      </c>
      <c r="T1504" s="11">
        <f t="shared" si="94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6"/>
        <v>42666.347233796296</v>
      </c>
      <c r="T1505" s="11">
        <f t="shared" si="94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6"/>
        <v>41800.356249999997</v>
      </c>
      <c r="T1506" s="11">
        <f t="shared" si="94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6"/>
        <v>42451.834027777775</v>
      </c>
      <c r="T1507" s="11">
        <f t="shared" si="94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6"/>
        <v>41844.785925925928</v>
      </c>
      <c r="T1508" s="11">
        <f t="shared" si="94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6"/>
        <v>40313.340277777781</v>
      </c>
      <c r="T1509" s="11">
        <f t="shared" si="94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6"/>
        <v>41817.614363425928</v>
      </c>
      <c r="T1510" s="11">
        <f t="shared" si="94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6"/>
        <v>42780.957638888889</v>
      </c>
      <c r="T1511" s="11">
        <f t="shared" si="94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6"/>
        <v>41839.385162037033</v>
      </c>
      <c r="T1512" s="11">
        <f t="shared" si="94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6"/>
        <v>42326.625046296293</v>
      </c>
      <c r="T1513" s="11">
        <f t="shared" si="94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6"/>
        <v>42771.684479166666</v>
      </c>
      <c r="T1514" s="11">
        <f t="shared" si="94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6"/>
        <v>41836.637337962966</v>
      </c>
      <c r="T1515" s="11">
        <f t="shared" si="94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6"/>
        <v>42274.597685185188</v>
      </c>
      <c r="T1516" s="11">
        <f t="shared" si="94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6"/>
        <v>42445.211770833332</v>
      </c>
      <c r="T1517" s="11">
        <f t="shared" si="94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6"/>
        <v>42649.583333333328</v>
      </c>
      <c r="T1518" s="11">
        <f t="shared" si="94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6"/>
        <v>41979.25</v>
      </c>
      <c r="T1519" s="11">
        <f t="shared" si="94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6"/>
        <v>41790.8200462963</v>
      </c>
      <c r="T1520" s="11">
        <f t="shared" si="94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6"/>
        <v>41810.915972222225</v>
      </c>
      <c r="T1521" s="11">
        <f t="shared" si="94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6"/>
        <v>41992.166666666672</v>
      </c>
      <c r="T1522" s="11">
        <f t="shared" si="94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6"/>
        <v>42528.167719907404</v>
      </c>
      <c r="T1523" s="11">
        <f t="shared" si="94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6"/>
        <v>41929.830312500002</v>
      </c>
      <c r="T1524" s="11">
        <f t="shared" si="94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6"/>
        <v>41996</v>
      </c>
      <c r="T1525" s="11">
        <f t="shared" si="94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6"/>
        <v>42786.501041666663</v>
      </c>
      <c r="T1526" s="11">
        <f t="shared" si="94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6"/>
        <v>42600.702986111108</v>
      </c>
      <c r="T1527" s="11">
        <f t="shared" si="94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6"/>
        <v>42388.276006944448</v>
      </c>
      <c r="T1528" s="11">
        <f t="shared" si="94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6"/>
        <v>42808.558865740735</v>
      </c>
      <c r="T1529" s="11">
        <f t="shared" si="94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6"/>
        <v>42767</v>
      </c>
      <c r="T1530" s="11">
        <f t="shared" si="94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6"/>
        <v>42082.587037037039</v>
      </c>
      <c r="T1531" s="11">
        <f t="shared" si="94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6"/>
        <v>42300.767303240747</v>
      </c>
      <c r="T1532" s="11">
        <f t="shared" si="94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6"/>
        <v>41974.125</v>
      </c>
      <c r="T1533" s="11">
        <f t="shared" si="94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6"/>
        <v>42415.625</v>
      </c>
      <c r="T1534" s="11">
        <f t="shared" si="94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6"/>
        <v>42492.165972222225</v>
      </c>
      <c r="T1535" s="11">
        <f t="shared" si="94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6"/>
        <v>42251.67432870371</v>
      </c>
      <c r="T1536" s="11">
        <f t="shared" si="94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6"/>
        <v>42513.916666666672</v>
      </c>
      <c r="T1537" s="11">
        <f t="shared" si="94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6"/>
        <v>42243.802199074074</v>
      </c>
      <c r="T1538" s="11">
        <f t="shared" si="94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5"/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si="96"/>
        <v>42588.75</v>
      </c>
      <c r="T1539" s="11">
        <f t="shared" ref="T1539:T1602" si="98">(((J1539/60)/60)/24)+DATE(1970,1,1)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5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6"/>
        <v>42026.782060185185</v>
      </c>
      <c r="T1540" s="11">
        <f t="shared" si="98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ref="O1541:O1604" si="99">E1541/D1541*100</f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6"/>
        <v>42738.919201388882</v>
      </c>
      <c r="T1541" s="11">
        <f t="shared" si="98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6"/>
        <v>41969.052083333328</v>
      </c>
      <c r="T1542" s="11">
        <f t="shared" si="98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6"/>
        <v>42004.712245370371</v>
      </c>
      <c r="T1543" s="11">
        <f t="shared" si="98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6"/>
        <v>42185.996527777781</v>
      </c>
      <c r="T1544" s="11">
        <f t="shared" si="98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ref="S1545:S1608" si="100">(((I1545/60)/60)/24)+DATE(1970,1,1)</f>
        <v>41965.551319444443</v>
      </c>
      <c r="T1545" s="11">
        <f t="shared" si="98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100"/>
        <v>42095.012499999997</v>
      </c>
      <c r="T1546" s="11">
        <f t="shared" si="98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100"/>
        <v>42065.886111111111</v>
      </c>
      <c r="T1547" s="11">
        <f t="shared" si="98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100"/>
        <v>41899.212951388887</v>
      </c>
      <c r="T1548" s="11">
        <f t="shared" si="98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100"/>
        <v>42789.426875000005</v>
      </c>
      <c r="T1549" s="11">
        <f t="shared" si="98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100"/>
        <v>42316.923842592587</v>
      </c>
      <c r="T1550" s="11">
        <f t="shared" si="98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100"/>
        <v>42311.177766203706</v>
      </c>
      <c r="T1551" s="11">
        <f t="shared" si="98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100"/>
        <v>42502.449467592596</v>
      </c>
      <c r="T1552" s="11">
        <f t="shared" si="98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100"/>
        <v>42151.824525462958</v>
      </c>
      <c r="T1553" s="11">
        <f t="shared" si="98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100"/>
        <v>41913.165972222225</v>
      </c>
      <c r="T1554" s="11">
        <f t="shared" si="98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100"/>
        <v>42249.282951388886</v>
      </c>
      <c r="T1555" s="11">
        <f t="shared" si="98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100"/>
        <v>42218.252199074079</v>
      </c>
      <c r="T1556" s="11">
        <f t="shared" si="98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100"/>
        <v>42264.708333333328</v>
      </c>
      <c r="T1557" s="11">
        <f t="shared" si="98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100"/>
        <v>42555.153055555551</v>
      </c>
      <c r="T1558" s="11">
        <f t="shared" si="98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100"/>
        <v>41902.65315972222</v>
      </c>
      <c r="T1559" s="11">
        <f t="shared" si="98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100"/>
        <v>42244.508333333331</v>
      </c>
      <c r="T1560" s="11">
        <f t="shared" si="98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100"/>
        <v>42123.05322916666</v>
      </c>
      <c r="T1561" s="11">
        <f t="shared" si="98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100"/>
        <v>41956.062418981484</v>
      </c>
      <c r="T1562" s="11">
        <f t="shared" si="98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0.67</v>
      </c>
      <c r="P1563" s="7">
        <f t="shared" si="97"/>
        <v>67</v>
      </c>
      <c r="Q1563" t="s">
        <v>8327</v>
      </c>
      <c r="R1563" t="s">
        <v>8344</v>
      </c>
      <c r="S1563" s="11">
        <f t="shared" si="100"/>
        <v>41585.083368055559</v>
      </c>
      <c r="T1563" s="11">
        <f t="shared" si="98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 s="7" t="e">
        <f t="shared" si="97"/>
        <v>#DIV/0!</v>
      </c>
      <c r="Q1564" t="s">
        <v>8327</v>
      </c>
      <c r="R1564" t="s">
        <v>8344</v>
      </c>
      <c r="S1564" s="11">
        <f t="shared" si="100"/>
        <v>40149.034722222219</v>
      </c>
      <c r="T1564" s="11">
        <f t="shared" si="98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1.4166666666666665</v>
      </c>
      <c r="P1565" s="7">
        <f t="shared" si="97"/>
        <v>42.5</v>
      </c>
      <c r="Q1565" t="s">
        <v>8327</v>
      </c>
      <c r="R1565" t="s">
        <v>8344</v>
      </c>
      <c r="S1565" s="11">
        <f t="shared" si="100"/>
        <v>41712.700821759259</v>
      </c>
      <c r="T1565" s="11">
        <f t="shared" si="98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0.1</v>
      </c>
      <c r="P1566" s="7">
        <f t="shared" si="97"/>
        <v>10</v>
      </c>
      <c r="Q1566" t="s">
        <v>8327</v>
      </c>
      <c r="R1566" t="s">
        <v>8344</v>
      </c>
      <c r="S1566" s="11">
        <f t="shared" si="100"/>
        <v>42152.836805555555</v>
      </c>
      <c r="T1566" s="11">
        <f t="shared" si="98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</v>
      </c>
      <c r="P1567" s="7">
        <f t="shared" si="97"/>
        <v>100</v>
      </c>
      <c r="Q1567" t="s">
        <v>8327</v>
      </c>
      <c r="R1567" t="s">
        <v>8344</v>
      </c>
      <c r="S1567" s="11">
        <f t="shared" si="100"/>
        <v>40702.729872685188</v>
      </c>
      <c r="T1567" s="11">
        <f t="shared" si="98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21.25</v>
      </c>
      <c r="P1568" s="7">
        <f t="shared" si="97"/>
        <v>108.05084745762711</v>
      </c>
      <c r="Q1568" t="s">
        <v>8327</v>
      </c>
      <c r="R1568" t="s">
        <v>8344</v>
      </c>
      <c r="S1568" s="11">
        <f t="shared" si="100"/>
        <v>42578.916666666672</v>
      </c>
      <c r="T1568" s="11">
        <f t="shared" si="98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</v>
      </c>
      <c r="P1569" s="7">
        <f t="shared" si="97"/>
        <v>26.923076923076923</v>
      </c>
      <c r="Q1569" t="s">
        <v>8327</v>
      </c>
      <c r="R1569" t="s">
        <v>8344</v>
      </c>
      <c r="S1569" s="11">
        <f t="shared" si="100"/>
        <v>41687</v>
      </c>
      <c r="T1569" s="11">
        <f t="shared" si="98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13.639999999999999</v>
      </c>
      <c r="P1570" s="7">
        <f t="shared" si="97"/>
        <v>155</v>
      </c>
      <c r="Q1570" t="s">
        <v>8327</v>
      </c>
      <c r="R1570" t="s">
        <v>8344</v>
      </c>
      <c r="S1570" s="11">
        <f t="shared" si="100"/>
        <v>41997.062326388885</v>
      </c>
      <c r="T1570" s="11">
        <f t="shared" si="98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 s="7" t="e">
        <f t="shared" si="97"/>
        <v>#DIV/0!</v>
      </c>
      <c r="Q1571" t="s">
        <v>8327</v>
      </c>
      <c r="R1571" t="s">
        <v>8344</v>
      </c>
      <c r="S1571" s="11">
        <f t="shared" si="100"/>
        <v>41419.679560185185</v>
      </c>
      <c r="T1571" s="11">
        <f t="shared" si="98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41.4</v>
      </c>
      <c r="P1572" s="7">
        <f t="shared" si="97"/>
        <v>47.769230769230766</v>
      </c>
      <c r="Q1572" t="s">
        <v>8327</v>
      </c>
      <c r="R1572" t="s">
        <v>8344</v>
      </c>
      <c r="S1572" s="11">
        <f t="shared" si="100"/>
        <v>42468.771782407406</v>
      </c>
      <c r="T1572" s="11">
        <f t="shared" si="98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0.66115702479338845</v>
      </c>
      <c r="P1573" s="7">
        <f t="shared" si="97"/>
        <v>20</v>
      </c>
      <c r="Q1573" t="s">
        <v>8327</v>
      </c>
      <c r="R1573" t="s">
        <v>8344</v>
      </c>
      <c r="S1573" s="11">
        <f t="shared" si="100"/>
        <v>42174.769479166673</v>
      </c>
      <c r="T1573" s="11">
        <f t="shared" si="98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5</v>
      </c>
      <c r="P1574" s="7">
        <f t="shared" si="97"/>
        <v>41.666666666666664</v>
      </c>
      <c r="Q1574" t="s">
        <v>8327</v>
      </c>
      <c r="R1574" t="s">
        <v>8344</v>
      </c>
      <c r="S1574" s="11">
        <f t="shared" si="100"/>
        <v>42428.999305555553</v>
      </c>
      <c r="T1574" s="11">
        <f t="shared" si="98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2.4777777777777779</v>
      </c>
      <c r="P1575" s="7">
        <f t="shared" si="97"/>
        <v>74.333333333333329</v>
      </c>
      <c r="Q1575" t="s">
        <v>8327</v>
      </c>
      <c r="R1575" t="s">
        <v>8344</v>
      </c>
      <c r="S1575" s="11">
        <f t="shared" si="100"/>
        <v>42826.165972222225</v>
      </c>
      <c r="T1575" s="11">
        <f t="shared" si="98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5.0599999999999996</v>
      </c>
      <c r="P1576" s="7">
        <f t="shared" si="97"/>
        <v>84.333333333333329</v>
      </c>
      <c r="Q1576" t="s">
        <v>8327</v>
      </c>
      <c r="R1576" t="s">
        <v>8344</v>
      </c>
      <c r="S1576" s="11">
        <f t="shared" si="100"/>
        <v>42052.927418981482</v>
      </c>
      <c r="T1576" s="11">
        <f t="shared" si="98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22.91</v>
      </c>
      <c r="P1577" s="7">
        <f t="shared" si="97"/>
        <v>65.457142857142856</v>
      </c>
      <c r="Q1577" t="s">
        <v>8327</v>
      </c>
      <c r="R1577" t="s">
        <v>8344</v>
      </c>
      <c r="S1577" s="11">
        <f t="shared" si="100"/>
        <v>41829.524259259262</v>
      </c>
      <c r="T1577" s="11">
        <f t="shared" si="98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13</v>
      </c>
      <c r="P1578" s="7">
        <f t="shared" si="97"/>
        <v>65</v>
      </c>
      <c r="Q1578" t="s">
        <v>8327</v>
      </c>
      <c r="R1578" t="s">
        <v>8344</v>
      </c>
      <c r="S1578" s="11">
        <f t="shared" si="100"/>
        <v>42185.879259259258</v>
      </c>
      <c r="T1578" s="11">
        <f t="shared" si="98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0.54999999999999993</v>
      </c>
      <c r="P1579" s="7">
        <f t="shared" si="97"/>
        <v>27.5</v>
      </c>
      <c r="Q1579" t="s">
        <v>8327</v>
      </c>
      <c r="R1579" t="s">
        <v>8344</v>
      </c>
      <c r="S1579" s="11">
        <f t="shared" si="100"/>
        <v>41114.847777777781</v>
      </c>
      <c r="T1579" s="11">
        <f t="shared" si="98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10.806536636794938</v>
      </c>
      <c r="P1580" s="7">
        <f t="shared" si="97"/>
        <v>51.25</v>
      </c>
      <c r="Q1580" t="s">
        <v>8327</v>
      </c>
      <c r="R1580" t="s">
        <v>8344</v>
      </c>
      <c r="S1580" s="11">
        <f t="shared" si="100"/>
        <v>40423.083333333336</v>
      </c>
      <c r="T1580" s="11">
        <f t="shared" si="98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0.84008400840084008</v>
      </c>
      <c r="P1581" s="7">
        <f t="shared" si="97"/>
        <v>14</v>
      </c>
      <c r="Q1581" t="s">
        <v>8327</v>
      </c>
      <c r="R1581" t="s">
        <v>8344</v>
      </c>
      <c r="S1581" s="11">
        <f t="shared" si="100"/>
        <v>41514.996423611112</v>
      </c>
      <c r="T1581" s="11">
        <f t="shared" si="98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 s="7" t="e">
        <f t="shared" si="97"/>
        <v>#DIV/0!</v>
      </c>
      <c r="Q1582" t="s">
        <v>8327</v>
      </c>
      <c r="R1582" t="s">
        <v>8344</v>
      </c>
      <c r="S1582" s="11">
        <f t="shared" si="100"/>
        <v>41050.050069444449</v>
      </c>
      <c r="T1582" s="11">
        <f t="shared" si="98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100"/>
        <v>42357.448958333334</v>
      </c>
      <c r="T1583" s="11">
        <f t="shared" si="98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100"/>
        <v>42303.888888888891</v>
      </c>
      <c r="T1584" s="11">
        <f t="shared" si="98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100"/>
        <v>41907.904988425929</v>
      </c>
      <c r="T1585" s="11">
        <f t="shared" si="98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100"/>
        <v>41789.649317129632</v>
      </c>
      <c r="T1586" s="11">
        <f t="shared" si="98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100"/>
        <v>42729.458333333328</v>
      </c>
      <c r="T1587" s="11">
        <f t="shared" si="98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100"/>
        <v>42099.062754629631</v>
      </c>
      <c r="T1588" s="11">
        <f t="shared" si="98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100"/>
        <v>41986.950983796298</v>
      </c>
      <c r="T1589" s="11">
        <f t="shared" si="98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100"/>
        <v>42035.841666666667</v>
      </c>
      <c r="T1590" s="11">
        <f t="shared" si="98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100"/>
        <v>42286.984791666662</v>
      </c>
      <c r="T1591" s="11">
        <f t="shared" si="98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100"/>
        <v>42270.857222222221</v>
      </c>
      <c r="T1592" s="11">
        <f t="shared" si="98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100"/>
        <v>42463.68450231482</v>
      </c>
      <c r="T1593" s="11">
        <f t="shared" si="98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100"/>
        <v>42091.031076388885</v>
      </c>
      <c r="T1594" s="11">
        <f t="shared" si="98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100"/>
        <v>42063.845543981486</v>
      </c>
      <c r="T1595" s="11">
        <f t="shared" si="98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100"/>
        <v>42505.681249999994</v>
      </c>
      <c r="T1596" s="11">
        <f t="shared" si="98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100"/>
        <v>41808.842361111114</v>
      </c>
      <c r="T1597" s="11">
        <f t="shared" si="98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100"/>
        <v>41986.471863425926</v>
      </c>
      <c r="T1598" s="11">
        <f t="shared" si="98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100"/>
        <v>42633.354131944448</v>
      </c>
      <c r="T1599" s="11">
        <f t="shared" si="98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100"/>
        <v>42211.667337962965</v>
      </c>
      <c r="T1600" s="11">
        <f t="shared" si="98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100"/>
        <v>42468.497407407413</v>
      </c>
      <c r="T1601" s="11">
        <f t="shared" si="98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100"/>
        <v>41835.21597222222</v>
      </c>
      <c r="T1602" s="11">
        <f t="shared" si="98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9"/>
        <v>108.2492</v>
      </c>
      <c r="P1603" s="7">
        <f t="shared" ref="P1603:P1666" si="101">E1603/L1603</f>
        <v>48.325535714285714</v>
      </c>
      <c r="Q1603" t="s">
        <v>8313</v>
      </c>
      <c r="R1603" t="s">
        <v>8312</v>
      </c>
      <c r="S1603" s="11">
        <f t="shared" si="100"/>
        <v>40668.092974537038</v>
      </c>
      <c r="T1603" s="11">
        <f t="shared" ref="T1603:T1666" si="102">(((J1603/60)/60)/24)+DATE(1970,1,1)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99"/>
        <v>100.16666666666667</v>
      </c>
      <c r="P1604" s="7">
        <f t="shared" si="101"/>
        <v>46.953125</v>
      </c>
      <c r="Q1604" t="s">
        <v>8313</v>
      </c>
      <c r="R1604" t="s">
        <v>8312</v>
      </c>
      <c r="S1604" s="11">
        <f t="shared" si="100"/>
        <v>40830.958333333336</v>
      </c>
      <c r="T1604" s="11">
        <f t="shared" si="102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ref="O1605:O1668" si="103">E1605/D1605*100</f>
        <v>100.03299999999999</v>
      </c>
      <c r="P1605" s="7">
        <f t="shared" si="101"/>
        <v>66.688666666666663</v>
      </c>
      <c r="Q1605" t="s">
        <v>8313</v>
      </c>
      <c r="R1605" t="s">
        <v>8312</v>
      </c>
      <c r="S1605" s="11">
        <f t="shared" si="100"/>
        <v>40936.169664351852</v>
      </c>
      <c r="T1605" s="11">
        <f t="shared" si="102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122.10714285714286</v>
      </c>
      <c r="P1606" s="7">
        <f t="shared" si="101"/>
        <v>48.842857142857142</v>
      </c>
      <c r="Q1606" t="s">
        <v>8313</v>
      </c>
      <c r="R1606" t="s">
        <v>8312</v>
      </c>
      <c r="S1606" s="11">
        <f t="shared" si="100"/>
        <v>40985.80364583333</v>
      </c>
      <c r="T1606" s="11">
        <f t="shared" si="102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100.69333333333334</v>
      </c>
      <c r="P1607" s="7">
        <f t="shared" si="101"/>
        <v>137.30909090909091</v>
      </c>
      <c r="Q1607" t="s">
        <v>8313</v>
      </c>
      <c r="R1607" t="s">
        <v>8312</v>
      </c>
      <c r="S1607" s="11">
        <f t="shared" si="100"/>
        <v>40756.291666666664</v>
      </c>
      <c r="T1607" s="11">
        <f t="shared" si="102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101.004125</v>
      </c>
      <c r="P1608" s="7">
        <f t="shared" si="101"/>
        <v>87.829673913043479</v>
      </c>
      <c r="Q1608" t="s">
        <v>8313</v>
      </c>
      <c r="R1608" t="s">
        <v>8312</v>
      </c>
      <c r="S1608" s="11">
        <f t="shared" si="100"/>
        <v>40626.069884259261</v>
      </c>
      <c r="T1608" s="11">
        <f t="shared" si="102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145.11000000000001</v>
      </c>
      <c r="P1609" s="7">
        <f t="shared" si="101"/>
        <v>70.785365853658533</v>
      </c>
      <c r="Q1609" t="s">
        <v>8313</v>
      </c>
      <c r="R1609" t="s">
        <v>8312</v>
      </c>
      <c r="S1609" s="11">
        <f t="shared" ref="S1609:S1672" si="104">(((I1609/60)/60)/24)+DATE(1970,1,1)</f>
        <v>41074.80846064815</v>
      </c>
      <c r="T1609" s="11">
        <f t="shared" si="102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101.25</v>
      </c>
      <c r="P1610" s="7">
        <f t="shared" si="101"/>
        <v>52.826086956521742</v>
      </c>
      <c r="Q1610" t="s">
        <v>8313</v>
      </c>
      <c r="R1610" t="s">
        <v>8312</v>
      </c>
      <c r="S1610" s="11">
        <f t="shared" si="104"/>
        <v>41640.226388888892</v>
      </c>
      <c r="T1610" s="11">
        <f t="shared" si="102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118.33333333333333</v>
      </c>
      <c r="P1611" s="7">
        <f t="shared" si="101"/>
        <v>443.75</v>
      </c>
      <c r="Q1611" t="s">
        <v>8313</v>
      </c>
      <c r="R1611" t="s">
        <v>8312</v>
      </c>
      <c r="S1611" s="11">
        <f t="shared" si="104"/>
        <v>40849.333333333336</v>
      </c>
      <c r="T1611" s="11">
        <f t="shared" si="102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271.85000000000002</v>
      </c>
      <c r="P1612" s="7">
        <f t="shared" si="101"/>
        <v>48.544642857142854</v>
      </c>
      <c r="Q1612" t="s">
        <v>8313</v>
      </c>
      <c r="R1612" t="s">
        <v>8312</v>
      </c>
      <c r="S1612" s="11">
        <f t="shared" si="104"/>
        <v>41258.924884259257</v>
      </c>
      <c r="T1612" s="11">
        <f t="shared" si="102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125.125</v>
      </c>
      <c r="P1613" s="7">
        <f t="shared" si="101"/>
        <v>37.074074074074076</v>
      </c>
      <c r="Q1613" t="s">
        <v>8313</v>
      </c>
      <c r="R1613" t="s">
        <v>8312</v>
      </c>
      <c r="S1613" s="11">
        <f t="shared" si="104"/>
        <v>41430.00037037037</v>
      </c>
      <c r="T1613" s="11">
        <f t="shared" si="102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110.00000000000001</v>
      </c>
      <c r="P1614" s="7">
        <f t="shared" si="101"/>
        <v>50</v>
      </c>
      <c r="Q1614" t="s">
        <v>8313</v>
      </c>
      <c r="R1614" t="s">
        <v>8312</v>
      </c>
      <c r="S1614" s="11">
        <f t="shared" si="104"/>
        <v>41276.874814814815</v>
      </c>
      <c r="T1614" s="11">
        <f t="shared" si="102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101.49999999999999</v>
      </c>
      <c r="P1615" s="7">
        <f t="shared" si="101"/>
        <v>39.03846153846154</v>
      </c>
      <c r="Q1615" t="s">
        <v>8313</v>
      </c>
      <c r="R1615" t="s">
        <v>8312</v>
      </c>
      <c r="S1615" s="11">
        <f t="shared" si="104"/>
        <v>41112.069467592592</v>
      </c>
      <c r="T1615" s="11">
        <f t="shared" si="102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102.69999999999999</v>
      </c>
      <c r="P1616" s="7">
        <f t="shared" si="101"/>
        <v>66.688311688311686</v>
      </c>
      <c r="Q1616" t="s">
        <v>8313</v>
      </c>
      <c r="R1616" t="s">
        <v>8312</v>
      </c>
      <c r="S1616" s="11">
        <f t="shared" si="104"/>
        <v>41854.708333333336</v>
      </c>
      <c r="T1616" s="11">
        <f t="shared" si="102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114.12500000000001</v>
      </c>
      <c r="P1617" s="7">
        <f t="shared" si="101"/>
        <v>67.132352941176464</v>
      </c>
      <c r="Q1617" t="s">
        <v>8313</v>
      </c>
      <c r="R1617" t="s">
        <v>8312</v>
      </c>
      <c r="S1617" s="11">
        <f t="shared" si="104"/>
        <v>40890.092546296299</v>
      </c>
      <c r="T1617" s="11">
        <f t="shared" si="102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104.2</v>
      </c>
      <c r="P1618" s="7">
        <f t="shared" si="101"/>
        <v>66.369426751592357</v>
      </c>
      <c r="Q1618" t="s">
        <v>8313</v>
      </c>
      <c r="R1618" t="s">
        <v>8312</v>
      </c>
      <c r="S1618" s="11">
        <f t="shared" si="104"/>
        <v>41235.916666666664</v>
      </c>
      <c r="T1618" s="11">
        <f t="shared" si="102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145.85714285714286</v>
      </c>
      <c r="P1619" s="7">
        <f t="shared" si="101"/>
        <v>64.620253164556956</v>
      </c>
      <c r="Q1619" t="s">
        <v>8313</v>
      </c>
      <c r="R1619" t="s">
        <v>8312</v>
      </c>
      <c r="S1619" s="11">
        <f t="shared" si="104"/>
        <v>41579.791666666664</v>
      </c>
      <c r="T1619" s="11">
        <f t="shared" si="102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105.06666666666666</v>
      </c>
      <c r="P1620" s="7">
        <f t="shared" si="101"/>
        <v>58.370370370370374</v>
      </c>
      <c r="Q1620" t="s">
        <v>8313</v>
      </c>
      <c r="R1620" t="s">
        <v>8312</v>
      </c>
      <c r="S1620" s="11">
        <f t="shared" si="104"/>
        <v>41341.654340277775</v>
      </c>
      <c r="T1620" s="11">
        <f t="shared" si="102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133.33333333333331</v>
      </c>
      <c r="P1621" s="7">
        <f t="shared" si="101"/>
        <v>86.956521739130437</v>
      </c>
      <c r="Q1621" t="s">
        <v>8313</v>
      </c>
      <c r="R1621" t="s">
        <v>8312</v>
      </c>
      <c r="S1621" s="11">
        <f t="shared" si="104"/>
        <v>41897.18618055556</v>
      </c>
      <c r="T1621" s="11">
        <f t="shared" si="102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112.99999999999999</v>
      </c>
      <c r="P1622" s="7">
        <f t="shared" si="101"/>
        <v>66.470588235294116</v>
      </c>
      <c r="Q1622" t="s">
        <v>8313</v>
      </c>
      <c r="R1622" t="s">
        <v>8312</v>
      </c>
      <c r="S1622" s="11">
        <f t="shared" si="104"/>
        <v>41328.339583333334</v>
      </c>
      <c r="T1622" s="11">
        <f t="shared" si="102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121.2</v>
      </c>
      <c r="P1623" s="7">
        <f t="shared" si="101"/>
        <v>163.78378378378378</v>
      </c>
      <c r="Q1623" t="s">
        <v>8313</v>
      </c>
      <c r="R1623" t="s">
        <v>8312</v>
      </c>
      <c r="S1623" s="11">
        <f t="shared" si="104"/>
        <v>41057.165972222225</v>
      </c>
      <c r="T1623" s="11">
        <f t="shared" si="102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101.72463768115942</v>
      </c>
      <c r="P1624" s="7">
        <f t="shared" si="101"/>
        <v>107.98461538461538</v>
      </c>
      <c r="Q1624" t="s">
        <v>8313</v>
      </c>
      <c r="R1624" t="s">
        <v>8312</v>
      </c>
      <c r="S1624" s="11">
        <f t="shared" si="104"/>
        <v>41990.332638888889</v>
      </c>
      <c r="T1624" s="11">
        <f t="shared" si="102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101.06666666666666</v>
      </c>
      <c r="P1625" s="7">
        <f t="shared" si="101"/>
        <v>42.111111111111114</v>
      </c>
      <c r="Q1625" t="s">
        <v>8313</v>
      </c>
      <c r="R1625" t="s">
        <v>8312</v>
      </c>
      <c r="S1625" s="11">
        <f t="shared" si="104"/>
        <v>41513.688530092593</v>
      </c>
      <c r="T1625" s="11">
        <f t="shared" si="102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118</v>
      </c>
      <c r="P1626" s="7">
        <f t="shared" si="101"/>
        <v>47.2</v>
      </c>
      <c r="Q1626" t="s">
        <v>8313</v>
      </c>
      <c r="R1626" t="s">
        <v>8312</v>
      </c>
      <c r="S1626" s="11">
        <f t="shared" si="104"/>
        <v>41283.367303240739</v>
      </c>
      <c r="T1626" s="11">
        <f t="shared" si="102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155.33333333333331</v>
      </c>
      <c r="P1627" s="7">
        <f t="shared" si="101"/>
        <v>112.01923076923077</v>
      </c>
      <c r="Q1627" t="s">
        <v>8313</v>
      </c>
      <c r="R1627" t="s">
        <v>8312</v>
      </c>
      <c r="S1627" s="11">
        <f t="shared" si="104"/>
        <v>41163.699687500004</v>
      </c>
      <c r="T1627" s="11">
        <f t="shared" si="102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101.18750000000001</v>
      </c>
      <c r="P1628" s="7">
        <f t="shared" si="101"/>
        <v>74.953703703703709</v>
      </c>
      <c r="Q1628" t="s">
        <v>8313</v>
      </c>
      <c r="R1628" t="s">
        <v>8312</v>
      </c>
      <c r="S1628" s="11">
        <f t="shared" si="104"/>
        <v>41609.889664351853</v>
      </c>
      <c r="T1628" s="11">
        <f t="shared" si="102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117</v>
      </c>
      <c r="P1629" s="7">
        <f t="shared" si="101"/>
        <v>61.578947368421055</v>
      </c>
      <c r="Q1629" t="s">
        <v>8313</v>
      </c>
      <c r="R1629" t="s">
        <v>8312</v>
      </c>
      <c r="S1629" s="11">
        <f t="shared" si="104"/>
        <v>41239.207638888889</v>
      </c>
      <c r="T1629" s="11">
        <f t="shared" si="102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100.925</v>
      </c>
      <c r="P1630" s="7">
        <f t="shared" si="101"/>
        <v>45.875</v>
      </c>
      <c r="Q1630" t="s">
        <v>8313</v>
      </c>
      <c r="R1630" t="s">
        <v>8312</v>
      </c>
      <c r="S1630" s="11">
        <f t="shared" si="104"/>
        <v>41807.737060185187</v>
      </c>
      <c r="T1630" s="11">
        <f t="shared" si="102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103.66666666666666</v>
      </c>
      <c r="P1631" s="7">
        <f t="shared" si="101"/>
        <v>75.853658536585371</v>
      </c>
      <c r="Q1631" t="s">
        <v>8313</v>
      </c>
      <c r="R1631" t="s">
        <v>8312</v>
      </c>
      <c r="S1631" s="11">
        <f t="shared" si="104"/>
        <v>41690.867280092592</v>
      </c>
      <c r="T1631" s="11">
        <f t="shared" si="102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265.25</v>
      </c>
      <c r="P1632" s="7">
        <f t="shared" si="101"/>
        <v>84.206349206349202</v>
      </c>
      <c r="Q1632" t="s">
        <v>8313</v>
      </c>
      <c r="R1632" t="s">
        <v>8312</v>
      </c>
      <c r="S1632" s="11">
        <f t="shared" si="104"/>
        <v>40970.290972222225</v>
      </c>
      <c r="T1632" s="11">
        <f t="shared" si="102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155.91</v>
      </c>
      <c r="P1633" s="7">
        <f t="shared" si="101"/>
        <v>117.22556390977444</v>
      </c>
      <c r="Q1633" t="s">
        <v>8313</v>
      </c>
      <c r="R1633" t="s">
        <v>8312</v>
      </c>
      <c r="S1633" s="11">
        <f t="shared" si="104"/>
        <v>41194.859502314815</v>
      </c>
      <c r="T1633" s="11">
        <f t="shared" si="102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101.62500000000001</v>
      </c>
      <c r="P1634" s="7">
        <f t="shared" si="101"/>
        <v>86.489361702127653</v>
      </c>
      <c r="Q1634" t="s">
        <v>8313</v>
      </c>
      <c r="R1634" t="s">
        <v>8312</v>
      </c>
      <c r="S1634" s="11">
        <f t="shared" si="104"/>
        <v>40810.340902777774</v>
      </c>
      <c r="T1634" s="11">
        <f t="shared" si="102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100</v>
      </c>
      <c r="P1635" s="7">
        <f t="shared" si="101"/>
        <v>172.41379310344828</v>
      </c>
      <c r="Q1635" t="s">
        <v>8313</v>
      </c>
      <c r="R1635" t="s">
        <v>8312</v>
      </c>
      <c r="S1635" s="11">
        <f t="shared" si="104"/>
        <v>40924.208333333336</v>
      </c>
      <c r="T1635" s="11">
        <f t="shared" si="102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100.49999999999999</v>
      </c>
      <c r="P1636" s="7">
        <f t="shared" si="101"/>
        <v>62.8125</v>
      </c>
      <c r="Q1636" t="s">
        <v>8313</v>
      </c>
      <c r="R1636" t="s">
        <v>8312</v>
      </c>
      <c r="S1636" s="11">
        <f t="shared" si="104"/>
        <v>40696.249305555553</v>
      </c>
      <c r="T1636" s="11">
        <f t="shared" si="102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125.29999999999998</v>
      </c>
      <c r="P1637" s="7">
        <f t="shared" si="101"/>
        <v>67.729729729729726</v>
      </c>
      <c r="Q1637" t="s">
        <v>8313</v>
      </c>
      <c r="R1637" t="s">
        <v>8312</v>
      </c>
      <c r="S1637" s="11">
        <f t="shared" si="104"/>
        <v>42562.868761574078</v>
      </c>
      <c r="T1637" s="11">
        <f t="shared" si="102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103.55555555555556</v>
      </c>
      <c r="P1638" s="7">
        <f t="shared" si="101"/>
        <v>53.5632183908046</v>
      </c>
      <c r="Q1638" t="s">
        <v>8313</v>
      </c>
      <c r="R1638" t="s">
        <v>8312</v>
      </c>
      <c r="S1638" s="11">
        <f t="shared" si="104"/>
        <v>40706.166666666664</v>
      </c>
      <c r="T1638" s="11">
        <f t="shared" si="102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103.8</v>
      </c>
      <c r="P1639" s="7">
        <f t="shared" si="101"/>
        <v>34.6</v>
      </c>
      <c r="Q1639" t="s">
        <v>8313</v>
      </c>
      <c r="R1639" t="s">
        <v>8312</v>
      </c>
      <c r="S1639" s="11">
        <f t="shared" si="104"/>
        <v>40178.98541666667</v>
      </c>
      <c r="T1639" s="11">
        <f t="shared" si="102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105</v>
      </c>
      <c r="P1640" s="7">
        <f t="shared" si="101"/>
        <v>38.888888888888886</v>
      </c>
      <c r="Q1640" t="s">
        <v>8313</v>
      </c>
      <c r="R1640" t="s">
        <v>8312</v>
      </c>
      <c r="S1640" s="11">
        <f t="shared" si="104"/>
        <v>41333.892361111109</v>
      </c>
      <c r="T1640" s="11">
        <f t="shared" si="102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100</v>
      </c>
      <c r="P1641" s="7">
        <f t="shared" si="101"/>
        <v>94.736842105263165</v>
      </c>
      <c r="Q1641" t="s">
        <v>8313</v>
      </c>
      <c r="R1641" t="s">
        <v>8312</v>
      </c>
      <c r="S1641" s="11">
        <f t="shared" si="104"/>
        <v>40971.652372685188</v>
      </c>
      <c r="T1641" s="11">
        <f t="shared" si="102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169.86</v>
      </c>
      <c r="P1642" s="7">
        <f t="shared" si="101"/>
        <v>39.967058823529413</v>
      </c>
      <c r="Q1642" t="s">
        <v>8313</v>
      </c>
      <c r="R1642" t="s">
        <v>8312</v>
      </c>
      <c r="S1642" s="11">
        <f t="shared" si="104"/>
        <v>40393.082638888889</v>
      </c>
      <c r="T1642" s="11">
        <f t="shared" si="102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101.4</v>
      </c>
      <c r="P1643" s="7">
        <f t="shared" si="101"/>
        <v>97.5</v>
      </c>
      <c r="Q1643" t="s">
        <v>8313</v>
      </c>
      <c r="R1643" t="s">
        <v>8346</v>
      </c>
      <c r="S1643" s="11">
        <f t="shared" si="104"/>
        <v>41992.596574074079</v>
      </c>
      <c r="T1643" s="11">
        <f t="shared" si="102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100</v>
      </c>
      <c r="P1644" s="7">
        <f t="shared" si="101"/>
        <v>42.857142857142854</v>
      </c>
      <c r="Q1644" t="s">
        <v>8313</v>
      </c>
      <c r="R1644" t="s">
        <v>8346</v>
      </c>
      <c r="S1644" s="11">
        <f t="shared" si="104"/>
        <v>40708.024618055555</v>
      </c>
      <c r="T1644" s="11">
        <f t="shared" si="102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124.70000000000002</v>
      </c>
      <c r="P1645" s="7">
        <f t="shared" si="101"/>
        <v>168.51351351351352</v>
      </c>
      <c r="Q1645" t="s">
        <v>8313</v>
      </c>
      <c r="R1645" t="s">
        <v>8346</v>
      </c>
      <c r="S1645" s="11">
        <f t="shared" si="104"/>
        <v>41176.824212962965</v>
      </c>
      <c r="T1645" s="11">
        <f t="shared" si="102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109.5</v>
      </c>
      <c r="P1646" s="7">
        <f t="shared" si="101"/>
        <v>85.546875</v>
      </c>
      <c r="Q1646" t="s">
        <v>8313</v>
      </c>
      <c r="R1646" t="s">
        <v>8346</v>
      </c>
      <c r="S1646" s="11">
        <f t="shared" si="104"/>
        <v>41235.101388888892</v>
      </c>
      <c r="T1646" s="11">
        <f t="shared" si="102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110.80000000000001</v>
      </c>
      <c r="P1647" s="7">
        <f t="shared" si="101"/>
        <v>554</v>
      </c>
      <c r="Q1647" t="s">
        <v>8313</v>
      </c>
      <c r="R1647" t="s">
        <v>8346</v>
      </c>
      <c r="S1647" s="11">
        <f t="shared" si="104"/>
        <v>41535.617361111108</v>
      </c>
      <c r="T1647" s="11">
        <f t="shared" si="102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110.2</v>
      </c>
      <c r="P1648" s="7">
        <f t="shared" si="101"/>
        <v>26.554216867469879</v>
      </c>
      <c r="Q1648" t="s">
        <v>8313</v>
      </c>
      <c r="R1648" t="s">
        <v>8346</v>
      </c>
      <c r="S1648" s="11">
        <f t="shared" si="104"/>
        <v>41865.757638888892</v>
      </c>
      <c r="T1648" s="11">
        <f t="shared" si="102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104.71999999999998</v>
      </c>
      <c r="P1649" s="7">
        <f t="shared" si="101"/>
        <v>113.82608695652173</v>
      </c>
      <c r="Q1649" t="s">
        <v>8313</v>
      </c>
      <c r="R1649" t="s">
        <v>8346</v>
      </c>
      <c r="S1649" s="11">
        <f t="shared" si="104"/>
        <v>41069.409456018519</v>
      </c>
      <c r="T1649" s="11">
        <f t="shared" si="102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125.26086956521738</v>
      </c>
      <c r="P1650" s="7">
        <f t="shared" si="101"/>
        <v>32.011111111111113</v>
      </c>
      <c r="Q1650" t="s">
        <v>8313</v>
      </c>
      <c r="R1650" t="s">
        <v>8346</v>
      </c>
      <c r="S1650" s="11">
        <f t="shared" si="104"/>
        <v>40622.662986111114</v>
      </c>
      <c r="T1650" s="11">
        <f t="shared" si="102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100.58763157894737</v>
      </c>
      <c r="P1651" s="7">
        <f t="shared" si="101"/>
        <v>47.189259259259259</v>
      </c>
      <c r="Q1651" t="s">
        <v>8313</v>
      </c>
      <c r="R1651" t="s">
        <v>8346</v>
      </c>
      <c r="S1651" s="11">
        <f t="shared" si="104"/>
        <v>41782.684664351851</v>
      </c>
      <c r="T1651" s="11">
        <f t="shared" si="102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141.55000000000001</v>
      </c>
      <c r="P1652" s="7">
        <f t="shared" si="101"/>
        <v>88.46875</v>
      </c>
      <c r="Q1652" t="s">
        <v>8313</v>
      </c>
      <c r="R1652" t="s">
        <v>8346</v>
      </c>
      <c r="S1652" s="11">
        <f t="shared" si="104"/>
        <v>41556.435613425929</v>
      </c>
      <c r="T1652" s="11">
        <f t="shared" si="102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100.75</v>
      </c>
      <c r="P1653" s="7">
        <f t="shared" si="101"/>
        <v>100.75</v>
      </c>
      <c r="Q1653" t="s">
        <v>8313</v>
      </c>
      <c r="R1653" t="s">
        <v>8346</v>
      </c>
      <c r="S1653" s="11">
        <f t="shared" si="104"/>
        <v>40659.290972222225</v>
      </c>
      <c r="T1653" s="11">
        <f t="shared" si="102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100.66666666666666</v>
      </c>
      <c r="P1654" s="7">
        <f t="shared" si="101"/>
        <v>64.714285714285708</v>
      </c>
      <c r="Q1654" t="s">
        <v>8313</v>
      </c>
      <c r="R1654" t="s">
        <v>8346</v>
      </c>
      <c r="S1654" s="11">
        <f t="shared" si="104"/>
        <v>41602.534641203703</v>
      </c>
      <c r="T1654" s="11">
        <f t="shared" si="102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174.2304</v>
      </c>
      <c r="P1655" s="7">
        <f t="shared" si="101"/>
        <v>51.854285714285716</v>
      </c>
      <c r="Q1655" t="s">
        <v>8313</v>
      </c>
      <c r="R1655" t="s">
        <v>8346</v>
      </c>
      <c r="S1655" s="11">
        <f t="shared" si="104"/>
        <v>40657.834444444445</v>
      </c>
      <c r="T1655" s="11">
        <f t="shared" si="102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119.90909090909089</v>
      </c>
      <c r="P1656" s="7">
        <f t="shared" si="101"/>
        <v>38.794117647058826</v>
      </c>
      <c r="Q1656" t="s">
        <v>8313</v>
      </c>
      <c r="R1656" t="s">
        <v>8346</v>
      </c>
      <c r="S1656" s="11">
        <f t="shared" si="104"/>
        <v>41017.890740740739</v>
      </c>
      <c r="T1656" s="11">
        <f t="shared" si="102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142.86666666666667</v>
      </c>
      <c r="P1657" s="7">
        <f t="shared" si="101"/>
        <v>44.645833333333336</v>
      </c>
      <c r="Q1657" t="s">
        <v>8313</v>
      </c>
      <c r="R1657" t="s">
        <v>8346</v>
      </c>
      <c r="S1657" s="11">
        <f t="shared" si="104"/>
        <v>41004.750231481477</v>
      </c>
      <c r="T1657" s="11">
        <f t="shared" si="102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100.33493333333334</v>
      </c>
      <c r="P1658" s="7">
        <f t="shared" si="101"/>
        <v>156.77333333333334</v>
      </c>
      <c r="Q1658" t="s">
        <v>8313</v>
      </c>
      <c r="R1658" t="s">
        <v>8346</v>
      </c>
      <c r="S1658" s="11">
        <f t="shared" si="104"/>
        <v>41256.928842592592</v>
      </c>
      <c r="T1658" s="11">
        <f t="shared" si="102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104.93380000000001</v>
      </c>
      <c r="P1659" s="7">
        <f t="shared" si="101"/>
        <v>118.70339366515837</v>
      </c>
      <c r="Q1659" t="s">
        <v>8313</v>
      </c>
      <c r="R1659" t="s">
        <v>8346</v>
      </c>
      <c r="S1659" s="11">
        <f t="shared" si="104"/>
        <v>41053.782037037039</v>
      </c>
      <c r="T1659" s="11">
        <f t="shared" si="102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132.23333333333335</v>
      </c>
      <c r="P1660" s="7">
        <f t="shared" si="101"/>
        <v>74.149532710280369</v>
      </c>
      <c r="Q1660" t="s">
        <v>8313</v>
      </c>
      <c r="R1660" t="s">
        <v>8346</v>
      </c>
      <c r="S1660" s="11">
        <f t="shared" si="104"/>
        <v>41261.597222222219</v>
      </c>
      <c r="T1660" s="11">
        <f t="shared" si="102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112.79999999999998</v>
      </c>
      <c r="P1661" s="7">
        <f t="shared" si="101"/>
        <v>12.533333333333333</v>
      </c>
      <c r="Q1661" t="s">
        <v>8313</v>
      </c>
      <c r="R1661" t="s">
        <v>8346</v>
      </c>
      <c r="S1661" s="11">
        <f t="shared" si="104"/>
        <v>41625.5</v>
      </c>
      <c r="T1661" s="11">
        <f t="shared" si="102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1253.75</v>
      </c>
      <c r="P1662" s="7">
        <f t="shared" si="101"/>
        <v>27.861111111111111</v>
      </c>
      <c r="Q1662" t="s">
        <v>8313</v>
      </c>
      <c r="R1662" t="s">
        <v>8346</v>
      </c>
      <c r="S1662" s="11">
        <f t="shared" si="104"/>
        <v>42490.915972222225</v>
      </c>
      <c r="T1662" s="11">
        <f t="shared" si="102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102.50632911392405</v>
      </c>
      <c r="P1663" s="7">
        <f t="shared" si="101"/>
        <v>80.178217821782184</v>
      </c>
      <c r="Q1663" t="s">
        <v>8313</v>
      </c>
      <c r="R1663" t="s">
        <v>8346</v>
      </c>
      <c r="S1663" s="11">
        <f t="shared" si="104"/>
        <v>42386.875</v>
      </c>
      <c r="T1663" s="11">
        <f t="shared" si="102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102.6375</v>
      </c>
      <c r="P1664" s="7">
        <f t="shared" si="101"/>
        <v>132.43548387096774</v>
      </c>
      <c r="Q1664" t="s">
        <v>8313</v>
      </c>
      <c r="R1664" t="s">
        <v>8346</v>
      </c>
      <c r="S1664" s="11">
        <f t="shared" si="104"/>
        <v>40908.239999999998</v>
      </c>
      <c r="T1664" s="11">
        <f t="shared" si="102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108</v>
      </c>
      <c r="P1665" s="7">
        <f t="shared" si="101"/>
        <v>33.75</v>
      </c>
      <c r="Q1665" t="s">
        <v>8313</v>
      </c>
      <c r="R1665" t="s">
        <v>8346</v>
      </c>
      <c r="S1665" s="11">
        <f t="shared" si="104"/>
        <v>42036.02207175926</v>
      </c>
      <c r="T1665" s="11">
        <f t="shared" si="102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122.40879999999999</v>
      </c>
      <c r="P1666" s="7">
        <f t="shared" si="101"/>
        <v>34.384494382022467</v>
      </c>
      <c r="Q1666" t="s">
        <v>8313</v>
      </c>
      <c r="R1666" t="s">
        <v>8346</v>
      </c>
      <c r="S1666" s="11">
        <f t="shared" si="104"/>
        <v>40984.165972222225</v>
      </c>
      <c r="T1666" s="11">
        <f t="shared" si="102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3"/>
        <v>119.45714285714286</v>
      </c>
      <c r="P1667" s="7">
        <f t="shared" ref="P1667:P1730" si="105">E1667/L1667</f>
        <v>44.956989247311824</v>
      </c>
      <c r="Q1667" t="s">
        <v>8313</v>
      </c>
      <c r="R1667" t="s">
        <v>8346</v>
      </c>
      <c r="S1667" s="11">
        <f t="shared" si="104"/>
        <v>40596.125</v>
      </c>
      <c r="T1667" s="11">
        <f t="shared" ref="T1667:T1730" si="106">(((J1667/60)/60)/24)+DATE(1970,1,1)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3"/>
        <v>160.88</v>
      </c>
      <c r="P1668" s="7">
        <f t="shared" si="105"/>
        <v>41.04081632653061</v>
      </c>
      <c r="Q1668" t="s">
        <v>8313</v>
      </c>
      <c r="R1668" t="s">
        <v>8346</v>
      </c>
      <c r="S1668" s="11">
        <f t="shared" si="104"/>
        <v>41361.211493055554</v>
      </c>
      <c r="T1668" s="11">
        <f t="shared" si="106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ref="O1669:O1732" si="107">E1669/D1669*100</f>
        <v>126.85294117647059</v>
      </c>
      <c r="P1669" s="7">
        <f t="shared" si="105"/>
        <v>52.597560975609753</v>
      </c>
      <c r="Q1669" t="s">
        <v>8313</v>
      </c>
      <c r="R1669" t="s">
        <v>8346</v>
      </c>
      <c r="S1669" s="11">
        <f t="shared" si="104"/>
        <v>41709.290972222225</v>
      </c>
      <c r="T1669" s="11">
        <f t="shared" si="106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102.6375</v>
      </c>
      <c r="P1670" s="7">
        <f t="shared" si="105"/>
        <v>70.784482758620683</v>
      </c>
      <c r="Q1670" t="s">
        <v>8313</v>
      </c>
      <c r="R1670" t="s">
        <v>8346</v>
      </c>
      <c r="S1670" s="11">
        <f t="shared" si="104"/>
        <v>40875.191423611112</v>
      </c>
      <c r="T1670" s="11">
        <f t="shared" si="106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139.75</v>
      </c>
      <c r="P1671" s="7">
        <f t="shared" si="105"/>
        <v>53.75</v>
      </c>
      <c r="Q1671" t="s">
        <v>8313</v>
      </c>
      <c r="R1671" t="s">
        <v>8346</v>
      </c>
      <c r="S1671" s="11">
        <f t="shared" si="104"/>
        <v>42521.885138888887</v>
      </c>
      <c r="T1671" s="11">
        <f t="shared" si="106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102.60000000000001</v>
      </c>
      <c r="P1672" s="7">
        <f t="shared" si="105"/>
        <v>44.608695652173914</v>
      </c>
      <c r="Q1672" t="s">
        <v>8313</v>
      </c>
      <c r="R1672" t="s">
        <v>8346</v>
      </c>
      <c r="S1672" s="11">
        <f t="shared" si="104"/>
        <v>40364.166666666664</v>
      </c>
      <c r="T1672" s="11">
        <f t="shared" si="106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100.67349999999999</v>
      </c>
      <c r="P1673" s="7">
        <f t="shared" si="105"/>
        <v>26.148961038961041</v>
      </c>
      <c r="Q1673" t="s">
        <v>8313</v>
      </c>
      <c r="R1673" t="s">
        <v>8346</v>
      </c>
      <c r="S1673" s="11">
        <f t="shared" ref="S1673:S1736" si="108">(((I1673/60)/60)/24)+DATE(1970,1,1)</f>
        <v>42583.54414351852</v>
      </c>
      <c r="T1673" s="11">
        <f t="shared" si="106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112.94117647058823</v>
      </c>
      <c r="P1674" s="7">
        <f t="shared" si="105"/>
        <v>39.183673469387756</v>
      </c>
      <c r="Q1674" t="s">
        <v>8313</v>
      </c>
      <c r="R1674" t="s">
        <v>8346</v>
      </c>
      <c r="S1674" s="11">
        <f t="shared" si="108"/>
        <v>41064.656597222223</v>
      </c>
      <c r="T1674" s="11">
        <f t="shared" si="106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128.09523809523807</v>
      </c>
      <c r="P1675" s="7">
        <f t="shared" si="105"/>
        <v>45.593220338983052</v>
      </c>
      <c r="Q1675" t="s">
        <v>8313</v>
      </c>
      <c r="R1675" t="s">
        <v>8346</v>
      </c>
      <c r="S1675" s="11">
        <f t="shared" si="108"/>
        <v>42069.878379629634</v>
      </c>
      <c r="T1675" s="11">
        <f t="shared" si="106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201.7</v>
      </c>
      <c r="P1676" s="7">
        <f t="shared" si="105"/>
        <v>89.247787610619469</v>
      </c>
      <c r="Q1676" t="s">
        <v>8313</v>
      </c>
      <c r="R1676" t="s">
        <v>8346</v>
      </c>
      <c r="S1676" s="11">
        <f t="shared" si="108"/>
        <v>42600.290972222225</v>
      </c>
      <c r="T1676" s="11">
        <f t="shared" si="106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137.416</v>
      </c>
      <c r="P1677" s="7">
        <f t="shared" si="105"/>
        <v>40.416470588235299</v>
      </c>
      <c r="Q1677" t="s">
        <v>8313</v>
      </c>
      <c r="R1677" t="s">
        <v>8346</v>
      </c>
      <c r="S1677" s="11">
        <f t="shared" si="108"/>
        <v>40832.918749999997</v>
      </c>
      <c r="T1677" s="11">
        <f t="shared" si="106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115.33333333333333</v>
      </c>
      <c r="P1678" s="7">
        <f t="shared" si="105"/>
        <v>82.38095238095238</v>
      </c>
      <c r="Q1678" t="s">
        <v>8313</v>
      </c>
      <c r="R1678" t="s">
        <v>8346</v>
      </c>
      <c r="S1678" s="11">
        <f t="shared" si="108"/>
        <v>41020.165972222225</v>
      </c>
      <c r="T1678" s="11">
        <f t="shared" si="106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111.66666666666667</v>
      </c>
      <c r="P1679" s="7">
        <f t="shared" si="105"/>
        <v>159.52380952380952</v>
      </c>
      <c r="Q1679" t="s">
        <v>8313</v>
      </c>
      <c r="R1679" t="s">
        <v>8346</v>
      </c>
      <c r="S1679" s="11">
        <f t="shared" si="108"/>
        <v>42476.249305555553</v>
      </c>
      <c r="T1679" s="11">
        <f t="shared" si="106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118.39999999999999</v>
      </c>
      <c r="P1680" s="7">
        <f t="shared" si="105"/>
        <v>36.244897959183675</v>
      </c>
      <c r="Q1680" t="s">
        <v>8313</v>
      </c>
      <c r="R1680" t="s">
        <v>8346</v>
      </c>
      <c r="S1680" s="11">
        <f t="shared" si="108"/>
        <v>41676.854988425926</v>
      </c>
      <c r="T1680" s="11">
        <f t="shared" si="106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175</v>
      </c>
      <c r="P1681" s="7">
        <f t="shared" si="105"/>
        <v>62.5</v>
      </c>
      <c r="Q1681" t="s">
        <v>8313</v>
      </c>
      <c r="R1681" t="s">
        <v>8346</v>
      </c>
      <c r="S1681" s="11">
        <f t="shared" si="108"/>
        <v>40746.068807870368</v>
      </c>
      <c r="T1681" s="11">
        <f t="shared" si="106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117.5</v>
      </c>
      <c r="P1682" s="7">
        <f t="shared" si="105"/>
        <v>47</v>
      </c>
      <c r="Q1682" t="s">
        <v>8313</v>
      </c>
      <c r="R1682" t="s">
        <v>8346</v>
      </c>
      <c r="S1682" s="11">
        <f t="shared" si="108"/>
        <v>41832.757719907408</v>
      </c>
      <c r="T1682" s="11">
        <f t="shared" si="106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101.42212307692309</v>
      </c>
      <c r="P1683" s="7">
        <f t="shared" si="105"/>
        <v>74.575090497737563</v>
      </c>
      <c r="Q1683" t="s">
        <v>8313</v>
      </c>
      <c r="R1683" t="s">
        <v>8347</v>
      </c>
      <c r="S1683" s="11">
        <f t="shared" si="108"/>
        <v>42823.083333333328</v>
      </c>
      <c r="T1683" s="11">
        <f t="shared" si="106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 s="7" t="e">
        <f t="shared" si="105"/>
        <v>#DIV/0!</v>
      </c>
      <c r="Q1684" t="s">
        <v>8313</v>
      </c>
      <c r="R1684" t="s">
        <v>8347</v>
      </c>
      <c r="S1684" s="11">
        <f t="shared" si="108"/>
        <v>42839.171990740739</v>
      </c>
      <c r="T1684" s="11">
        <f t="shared" si="106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21.714285714285715</v>
      </c>
      <c r="P1685" s="7">
        <f t="shared" si="105"/>
        <v>76</v>
      </c>
      <c r="Q1685" t="s">
        <v>8313</v>
      </c>
      <c r="R1685" t="s">
        <v>8347</v>
      </c>
      <c r="S1685" s="11">
        <f t="shared" si="108"/>
        <v>42832.781689814816</v>
      </c>
      <c r="T1685" s="11">
        <f t="shared" si="106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109.125</v>
      </c>
      <c r="P1686" s="7">
        <f t="shared" si="105"/>
        <v>86.43564356435644</v>
      </c>
      <c r="Q1686" t="s">
        <v>8313</v>
      </c>
      <c r="R1686" t="s">
        <v>8347</v>
      </c>
      <c r="S1686" s="11">
        <f t="shared" si="108"/>
        <v>42811.773622685185</v>
      </c>
      <c r="T1686" s="11">
        <f t="shared" si="106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102.85714285714285</v>
      </c>
      <c r="P1687" s="7">
        <f t="shared" si="105"/>
        <v>24</v>
      </c>
      <c r="Q1687" t="s">
        <v>8313</v>
      </c>
      <c r="R1687" t="s">
        <v>8347</v>
      </c>
      <c r="S1687" s="11">
        <f t="shared" si="108"/>
        <v>42818.208599537036</v>
      </c>
      <c r="T1687" s="11">
        <f t="shared" si="106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0.36</v>
      </c>
      <c r="P1688" s="7">
        <f t="shared" si="105"/>
        <v>18</v>
      </c>
      <c r="Q1688" t="s">
        <v>8313</v>
      </c>
      <c r="R1688" t="s">
        <v>8347</v>
      </c>
      <c r="S1688" s="11">
        <f t="shared" si="108"/>
        <v>42852.802303240736</v>
      </c>
      <c r="T1688" s="11">
        <f t="shared" si="106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31.25</v>
      </c>
      <c r="P1689" s="7">
        <f t="shared" si="105"/>
        <v>80.128205128205124</v>
      </c>
      <c r="Q1689" t="s">
        <v>8313</v>
      </c>
      <c r="R1689" t="s">
        <v>8347</v>
      </c>
      <c r="S1689" s="11">
        <f t="shared" si="108"/>
        <v>42835.84375</v>
      </c>
      <c r="T1689" s="11">
        <f t="shared" si="106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44.3</v>
      </c>
      <c r="P1690" s="7">
        <f t="shared" si="105"/>
        <v>253.14285714285714</v>
      </c>
      <c r="Q1690" t="s">
        <v>8313</v>
      </c>
      <c r="R1690" t="s">
        <v>8347</v>
      </c>
      <c r="S1690" s="11">
        <f t="shared" si="108"/>
        <v>42834.492986111116</v>
      </c>
      <c r="T1690" s="11">
        <f t="shared" si="106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100</v>
      </c>
      <c r="P1691" s="7">
        <f t="shared" si="105"/>
        <v>171.42857142857142</v>
      </c>
      <c r="Q1691" t="s">
        <v>8313</v>
      </c>
      <c r="R1691" t="s">
        <v>8347</v>
      </c>
      <c r="S1691" s="11">
        <f t="shared" si="108"/>
        <v>42810.900810185187</v>
      </c>
      <c r="T1691" s="11">
        <f t="shared" si="106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25.4</v>
      </c>
      <c r="P1692" s="7">
        <f t="shared" si="105"/>
        <v>57.727272727272727</v>
      </c>
      <c r="Q1692" t="s">
        <v>8313</v>
      </c>
      <c r="R1692" t="s">
        <v>8347</v>
      </c>
      <c r="S1692" s="11">
        <f t="shared" si="108"/>
        <v>42831.389374999999</v>
      </c>
      <c r="T1692" s="11">
        <f t="shared" si="106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33.473333333333329</v>
      </c>
      <c r="P1693" s="7">
        <f t="shared" si="105"/>
        <v>264.26315789473682</v>
      </c>
      <c r="Q1693" t="s">
        <v>8313</v>
      </c>
      <c r="R1693" t="s">
        <v>8347</v>
      </c>
      <c r="S1693" s="11">
        <f t="shared" si="108"/>
        <v>42828.041666666672</v>
      </c>
      <c r="T1693" s="11">
        <f t="shared" si="106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47.8</v>
      </c>
      <c r="P1694" s="7">
        <f t="shared" si="105"/>
        <v>159.33333333333334</v>
      </c>
      <c r="Q1694" t="s">
        <v>8313</v>
      </c>
      <c r="R1694" t="s">
        <v>8347</v>
      </c>
      <c r="S1694" s="11">
        <f t="shared" si="108"/>
        <v>42820.999305555553</v>
      </c>
      <c r="T1694" s="11">
        <f t="shared" si="106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9.3333333333333339</v>
      </c>
      <c r="P1695" s="7">
        <f t="shared" si="105"/>
        <v>35</v>
      </c>
      <c r="Q1695" t="s">
        <v>8313</v>
      </c>
      <c r="R1695" t="s">
        <v>8347</v>
      </c>
      <c r="S1695" s="11">
        <f t="shared" si="108"/>
        <v>42834.833333333328</v>
      </c>
      <c r="T1695" s="11">
        <f t="shared" si="106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0.05</v>
      </c>
      <c r="P1696" s="7">
        <f t="shared" si="105"/>
        <v>5</v>
      </c>
      <c r="Q1696" t="s">
        <v>8313</v>
      </c>
      <c r="R1696" t="s">
        <v>8347</v>
      </c>
      <c r="S1696" s="11">
        <f t="shared" si="108"/>
        <v>42821.191666666666</v>
      </c>
      <c r="T1696" s="11">
        <f t="shared" si="106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11.708333333333334</v>
      </c>
      <c r="P1697" s="7">
        <f t="shared" si="105"/>
        <v>61.086956521739133</v>
      </c>
      <c r="Q1697" t="s">
        <v>8313</v>
      </c>
      <c r="R1697" t="s">
        <v>8347</v>
      </c>
      <c r="S1697" s="11">
        <f t="shared" si="108"/>
        <v>42835.041666666672</v>
      </c>
      <c r="T1697" s="11">
        <f t="shared" si="106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 s="7" t="e">
        <f t="shared" si="105"/>
        <v>#DIV/0!</v>
      </c>
      <c r="Q1698" t="s">
        <v>8313</v>
      </c>
      <c r="R1698" t="s">
        <v>8347</v>
      </c>
      <c r="S1698" s="11">
        <f t="shared" si="108"/>
        <v>42826.027905092589</v>
      </c>
      <c r="T1698" s="11">
        <f t="shared" si="106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20.208000000000002</v>
      </c>
      <c r="P1699" s="7">
        <f t="shared" si="105"/>
        <v>114.81818181818181</v>
      </c>
      <c r="Q1699" t="s">
        <v>8313</v>
      </c>
      <c r="R1699" t="s">
        <v>8347</v>
      </c>
      <c r="S1699" s="11">
        <f t="shared" si="108"/>
        <v>42834.991296296299</v>
      </c>
      <c r="T1699" s="11">
        <f t="shared" si="106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 s="7" t="e">
        <f t="shared" si="105"/>
        <v>#DIV/0!</v>
      </c>
      <c r="Q1700" t="s">
        <v>8313</v>
      </c>
      <c r="R1700" t="s">
        <v>8347</v>
      </c>
      <c r="S1700" s="11">
        <f t="shared" si="108"/>
        <v>42820.147916666669</v>
      </c>
      <c r="T1700" s="11">
        <f t="shared" si="106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4.2311459353574925</v>
      </c>
      <c r="P1701" s="7">
        <f t="shared" si="105"/>
        <v>54</v>
      </c>
      <c r="Q1701" t="s">
        <v>8313</v>
      </c>
      <c r="R1701" t="s">
        <v>8347</v>
      </c>
      <c r="S1701" s="11">
        <f t="shared" si="108"/>
        <v>42836.863946759258</v>
      </c>
      <c r="T1701" s="11">
        <f t="shared" si="106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26.06</v>
      </c>
      <c r="P1702" s="7">
        <f t="shared" si="105"/>
        <v>65.974683544303801</v>
      </c>
      <c r="Q1702" t="s">
        <v>8313</v>
      </c>
      <c r="R1702" t="s">
        <v>8347</v>
      </c>
      <c r="S1702" s="11">
        <f t="shared" si="108"/>
        <v>42826.166666666672</v>
      </c>
      <c r="T1702" s="11">
        <f t="shared" si="106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0.19801980198019803</v>
      </c>
      <c r="P1703" s="7">
        <f t="shared" si="105"/>
        <v>5</v>
      </c>
      <c r="Q1703" t="s">
        <v>8313</v>
      </c>
      <c r="R1703" t="s">
        <v>8347</v>
      </c>
      <c r="S1703" s="11">
        <f t="shared" si="108"/>
        <v>42019.664409722223</v>
      </c>
      <c r="T1703" s="11">
        <f t="shared" si="106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6.0606060606060606E-3</v>
      </c>
      <c r="P1704" s="7">
        <f t="shared" si="105"/>
        <v>1</v>
      </c>
      <c r="Q1704" t="s">
        <v>8313</v>
      </c>
      <c r="R1704" t="s">
        <v>8347</v>
      </c>
      <c r="S1704" s="11">
        <f t="shared" si="108"/>
        <v>42093.828125</v>
      </c>
      <c r="T1704" s="11">
        <f t="shared" si="106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</v>
      </c>
      <c r="P1705" s="7">
        <f t="shared" si="105"/>
        <v>25.5</v>
      </c>
      <c r="Q1705" t="s">
        <v>8313</v>
      </c>
      <c r="R1705" t="s">
        <v>8347</v>
      </c>
      <c r="S1705" s="11">
        <f t="shared" si="108"/>
        <v>42247.281678240746</v>
      </c>
      <c r="T1705" s="11">
        <f t="shared" si="106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65.100000000000009</v>
      </c>
      <c r="P1706" s="7">
        <f t="shared" si="105"/>
        <v>118.36363636363636</v>
      </c>
      <c r="Q1706" t="s">
        <v>8313</v>
      </c>
      <c r="R1706" t="s">
        <v>8347</v>
      </c>
      <c r="S1706" s="11">
        <f t="shared" si="108"/>
        <v>42051.139733796299</v>
      </c>
      <c r="T1706" s="11">
        <f t="shared" si="106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 s="7" t="e">
        <f t="shared" si="105"/>
        <v>#DIV/0!</v>
      </c>
      <c r="Q1707" t="s">
        <v>8313</v>
      </c>
      <c r="R1707" t="s">
        <v>8347</v>
      </c>
      <c r="S1707" s="11">
        <f t="shared" si="108"/>
        <v>42256.666666666672</v>
      </c>
      <c r="T1707" s="11">
        <f t="shared" si="106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 s="7" t="e">
        <f t="shared" si="105"/>
        <v>#DIV/0!</v>
      </c>
      <c r="Q1708" t="s">
        <v>8313</v>
      </c>
      <c r="R1708" t="s">
        <v>8347</v>
      </c>
      <c r="S1708" s="11">
        <f t="shared" si="108"/>
        <v>42239.306388888886</v>
      </c>
      <c r="T1708" s="11">
        <f t="shared" si="106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</v>
      </c>
      <c r="P1709" s="7">
        <f t="shared" si="105"/>
        <v>54.111111111111114</v>
      </c>
      <c r="Q1709" t="s">
        <v>8313</v>
      </c>
      <c r="R1709" t="s">
        <v>8347</v>
      </c>
      <c r="S1709" s="11">
        <f t="shared" si="108"/>
        <v>42457.679340277777</v>
      </c>
      <c r="T1709" s="11">
        <f t="shared" si="106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 s="7" t="e">
        <f t="shared" si="105"/>
        <v>#DIV/0!</v>
      </c>
      <c r="Q1710" t="s">
        <v>8313</v>
      </c>
      <c r="R1710" t="s">
        <v>8347</v>
      </c>
      <c r="S1710" s="11">
        <f t="shared" si="108"/>
        <v>42491.866967592592</v>
      </c>
      <c r="T1710" s="11">
        <f t="shared" si="106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4.8571428571428568</v>
      </c>
      <c r="P1711" s="7">
        <f t="shared" si="105"/>
        <v>21.25</v>
      </c>
      <c r="Q1711" t="s">
        <v>8313</v>
      </c>
      <c r="R1711" t="s">
        <v>8347</v>
      </c>
      <c r="S1711" s="11">
        <f t="shared" si="108"/>
        <v>41882.818749999999</v>
      </c>
      <c r="T1711" s="11">
        <f t="shared" si="106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0.67999999999999994</v>
      </c>
      <c r="P1712" s="7">
        <f t="shared" si="105"/>
        <v>34</v>
      </c>
      <c r="Q1712" t="s">
        <v>8313</v>
      </c>
      <c r="R1712" t="s">
        <v>8347</v>
      </c>
      <c r="S1712" s="11">
        <f t="shared" si="108"/>
        <v>42387.541666666672</v>
      </c>
      <c r="T1712" s="11">
        <f t="shared" si="106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10.5</v>
      </c>
      <c r="P1713" s="7">
        <f t="shared" si="105"/>
        <v>525</v>
      </c>
      <c r="Q1713" t="s">
        <v>8313</v>
      </c>
      <c r="R1713" t="s">
        <v>8347</v>
      </c>
      <c r="S1713" s="11">
        <f t="shared" si="108"/>
        <v>41883.646226851852</v>
      </c>
      <c r="T1713" s="11">
        <f t="shared" si="106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 s="7" t="e">
        <f t="shared" si="105"/>
        <v>#DIV/0!</v>
      </c>
      <c r="Q1714" t="s">
        <v>8313</v>
      </c>
      <c r="R1714" t="s">
        <v>8347</v>
      </c>
      <c r="S1714" s="11">
        <f t="shared" si="108"/>
        <v>42185.913807870369</v>
      </c>
      <c r="T1714" s="11">
        <f t="shared" si="106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1.6666666666666667</v>
      </c>
      <c r="P1715" s="7">
        <f t="shared" si="105"/>
        <v>50</v>
      </c>
      <c r="Q1715" t="s">
        <v>8313</v>
      </c>
      <c r="R1715" t="s">
        <v>8347</v>
      </c>
      <c r="S1715" s="11">
        <f t="shared" si="108"/>
        <v>41917.801064814819</v>
      </c>
      <c r="T1715" s="11">
        <f t="shared" si="106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7.8680000000000003</v>
      </c>
      <c r="P1716" s="7">
        <f t="shared" si="105"/>
        <v>115.70588235294117</v>
      </c>
      <c r="Q1716" t="s">
        <v>8313</v>
      </c>
      <c r="R1716" t="s">
        <v>8347</v>
      </c>
      <c r="S1716" s="11">
        <f t="shared" si="108"/>
        <v>42125.918530092589</v>
      </c>
      <c r="T1716" s="11">
        <f t="shared" si="106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0.22</v>
      </c>
      <c r="P1717" s="7">
        <f t="shared" si="105"/>
        <v>5.5</v>
      </c>
      <c r="Q1717" t="s">
        <v>8313</v>
      </c>
      <c r="R1717" t="s">
        <v>8347</v>
      </c>
      <c r="S1717" s="11">
        <f t="shared" si="108"/>
        <v>42094.140277777777</v>
      </c>
      <c r="T1717" s="11">
        <f t="shared" si="106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7.5</v>
      </c>
      <c r="P1718" s="7">
        <f t="shared" si="105"/>
        <v>50</v>
      </c>
      <c r="Q1718" t="s">
        <v>8313</v>
      </c>
      <c r="R1718" t="s">
        <v>8347</v>
      </c>
      <c r="S1718" s="11">
        <f t="shared" si="108"/>
        <v>42713.619201388887</v>
      </c>
      <c r="T1718" s="11">
        <f t="shared" si="106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42.725880551301685</v>
      </c>
      <c r="P1719" s="7">
        <f t="shared" si="105"/>
        <v>34.024390243902438</v>
      </c>
      <c r="Q1719" t="s">
        <v>8313</v>
      </c>
      <c r="R1719" t="s">
        <v>8347</v>
      </c>
      <c r="S1719" s="11">
        <f t="shared" si="108"/>
        <v>42481.166666666672</v>
      </c>
      <c r="T1719" s="11">
        <f t="shared" si="106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0.2142857142857143</v>
      </c>
      <c r="P1720" s="7">
        <f t="shared" si="105"/>
        <v>37.5</v>
      </c>
      <c r="Q1720" t="s">
        <v>8313</v>
      </c>
      <c r="R1720" t="s">
        <v>8347</v>
      </c>
      <c r="S1720" s="11">
        <f t="shared" si="108"/>
        <v>42504.207638888889</v>
      </c>
      <c r="T1720" s="11">
        <f t="shared" si="106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0.87500000000000011</v>
      </c>
      <c r="P1721" s="7">
        <f t="shared" si="105"/>
        <v>11.666666666666666</v>
      </c>
      <c r="Q1721" t="s">
        <v>8313</v>
      </c>
      <c r="R1721" t="s">
        <v>8347</v>
      </c>
      <c r="S1721" s="11">
        <f t="shared" si="108"/>
        <v>41899.534618055557</v>
      </c>
      <c r="T1721" s="11">
        <f t="shared" si="106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</v>
      </c>
      <c r="P1722" s="7">
        <f t="shared" si="105"/>
        <v>28.125</v>
      </c>
      <c r="Q1722" t="s">
        <v>8313</v>
      </c>
      <c r="R1722" t="s">
        <v>8347</v>
      </c>
      <c r="S1722" s="11">
        <f t="shared" si="108"/>
        <v>41952.824895833335</v>
      </c>
      <c r="T1722" s="11">
        <f t="shared" si="106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 s="7" t="e">
        <f t="shared" si="105"/>
        <v>#DIV/0!</v>
      </c>
      <c r="Q1723" t="s">
        <v>8313</v>
      </c>
      <c r="R1723" t="s">
        <v>8347</v>
      </c>
      <c r="S1723" s="11">
        <f t="shared" si="108"/>
        <v>42349.461377314816</v>
      </c>
      <c r="T1723" s="11">
        <f t="shared" si="106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3.4722222222222224E-2</v>
      </c>
      <c r="P1724" s="7">
        <f t="shared" si="105"/>
        <v>1</v>
      </c>
      <c r="Q1724" t="s">
        <v>8313</v>
      </c>
      <c r="R1724" t="s">
        <v>8347</v>
      </c>
      <c r="S1724" s="11">
        <f t="shared" si="108"/>
        <v>42463.006944444445</v>
      </c>
      <c r="T1724" s="11">
        <f t="shared" si="106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</v>
      </c>
      <c r="P1725" s="7">
        <f t="shared" si="105"/>
        <v>216.66666666666666</v>
      </c>
      <c r="Q1725" t="s">
        <v>8313</v>
      </c>
      <c r="R1725" t="s">
        <v>8347</v>
      </c>
      <c r="S1725" s="11">
        <f t="shared" si="108"/>
        <v>42186.25</v>
      </c>
      <c r="T1725" s="11">
        <f t="shared" si="106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0.58333333333333337</v>
      </c>
      <c r="P1726" s="7">
        <f t="shared" si="105"/>
        <v>8.75</v>
      </c>
      <c r="Q1726" t="s">
        <v>8313</v>
      </c>
      <c r="R1726" t="s">
        <v>8347</v>
      </c>
      <c r="S1726" s="11">
        <f t="shared" si="108"/>
        <v>41942.932430555556</v>
      </c>
      <c r="T1726" s="11">
        <f t="shared" si="106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10.181818181818182</v>
      </c>
      <c r="P1727" s="7">
        <f t="shared" si="105"/>
        <v>62.222222222222221</v>
      </c>
      <c r="Q1727" t="s">
        <v>8313</v>
      </c>
      <c r="R1727" t="s">
        <v>8347</v>
      </c>
      <c r="S1727" s="11">
        <f t="shared" si="108"/>
        <v>41875.968159722222</v>
      </c>
      <c r="T1727" s="11">
        <f t="shared" si="106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33.784615384615385</v>
      </c>
      <c r="P1728" s="7">
        <f t="shared" si="105"/>
        <v>137.25</v>
      </c>
      <c r="Q1728" t="s">
        <v>8313</v>
      </c>
      <c r="R1728" t="s">
        <v>8347</v>
      </c>
      <c r="S1728" s="11">
        <f t="shared" si="108"/>
        <v>41817.919722222221</v>
      </c>
      <c r="T1728" s="11">
        <f t="shared" si="106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3.3333333333333333E-2</v>
      </c>
      <c r="P1729" s="7">
        <f t="shared" si="105"/>
        <v>1</v>
      </c>
      <c r="Q1729" t="s">
        <v>8313</v>
      </c>
      <c r="R1729" t="s">
        <v>8347</v>
      </c>
      <c r="S1729" s="11">
        <f t="shared" si="108"/>
        <v>42099.458333333328</v>
      </c>
      <c r="T1729" s="11">
        <f t="shared" si="106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68.400000000000006</v>
      </c>
      <c r="P1730" s="7">
        <f t="shared" si="105"/>
        <v>122.14285714285714</v>
      </c>
      <c r="Q1730" t="s">
        <v>8313</v>
      </c>
      <c r="R1730" t="s">
        <v>8347</v>
      </c>
      <c r="S1730" s="11">
        <f t="shared" si="108"/>
        <v>42298.625856481478</v>
      </c>
      <c r="T1730" s="11">
        <f t="shared" si="106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7"/>
        <v>0</v>
      </c>
      <c r="P1731" s="7" t="e">
        <f t="shared" ref="P1731:P1794" si="109">E1731/L1731</f>
        <v>#DIV/0!</v>
      </c>
      <c r="Q1731" t="s">
        <v>8313</v>
      </c>
      <c r="R1731" t="s">
        <v>8347</v>
      </c>
      <c r="S1731" s="11">
        <f t="shared" si="108"/>
        <v>42531.052152777775</v>
      </c>
      <c r="T1731" s="11">
        <f t="shared" ref="T1731:T1794" si="110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7"/>
        <v>0</v>
      </c>
      <c r="P1732" s="7" t="e">
        <f t="shared" si="109"/>
        <v>#DIV/0!</v>
      </c>
      <c r="Q1732" t="s">
        <v>8313</v>
      </c>
      <c r="R1732" t="s">
        <v>8347</v>
      </c>
      <c r="S1732" s="11">
        <f t="shared" si="108"/>
        <v>42302.087766203709</v>
      </c>
      <c r="T1732" s="11">
        <f t="shared" si="110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ref="O1733:O1796" si="111">E1733/D1733*100</f>
        <v>0</v>
      </c>
      <c r="P1733" s="7" t="e">
        <f t="shared" si="109"/>
        <v>#DIV/0!</v>
      </c>
      <c r="Q1733" t="s">
        <v>8313</v>
      </c>
      <c r="R1733" t="s">
        <v>8347</v>
      </c>
      <c r="S1733" s="11">
        <f t="shared" si="108"/>
        <v>42166.625</v>
      </c>
      <c r="T1733" s="11">
        <f t="shared" si="110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7" t="e">
        <f t="shared" si="109"/>
        <v>#DIV/0!</v>
      </c>
      <c r="Q1734" t="s">
        <v>8313</v>
      </c>
      <c r="R1734" t="s">
        <v>8347</v>
      </c>
      <c r="S1734" s="11">
        <f t="shared" si="108"/>
        <v>42385.208333333328</v>
      </c>
      <c r="T1734" s="11">
        <f t="shared" si="110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7" t="e">
        <f t="shared" si="109"/>
        <v>#DIV/0!</v>
      </c>
      <c r="Q1735" t="s">
        <v>8313</v>
      </c>
      <c r="R1735" t="s">
        <v>8347</v>
      </c>
      <c r="S1735" s="11">
        <f t="shared" si="108"/>
        <v>42626.895833333328</v>
      </c>
      <c r="T1735" s="11">
        <f t="shared" si="110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2.2222222222222223E-2</v>
      </c>
      <c r="P1736" s="7">
        <f t="shared" si="109"/>
        <v>1</v>
      </c>
      <c r="Q1736" t="s">
        <v>8313</v>
      </c>
      <c r="R1736" t="s">
        <v>8347</v>
      </c>
      <c r="S1736" s="11">
        <f t="shared" si="108"/>
        <v>42132.036527777775</v>
      </c>
      <c r="T1736" s="11">
        <f t="shared" si="110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11</v>
      </c>
      <c r="P1737" s="7">
        <f t="shared" si="109"/>
        <v>55</v>
      </c>
      <c r="Q1737" t="s">
        <v>8313</v>
      </c>
      <c r="R1737" t="s">
        <v>8347</v>
      </c>
      <c r="S1737" s="11">
        <f t="shared" ref="S1737:S1800" si="112">(((I1737/60)/60)/24)+DATE(1970,1,1)</f>
        <v>42589.814178240747</v>
      </c>
      <c r="T1737" s="11">
        <f t="shared" si="110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0.73333333333333328</v>
      </c>
      <c r="P1738" s="7">
        <f t="shared" si="109"/>
        <v>22</v>
      </c>
      <c r="Q1738" t="s">
        <v>8313</v>
      </c>
      <c r="R1738" t="s">
        <v>8347</v>
      </c>
      <c r="S1738" s="11">
        <f t="shared" si="112"/>
        <v>42316.90315972222</v>
      </c>
      <c r="T1738" s="11">
        <f t="shared" si="110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21.25</v>
      </c>
      <c r="P1739" s="7">
        <f t="shared" si="109"/>
        <v>56.666666666666664</v>
      </c>
      <c r="Q1739" t="s">
        <v>8313</v>
      </c>
      <c r="R1739" t="s">
        <v>8347</v>
      </c>
      <c r="S1739" s="11">
        <f t="shared" si="112"/>
        <v>42205.948981481488</v>
      </c>
      <c r="T1739" s="11">
        <f t="shared" si="110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0.4</v>
      </c>
      <c r="P1740" s="7">
        <f t="shared" si="109"/>
        <v>20</v>
      </c>
      <c r="Q1740" t="s">
        <v>8313</v>
      </c>
      <c r="R1740" t="s">
        <v>8347</v>
      </c>
      <c r="S1740" s="11">
        <f t="shared" si="112"/>
        <v>41914.874328703707</v>
      </c>
      <c r="T1740" s="11">
        <f t="shared" si="110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0.1</v>
      </c>
      <c r="P1741" s="7">
        <f t="shared" si="109"/>
        <v>1</v>
      </c>
      <c r="Q1741" t="s">
        <v>8313</v>
      </c>
      <c r="R1741" t="s">
        <v>8347</v>
      </c>
      <c r="S1741" s="11">
        <f t="shared" si="112"/>
        <v>42494.832546296297</v>
      </c>
      <c r="T1741" s="11">
        <f t="shared" si="110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7" t="e">
        <f t="shared" si="109"/>
        <v>#DIV/0!</v>
      </c>
      <c r="Q1742" t="s">
        <v>8313</v>
      </c>
      <c r="R1742" t="s">
        <v>8347</v>
      </c>
      <c r="S1742" s="11">
        <f t="shared" si="112"/>
        <v>42201.817384259266</v>
      </c>
      <c r="T1742" s="11">
        <f t="shared" si="110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2"/>
        <v>42165.628136574072</v>
      </c>
      <c r="T1743" s="11">
        <f t="shared" si="110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2"/>
        <v>42742.875</v>
      </c>
      <c r="T1744" s="11">
        <f t="shared" si="110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2"/>
        <v>42609.165972222225</v>
      </c>
      <c r="T1745" s="11">
        <f t="shared" si="110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2"/>
        <v>42071.563391203701</v>
      </c>
      <c r="T1746" s="11">
        <f t="shared" si="110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2"/>
        <v>42726.083333333328</v>
      </c>
      <c r="T1747" s="11">
        <f t="shared" si="110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2"/>
        <v>42698.083333333328</v>
      </c>
      <c r="T1748" s="11">
        <f t="shared" si="110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2"/>
        <v>42321.625</v>
      </c>
      <c r="T1749" s="11">
        <f t="shared" si="110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2"/>
        <v>42249.950729166667</v>
      </c>
      <c r="T1750" s="11">
        <f t="shared" si="110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2"/>
        <v>42795.791666666672</v>
      </c>
      <c r="T1751" s="11">
        <f t="shared" si="110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2"/>
        <v>42479.836851851855</v>
      </c>
      <c r="T1752" s="11">
        <f t="shared" si="110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2"/>
        <v>42082.739849537036</v>
      </c>
      <c r="T1753" s="11">
        <f t="shared" si="110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2"/>
        <v>42657.253263888888</v>
      </c>
      <c r="T1754" s="11">
        <f t="shared" si="110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2"/>
        <v>42450.707962962959</v>
      </c>
      <c r="T1755" s="11">
        <f t="shared" si="110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2"/>
        <v>42097.835104166668</v>
      </c>
      <c r="T1756" s="11">
        <f t="shared" si="110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2"/>
        <v>42282.788900462961</v>
      </c>
      <c r="T1757" s="11">
        <f t="shared" si="110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2"/>
        <v>42611.167465277773</v>
      </c>
      <c r="T1758" s="11">
        <f t="shared" si="110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2"/>
        <v>42763.811805555553</v>
      </c>
      <c r="T1759" s="11">
        <f t="shared" si="110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2"/>
        <v>42565.955925925926</v>
      </c>
      <c r="T1760" s="11">
        <f t="shared" si="110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2"/>
        <v>42088.787372685183</v>
      </c>
      <c r="T1761" s="11">
        <f t="shared" si="110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2"/>
        <v>42425.67260416667</v>
      </c>
      <c r="T1762" s="11">
        <f t="shared" si="110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2"/>
        <v>42259.567824074074</v>
      </c>
      <c r="T1763" s="11">
        <f t="shared" si="110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2"/>
        <v>42440.982002314813</v>
      </c>
      <c r="T1764" s="11">
        <f t="shared" si="110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2"/>
        <v>42666.868518518517</v>
      </c>
      <c r="T1765" s="11">
        <f t="shared" si="110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2"/>
        <v>41854.485868055555</v>
      </c>
      <c r="T1766" s="11">
        <f t="shared" si="110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2"/>
        <v>41864.980462962965</v>
      </c>
      <c r="T1767" s="11">
        <f t="shared" si="110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2"/>
        <v>41876.859814814816</v>
      </c>
      <c r="T1768" s="11">
        <f t="shared" si="110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2"/>
        <v>41854.658379629633</v>
      </c>
      <c r="T1769" s="11">
        <f t="shared" si="110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2"/>
        <v>41909.560694444444</v>
      </c>
      <c r="T1770" s="11">
        <f t="shared" si="110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2"/>
        <v>42017.818969907406</v>
      </c>
      <c r="T1771" s="11">
        <f t="shared" si="110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2"/>
        <v>41926.780023148152</v>
      </c>
      <c r="T1772" s="11">
        <f t="shared" si="110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2"/>
        <v>41935.979629629634</v>
      </c>
      <c r="T1773" s="11">
        <f t="shared" si="110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2"/>
        <v>41826.718009259261</v>
      </c>
      <c r="T1774" s="11">
        <f t="shared" si="110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2"/>
        <v>42023.760393518518</v>
      </c>
      <c r="T1775" s="11">
        <f t="shared" si="110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2"/>
        <v>41972.624305555553</v>
      </c>
      <c r="T1776" s="11">
        <f t="shared" si="110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2"/>
        <v>41936.976388888892</v>
      </c>
      <c r="T1777" s="11">
        <f t="shared" si="110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2"/>
        <v>41941.95684027778</v>
      </c>
      <c r="T1778" s="11">
        <f t="shared" si="110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2"/>
        <v>42055.357094907406</v>
      </c>
      <c r="T1779" s="11">
        <f t="shared" si="110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2"/>
        <v>42090.821701388893</v>
      </c>
      <c r="T1780" s="11">
        <f t="shared" si="110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2"/>
        <v>42615.691898148143</v>
      </c>
      <c r="T1781" s="11">
        <f t="shared" si="110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2"/>
        <v>42553.600810185191</v>
      </c>
      <c r="T1782" s="11">
        <f t="shared" si="110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2"/>
        <v>42628.617418981477</v>
      </c>
      <c r="T1783" s="11">
        <f t="shared" si="110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2"/>
        <v>42421.575104166666</v>
      </c>
      <c r="T1784" s="11">
        <f t="shared" si="110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2"/>
        <v>42145.949976851851</v>
      </c>
      <c r="T1785" s="11">
        <f t="shared" si="110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2"/>
        <v>42035.142361111109</v>
      </c>
      <c r="T1786" s="11">
        <f t="shared" si="110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2"/>
        <v>41928</v>
      </c>
      <c r="T1787" s="11">
        <f t="shared" si="110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2"/>
        <v>41988.550659722227</v>
      </c>
      <c r="T1788" s="11">
        <f t="shared" si="110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2"/>
        <v>42098.613854166666</v>
      </c>
      <c r="T1789" s="11">
        <f t="shared" si="110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2"/>
        <v>41943.94840277778</v>
      </c>
      <c r="T1790" s="11">
        <f t="shared" si="110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2"/>
        <v>42016.250034722223</v>
      </c>
      <c r="T1791" s="11">
        <f t="shared" si="110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2"/>
        <v>42040.674513888895</v>
      </c>
      <c r="T1792" s="11">
        <f t="shared" si="110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2"/>
        <v>42033.740335648152</v>
      </c>
      <c r="T1793" s="11">
        <f t="shared" si="110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2"/>
        <v>42226.290972222225</v>
      </c>
      <c r="T1794" s="11">
        <f t="shared" si="110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1"/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si="112"/>
        <v>41970.933333333334</v>
      </c>
      <c r="T1795" s="11">
        <f t="shared" ref="T1795:T1858" si="114"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1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2"/>
        <v>42046.551180555558</v>
      </c>
      <c r="T1796" s="11">
        <f t="shared" si="114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ref="O1797:O1860" si="115">E1797/D1797*100</f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2"/>
        <v>42657.666666666672</v>
      </c>
      <c r="T1797" s="11">
        <f t="shared" si="114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2"/>
        <v>42575.439421296294</v>
      </c>
      <c r="T1798" s="11">
        <f t="shared" si="114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2"/>
        <v>42719.56931712963</v>
      </c>
      <c r="T1799" s="11">
        <f t="shared" si="114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2"/>
        <v>42404.32677083333</v>
      </c>
      <c r="T1800" s="11">
        <f t="shared" si="114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ref="S1801:S1864" si="116">(((I1801/60)/60)/24)+DATE(1970,1,1)</f>
        <v>41954.884351851855</v>
      </c>
      <c r="T1801" s="11">
        <f t="shared" si="114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6"/>
        <v>42653.606134259258</v>
      </c>
      <c r="T1802" s="11">
        <f t="shared" si="114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6"/>
        <v>42353.506944444445</v>
      </c>
      <c r="T1803" s="11">
        <f t="shared" si="114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6"/>
        <v>42182.915972222225</v>
      </c>
      <c r="T1804" s="11">
        <f t="shared" si="114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6"/>
        <v>42049.071550925932</v>
      </c>
      <c r="T1805" s="11">
        <f t="shared" si="114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6"/>
        <v>42322.719953703709</v>
      </c>
      <c r="T1806" s="11">
        <f t="shared" si="114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6"/>
        <v>42279.75</v>
      </c>
      <c r="T1807" s="11">
        <f t="shared" si="114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6"/>
        <v>41912.638298611113</v>
      </c>
      <c r="T1808" s="11">
        <f t="shared" si="114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6"/>
        <v>41910.068437499998</v>
      </c>
      <c r="T1809" s="11">
        <f t="shared" si="114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6"/>
        <v>42777.680902777778</v>
      </c>
      <c r="T1810" s="11">
        <f t="shared" si="114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6"/>
        <v>42064.907858796301</v>
      </c>
      <c r="T1811" s="11">
        <f t="shared" si="114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6"/>
        <v>41872.91002314815</v>
      </c>
      <c r="T1812" s="11">
        <f t="shared" si="114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6"/>
        <v>41936.166666666664</v>
      </c>
      <c r="T1813" s="11">
        <f t="shared" si="114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6"/>
        <v>42554.318703703699</v>
      </c>
      <c r="T1814" s="11">
        <f t="shared" si="114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6"/>
        <v>41859.889027777775</v>
      </c>
      <c r="T1815" s="11">
        <f t="shared" si="114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6"/>
        <v>42063.314074074078</v>
      </c>
      <c r="T1816" s="11">
        <f t="shared" si="114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6"/>
        <v>42186.906678240746</v>
      </c>
      <c r="T1817" s="11">
        <f t="shared" si="114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6"/>
        <v>42576.791666666672</v>
      </c>
      <c r="T1818" s="11">
        <f t="shared" si="114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6"/>
        <v>42765.290972222225</v>
      </c>
      <c r="T1819" s="11">
        <f t="shared" si="114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6"/>
        <v>42097.192708333328</v>
      </c>
      <c r="T1820" s="11">
        <f t="shared" si="114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6"/>
        <v>41850.752268518518</v>
      </c>
      <c r="T1821" s="11">
        <f t="shared" si="114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6"/>
        <v>42095.042708333334</v>
      </c>
      <c r="T1822" s="11">
        <f t="shared" si="114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134.88999999999999</v>
      </c>
      <c r="P1823" s="7">
        <f t="shared" si="113"/>
        <v>59.162280701754383</v>
      </c>
      <c r="Q1823" t="s">
        <v>8313</v>
      </c>
      <c r="R1823" t="s">
        <v>8312</v>
      </c>
      <c r="S1823" s="11">
        <f t="shared" si="116"/>
        <v>40971.319062499999</v>
      </c>
      <c r="T1823" s="11">
        <f t="shared" si="114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100</v>
      </c>
      <c r="P1824" s="7">
        <f t="shared" si="113"/>
        <v>27.272727272727273</v>
      </c>
      <c r="Q1824" t="s">
        <v>8313</v>
      </c>
      <c r="R1824" t="s">
        <v>8312</v>
      </c>
      <c r="S1824" s="11">
        <f t="shared" si="116"/>
        <v>41670.792361111111</v>
      </c>
      <c r="T1824" s="11">
        <f t="shared" si="114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115.85714285714286</v>
      </c>
      <c r="P1825" s="7">
        <f t="shared" si="113"/>
        <v>24.575757575757574</v>
      </c>
      <c r="Q1825" t="s">
        <v>8313</v>
      </c>
      <c r="R1825" t="s">
        <v>8312</v>
      </c>
      <c r="S1825" s="11">
        <f t="shared" si="116"/>
        <v>41206.684907407405</v>
      </c>
      <c r="T1825" s="11">
        <f t="shared" si="114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100.06666666666666</v>
      </c>
      <c r="P1826" s="7">
        <f t="shared" si="113"/>
        <v>75.05</v>
      </c>
      <c r="Q1826" t="s">
        <v>8313</v>
      </c>
      <c r="R1826" t="s">
        <v>8312</v>
      </c>
      <c r="S1826" s="11">
        <f t="shared" si="116"/>
        <v>41647.088888888888</v>
      </c>
      <c r="T1826" s="11">
        <f t="shared" si="114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105.05</v>
      </c>
      <c r="P1827" s="7">
        <f t="shared" si="113"/>
        <v>42.02</v>
      </c>
      <c r="Q1827" t="s">
        <v>8313</v>
      </c>
      <c r="R1827" t="s">
        <v>8312</v>
      </c>
      <c r="S1827" s="11">
        <f t="shared" si="116"/>
        <v>41466.83452546296</v>
      </c>
      <c r="T1827" s="11">
        <f t="shared" si="114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101</v>
      </c>
      <c r="P1828" s="7">
        <f t="shared" si="113"/>
        <v>53.157894736842103</v>
      </c>
      <c r="Q1828" t="s">
        <v>8313</v>
      </c>
      <c r="R1828" t="s">
        <v>8312</v>
      </c>
      <c r="S1828" s="11">
        <f t="shared" si="116"/>
        <v>41687.923807870371</v>
      </c>
      <c r="T1828" s="11">
        <f t="shared" si="114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100.66250000000001</v>
      </c>
      <c r="P1829" s="7">
        <f t="shared" si="113"/>
        <v>83.885416666666671</v>
      </c>
      <c r="Q1829" t="s">
        <v>8313</v>
      </c>
      <c r="R1829" t="s">
        <v>8312</v>
      </c>
      <c r="S1829" s="11">
        <f t="shared" si="116"/>
        <v>40605.325937499998</v>
      </c>
      <c r="T1829" s="11">
        <f t="shared" si="114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100.16000000000001</v>
      </c>
      <c r="P1830" s="7">
        <f t="shared" si="113"/>
        <v>417.33333333333331</v>
      </c>
      <c r="Q1830" t="s">
        <v>8313</v>
      </c>
      <c r="R1830" t="s">
        <v>8312</v>
      </c>
      <c r="S1830" s="11">
        <f t="shared" si="116"/>
        <v>41768.916666666664</v>
      </c>
      <c r="T1830" s="11">
        <f t="shared" si="114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166.68333333333334</v>
      </c>
      <c r="P1831" s="7">
        <f t="shared" si="113"/>
        <v>75.765151515151516</v>
      </c>
      <c r="Q1831" t="s">
        <v>8313</v>
      </c>
      <c r="R1831" t="s">
        <v>8312</v>
      </c>
      <c r="S1831" s="11">
        <f t="shared" si="116"/>
        <v>40564.916666666664</v>
      </c>
      <c r="T1831" s="11">
        <f t="shared" si="114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101.53333333333335</v>
      </c>
      <c r="P1832" s="7">
        <f t="shared" si="113"/>
        <v>67.389380530973455</v>
      </c>
      <c r="Q1832" t="s">
        <v>8313</v>
      </c>
      <c r="R1832" t="s">
        <v>8312</v>
      </c>
      <c r="S1832" s="11">
        <f t="shared" si="116"/>
        <v>41694.684108796297</v>
      </c>
      <c r="T1832" s="11">
        <f t="shared" si="114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103</v>
      </c>
      <c r="P1833" s="7">
        <f t="shared" si="113"/>
        <v>73.571428571428569</v>
      </c>
      <c r="Q1833" t="s">
        <v>8313</v>
      </c>
      <c r="R1833" t="s">
        <v>8312</v>
      </c>
      <c r="S1833" s="11">
        <f t="shared" si="116"/>
        <v>41041.996099537035</v>
      </c>
      <c r="T1833" s="11">
        <f t="shared" si="114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142.85714285714286</v>
      </c>
      <c r="P1834" s="7">
        <f t="shared" si="113"/>
        <v>25</v>
      </c>
      <c r="Q1834" t="s">
        <v>8313</v>
      </c>
      <c r="R1834" t="s">
        <v>8312</v>
      </c>
      <c r="S1834" s="11">
        <f t="shared" si="116"/>
        <v>40606.539664351854</v>
      </c>
      <c r="T1834" s="11">
        <f t="shared" si="114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262.5</v>
      </c>
      <c r="P1835" s="7">
        <f t="shared" si="113"/>
        <v>42</v>
      </c>
      <c r="Q1835" t="s">
        <v>8313</v>
      </c>
      <c r="R1835" t="s">
        <v>8312</v>
      </c>
      <c r="S1835" s="11">
        <f t="shared" si="116"/>
        <v>41335.332638888889</v>
      </c>
      <c r="T1835" s="11">
        <f t="shared" si="114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118.05000000000001</v>
      </c>
      <c r="P1836" s="7">
        <f t="shared" si="113"/>
        <v>131.16666666666666</v>
      </c>
      <c r="Q1836" t="s">
        <v>8313</v>
      </c>
      <c r="R1836" t="s">
        <v>8312</v>
      </c>
      <c r="S1836" s="11">
        <f t="shared" si="116"/>
        <v>42028.964062500003</v>
      </c>
      <c r="T1836" s="11">
        <f t="shared" si="114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104</v>
      </c>
      <c r="P1837" s="7">
        <f t="shared" si="113"/>
        <v>47.272727272727273</v>
      </c>
      <c r="Q1837" t="s">
        <v>8313</v>
      </c>
      <c r="R1837" t="s">
        <v>8312</v>
      </c>
      <c r="S1837" s="11">
        <f t="shared" si="116"/>
        <v>42460.660543981481</v>
      </c>
      <c r="T1837" s="11">
        <f t="shared" si="114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200.34</v>
      </c>
      <c r="P1838" s="7">
        <f t="shared" si="113"/>
        <v>182.12727272727273</v>
      </c>
      <c r="Q1838" t="s">
        <v>8313</v>
      </c>
      <c r="R1838" t="s">
        <v>8312</v>
      </c>
      <c r="S1838" s="11">
        <f t="shared" si="116"/>
        <v>41322.809363425928</v>
      </c>
      <c r="T1838" s="11">
        <f t="shared" si="114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306.83333333333331</v>
      </c>
      <c r="P1839" s="7">
        <f t="shared" si="113"/>
        <v>61.366666666666667</v>
      </c>
      <c r="Q1839" t="s">
        <v>8313</v>
      </c>
      <c r="R1839" t="s">
        <v>8312</v>
      </c>
      <c r="S1839" s="11">
        <f t="shared" si="116"/>
        <v>40986.006192129629</v>
      </c>
      <c r="T1839" s="11">
        <f t="shared" si="114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100.149</v>
      </c>
      <c r="P1840" s="7">
        <f t="shared" si="113"/>
        <v>35.767499999999998</v>
      </c>
      <c r="Q1840" t="s">
        <v>8313</v>
      </c>
      <c r="R1840" t="s">
        <v>8312</v>
      </c>
      <c r="S1840" s="11">
        <f t="shared" si="116"/>
        <v>40817.125</v>
      </c>
      <c r="T1840" s="11">
        <f t="shared" si="114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205.29999999999998</v>
      </c>
      <c r="P1841" s="7">
        <f t="shared" si="113"/>
        <v>45.62222222222222</v>
      </c>
      <c r="Q1841" t="s">
        <v>8313</v>
      </c>
      <c r="R1841" t="s">
        <v>8312</v>
      </c>
      <c r="S1841" s="11">
        <f t="shared" si="116"/>
        <v>42644.722013888888</v>
      </c>
      <c r="T1841" s="11">
        <f t="shared" si="114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108.88888888888889</v>
      </c>
      <c r="P1842" s="7">
        <f t="shared" si="113"/>
        <v>75.384615384615387</v>
      </c>
      <c r="Q1842" t="s">
        <v>8313</v>
      </c>
      <c r="R1842" t="s">
        <v>8312</v>
      </c>
      <c r="S1842" s="11">
        <f t="shared" si="116"/>
        <v>41401.207638888889</v>
      </c>
      <c r="T1842" s="11">
        <f t="shared" si="114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101.75</v>
      </c>
      <c r="P1843" s="7">
        <f t="shared" si="113"/>
        <v>50.875</v>
      </c>
      <c r="Q1843" t="s">
        <v>8313</v>
      </c>
      <c r="R1843" t="s">
        <v>8312</v>
      </c>
      <c r="S1843" s="11">
        <f t="shared" si="116"/>
        <v>41779.207638888889</v>
      </c>
      <c r="T1843" s="11">
        <f t="shared" si="114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125.25</v>
      </c>
      <c r="P1844" s="7">
        <f t="shared" si="113"/>
        <v>119.28571428571429</v>
      </c>
      <c r="Q1844" t="s">
        <v>8313</v>
      </c>
      <c r="R1844" t="s">
        <v>8312</v>
      </c>
      <c r="S1844" s="11">
        <f t="shared" si="116"/>
        <v>42065.249305555553</v>
      </c>
      <c r="T1844" s="11">
        <f t="shared" si="114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124.0061</v>
      </c>
      <c r="P1845" s="7">
        <f t="shared" si="113"/>
        <v>92.541865671641801</v>
      </c>
      <c r="Q1845" t="s">
        <v>8313</v>
      </c>
      <c r="R1845" t="s">
        <v>8312</v>
      </c>
      <c r="S1845" s="11">
        <f t="shared" si="116"/>
        <v>40594.994837962964</v>
      </c>
      <c r="T1845" s="11">
        <f t="shared" si="114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101.4</v>
      </c>
      <c r="P1846" s="7">
        <f t="shared" si="113"/>
        <v>76.05</v>
      </c>
      <c r="Q1846" t="s">
        <v>8313</v>
      </c>
      <c r="R1846" t="s">
        <v>8312</v>
      </c>
      <c r="S1846" s="11">
        <f t="shared" si="116"/>
        <v>40705.125</v>
      </c>
      <c r="T1846" s="11">
        <f t="shared" si="114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100</v>
      </c>
      <c r="P1847" s="7">
        <f t="shared" si="113"/>
        <v>52.631578947368418</v>
      </c>
      <c r="Q1847" t="s">
        <v>8313</v>
      </c>
      <c r="R1847" t="s">
        <v>8312</v>
      </c>
      <c r="S1847" s="11">
        <f t="shared" si="116"/>
        <v>42538.204861111109</v>
      </c>
      <c r="T1847" s="11">
        <f t="shared" si="114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137.92666666666668</v>
      </c>
      <c r="P1848" s="7">
        <f t="shared" si="113"/>
        <v>98.990430622009569</v>
      </c>
      <c r="Q1848" t="s">
        <v>8313</v>
      </c>
      <c r="R1848" t="s">
        <v>8312</v>
      </c>
      <c r="S1848" s="11">
        <f t="shared" si="116"/>
        <v>41258.650196759263</v>
      </c>
      <c r="T1848" s="11">
        <f t="shared" si="114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120.88000000000001</v>
      </c>
      <c r="P1849" s="7">
        <f t="shared" si="113"/>
        <v>79.526315789473685</v>
      </c>
      <c r="Q1849" t="s">
        <v>8313</v>
      </c>
      <c r="R1849" t="s">
        <v>8312</v>
      </c>
      <c r="S1849" s="11">
        <f t="shared" si="116"/>
        <v>42115.236481481479</v>
      </c>
      <c r="T1849" s="11">
        <f t="shared" si="114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107.36666666666667</v>
      </c>
      <c r="P1850" s="7">
        <f t="shared" si="113"/>
        <v>134.20833333333334</v>
      </c>
      <c r="Q1850" t="s">
        <v>8313</v>
      </c>
      <c r="R1850" t="s">
        <v>8312</v>
      </c>
      <c r="S1850" s="11">
        <f t="shared" si="116"/>
        <v>40755.290972222225</v>
      </c>
      <c r="T1850" s="11">
        <f t="shared" si="114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100.33333333333334</v>
      </c>
      <c r="P1851" s="7">
        <f t="shared" si="113"/>
        <v>37.625</v>
      </c>
      <c r="Q1851" t="s">
        <v>8313</v>
      </c>
      <c r="R1851" t="s">
        <v>8312</v>
      </c>
      <c r="S1851" s="11">
        <f t="shared" si="116"/>
        <v>41199.845590277779</v>
      </c>
      <c r="T1851" s="11">
        <f t="shared" si="114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101.52222222222223</v>
      </c>
      <c r="P1852" s="7">
        <f t="shared" si="113"/>
        <v>51.044692737430168</v>
      </c>
      <c r="Q1852" t="s">
        <v>8313</v>
      </c>
      <c r="R1852" t="s">
        <v>8312</v>
      </c>
      <c r="S1852" s="11">
        <f t="shared" si="116"/>
        <v>41830.959490740745</v>
      </c>
      <c r="T1852" s="11">
        <f t="shared" si="114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100.07692307692308</v>
      </c>
      <c r="P1853" s="7">
        <f t="shared" si="113"/>
        <v>50.03846153846154</v>
      </c>
      <c r="Q1853" t="s">
        <v>8313</v>
      </c>
      <c r="R1853" t="s">
        <v>8312</v>
      </c>
      <c r="S1853" s="11">
        <f t="shared" si="116"/>
        <v>41848.041666666664</v>
      </c>
      <c r="T1853" s="11">
        <f t="shared" si="114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116.96666666666667</v>
      </c>
      <c r="P1854" s="7">
        <f t="shared" si="113"/>
        <v>133.93129770992365</v>
      </c>
      <c r="Q1854" t="s">
        <v>8313</v>
      </c>
      <c r="R1854" t="s">
        <v>8312</v>
      </c>
      <c r="S1854" s="11">
        <f t="shared" si="116"/>
        <v>42119</v>
      </c>
      <c r="T1854" s="11">
        <f t="shared" si="114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101.875</v>
      </c>
      <c r="P1855" s="7">
        <f t="shared" si="113"/>
        <v>58.214285714285715</v>
      </c>
      <c r="Q1855" t="s">
        <v>8313</v>
      </c>
      <c r="R1855" t="s">
        <v>8312</v>
      </c>
      <c r="S1855" s="11">
        <f t="shared" si="116"/>
        <v>41227.102048611108</v>
      </c>
      <c r="T1855" s="11">
        <f t="shared" si="114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102.12366666666665</v>
      </c>
      <c r="P1856" s="7">
        <f t="shared" si="113"/>
        <v>88.037643678160919</v>
      </c>
      <c r="Q1856" t="s">
        <v>8313</v>
      </c>
      <c r="R1856" t="s">
        <v>8312</v>
      </c>
      <c r="S1856" s="11">
        <f t="shared" si="116"/>
        <v>41418.021261574075</v>
      </c>
      <c r="T1856" s="11">
        <f t="shared" si="114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154.05897142857143</v>
      </c>
      <c r="P1857" s="7">
        <f t="shared" si="113"/>
        <v>70.576753926701571</v>
      </c>
      <c r="Q1857" t="s">
        <v>8313</v>
      </c>
      <c r="R1857" t="s">
        <v>8312</v>
      </c>
      <c r="S1857" s="11">
        <f t="shared" si="116"/>
        <v>41645.538657407407</v>
      </c>
      <c r="T1857" s="11">
        <f t="shared" si="114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101.25</v>
      </c>
      <c r="P1858" s="7">
        <f t="shared" si="113"/>
        <v>53.289473684210527</v>
      </c>
      <c r="Q1858" t="s">
        <v>8313</v>
      </c>
      <c r="R1858" t="s">
        <v>8312</v>
      </c>
      <c r="S1858" s="11">
        <f t="shared" si="116"/>
        <v>41838.854999999996</v>
      </c>
      <c r="T1858" s="11">
        <f t="shared" si="114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5"/>
        <v>100</v>
      </c>
      <c r="P1859" s="7">
        <f t="shared" ref="P1859:P1922" si="117">E1859/L1859</f>
        <v>136.36363636363637</v>
      </c>
      <c r="Q1859" t="s">
        <v>8313</v>
      </c>
      <c r="R1859" t="s">
        <v>8312</v>
      </c>
      <c r="S1859" s="11">
        <f t="shared" si="116"/>
        <v>41894.76866898148</v>
      </c>
      <c r="T1859" s="11">
        <f t="shared" ref="T1859:T1922" si="118">(((J1859/60)/60)/24)+DATE(1970,1,1)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5"/>
        <v>108.74800874800874</v>
      </c>
      <c r="P1860" s="7">
        <f t="shared" si="117"/>
        <v>40.547315436241611</v>
      </c>
      <c r="Q1860" t="s">
        <v>8313</v>
      </c>
      <c r="R1860" t="s">
        <v>8312</v>
      </c>
      <c r="S1860" s="11">
        <f t="shared" si="116"/>
        <v>40893.242141203707</v>
      </c>
      <c r="T1860" s="11">
        <f t="shared" si="118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ref="O1861:O1924" si="119">E1861/D1861*100</f>
        <v>131.83333333333334</v>
      </c>
      <c r="P1861" s="7">
        <f t="shared" si="117"/>
        <v>70.625</v>
      </c>
      <c r="Q1861" t="s">
        <v>8313</v>
      </c>
      <c r="R1861" t="s">
        <v>8312</v>
      </c>
      <c r="S1861" s="11">
        <f t="shared" si="116"/>
        <v>40808.770011574074</v>
      </c>
      <c r="T1861" s="11">
        <f t="shared" si="118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133.46666666666667</v>
      </c>
      <c r="P1862" s="7">
        <f t="shared" si="117"/>
        <v>52.684210526315788</v>
      </c>
      <c r="Q1862" t="s">
        <v>8313</v>
      </c>
      <c r="R1862" t="s">
        <v>8312</v>
      </c>
      <c r="S1862" s="11">
        <f t="shared" si="116"/>
        <v>41676.709305555552</v>
      </c>
      <c r="T1862" s="11">
        <f t="shared" si="118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7" t="e">
        <f t="shared" si="117"/>
        <v>#DIV/0!</v>
      </c>
      <c r="Q1863" t="s">
        <v>8314</v>
      </c>
      <c r="R1863" t="s">
        <v>8336</v>
      </c>
      <c r="S1863" s="11">
        <f t="shared" si="116"/>
        <v>42030.300243055557</v>
      </c>
      <c r="T1863" s="11">
        <f t="shared" si="118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8.0833333333333321</v>
      </c>
      <c r="P1864" s="7">
        <f t="shared" si="117"/>
        <v>90.9375</v>
      </c>
      <c r="Q1864" t="s">
        <v>8314</v>
      </c>
      <c r="R1864" t="s">
        <v>8336</v>
      </c>
      <c r="S1864" s="11">
        <f t="shared" si="116"/>
        <v>42802.3125</v>
      </c>
      <c r="T1864" s="11">
        <f t="shared" si="118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0.4</v>
      </c>
      <c r="P1865" s="7">
        <f t="shared" si="117"/>
        <v>5</v>
      </c>
      <c r="Q1865" t="s">
        <v>8314</v>
      </c>
      <c r="R1865" t="s">
        <v>8336</v>
      </c>
      <c r="S1865" s="11">
        <f t="shared" ref="S1865:S1928" si="120">(((I1865/60)/60)/24)+DATE(1970,1,1)</f>
        <v>41802.797280092593</v>
      </c>
      <c r="T1865" s="11">
        <f t="shared" si="118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42.892307692307689</v>
      </c>
      <c r="P1866" s="7">
        <f t="shared" si="117"/>
        <v>58.083333333333336</v>
      </c>
      <c r="Q1866" t="s">
        <v>8314</v>
      </c>
      <c r="R1866" t="s">
        <v>8336</v>
      </c>
      <c r="S1866" s="11">
        <f t="shared" si="120"/>
        <v>41763.716435185182</v>
      </c>
      <c r="T1866" s="11">
        <f t="shared" si="118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3.6363636363636364E-3</v>
      </c>
      <c r="P1867" s="7">
        <f t="shared" si="117"/>
        <v>2</v>
      </c>
      <c r="Q1867" t="s">
        <v>8314</v>
      </c>
      <c r="R1867" t="s">
        <v>8336</v>
      </c>
      <c r="S1867" s="11">
        <f t="shared" si="120"/>
        <v>42680.409108796302</v>
      </c>
      <c r="T1867" s="11">
        <f t="shared" si="118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0.5</v>
      </c>
      <c r="P1868" s="7">
        <f t="shared" si="117"/>
        <v>62.5</v>
      </c>
      <c r="Q1868" t="s">
        <v>8314</v>
      </c>
      <c r="R1868" t="s">
        <v>8336</v>
      </c>
      <c r="S1868" s="11">
        <f t="shared" si="120"/>
        <v>42795.166666666672</v>
      </c>
      <c r="T1868" s="11">
        <f t="shared" si="118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0.05</v>
      </c>
      <c r="P1869" s="7">
        <f t="shared" si="117"/>
        <v>10</v>
      </c>
      <c r="Q1869" t="s">
        <v>8314</v>
      </c>
      <c r="R1869" t="s">
        <v>8336</v>
      </c>
      <c r="S1869" s="11">
        <f t="shared" si="120"/>
        <v>42679.924907407403</v>
      </c>
      <c r="T1869" s="11">
        <f t="shared" si="118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4.8680000000000003</v>
      </c>
      <c r="P1870" s="7">
        <f t="shared" si="117"/>
        <v>71.588235294117652</v>
      </c>
      <c r="Q1870" t="s">
        <v>8314</v>
      </c>
      <c r="R1870" t="s">
        <v>8336</v>
      </c>
      <c r="S1870" s="11">
        <f t="shared" si="120"/>
        <v>42353.332638888889</v>
      </c>
      <c r="T1870" s="11">
        <f t="shared" si="118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7" t="e">
        <f t="shared" si="117"/>
        <v>#DIV/0!</v>
      </c>
      <c r="Q1871" t="s">
        <v>8314</v>
      </c>
      <c r="R1871" t="s">
        <v>8336</v>
      </c>
      <c r="S1871" s="11">
        <f t="shared" si="120"/>
        <v>42739.002881944441</v>
      </c>
      <c r="T1871" s="11">
        <f t="shared" si="118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10.314285714285715</v>
      </c>
      <c r="P1872" s="7">
        <f t="shared" si="117"/>
        <v>32.81818181818182</v>
      </c>
      <c r="Q1872" t="s">
        <v>8314</v>
      </c>
      <c r="R1872" t="s">
        <v>8336</v>
      </c>
      <c r="S1872" s="11">
        <f t="shared" si="120"/>
        <v>42400.178472222222</v>
      </c>
      <c r="T1872" s="11">
        <f t="shared" si="118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71.784615384615378</v>
      </c>
      <c r="P1873" s="7">
        <f t="shared" si="117"/>
        <v>49.11578947368421</v>
      </c>
      <c r="Q1873" t="s">
        <v>8314</v>
      </c>
      <c r="R1873" t="s">
        <v>8336</v>
      </c>
      <c r="S1873" s="11">
        <f t="shared" si="120"/>
        <v>41963.825243055559</v>
      </c>
      <c r="T1873" s="11">
        <f t="shared" si="118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</v>
      </c>
      <c r="P1874" s="7">
        <f t="shared" si="117"/>
        <v>16.307692307692307</v>
      </c>
      <c r="Q1874" t="s">
        <v>8314</v>
      </c>
      <c r="R1874" t="s">
        <v>8336</v>
      </c>
      <c r="S1874" s="11">
        <f t="shared" si="120"/>
        <v>42185.129652777774</v>
      </c>
      <c r="T1874" s="11">
        <f t="shared" si="118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0.44999999999999996</v>
      </c>
      <c r="P1875" s="7">
        <f t="shared" si="117"/>
        <v>18</v>
      </c>
      <c r="Q1875" t="s">
        <v>8314</v>
      </c>
      <c r="R1875" t="s">
        <v>8336</v>
      </c>
      <c r="S1875" s="11">
        <f t="shared" si="120"/>
        <v>42193.697916666672</v>
      </c>
      <c r="T1875" s="11">
        <f t="shared" si="118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1.6250000000000001E-2</v>
      </c>
      <c r="P1876" s="7">
        <f t="shared" si="117"/>
        <v>13</v>
      </c>
      <c r="Q1876" t="s">
        <v>8314</v>
      </c>
      <c r="R1876" t="s">
        <v>8336</v>
      </c>
      <c r="S1876" s="11">
        <f t="shared" si="120"/>
        <v>42549.969131944439</v>
      </c>
      <c r="T1876" s="11">
        <f t="shared" si="118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0.51</v>
      </c>
      <c r="P1877" s="7">
        <f t="shared" si="117"/>
        <v>17</v>
      </c>
      <c r="Q1877" t="s">
        <v>8314</v>
      </c>
      <c r="R1877" t="s">
        <v>8336</v>
      </c>
      <c r="S1877" s="11">
        <f t="shared" si="120"/>
        <v>42588.899398148147</v>
      </c>
      <c r="T1877" s="11">
        <f t="shared" si="118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 s="7" t="e">
        <f t="shared" si="117"/>
        <v>#DIV/0!</v>
      </c>
      <c r="Q1878" t="s">
        <v>8314</v>
      </c>
      <c r="R1878" t="s">
        <v>8336</v>
      </c>
      <c r="S1878" s="11">
        <f t="shared" si="120"/>
        <v>41806.284780092588</v>
      </c>
      <c r="T1878" s="11">
        <f t="shared" si="118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 s="7" t="e">
        <f t="shared" si="117"/>
        <v>#DIV/0!</v>
      </c>
      <c r="Q1879" t="s">
        <v>8314</v>
      </c>
      <c r="R1879" t="s">
        <v>8336</v>
      </c>
      <c r="S1879" s="11">
        <f t="shared" si="120"/>
        <v>42064.029224537036</v>
      </c>
      <c r="T1879" s="11">
        <f t="shared" si="118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 s="7" t="e">
        <f t="shared" si="117"/>
        <v>#DIV/0!</v>
      </c>
      <c r="Q1880" t="s">
        <v>8314</v>
      </c>
      <c r="R1880" t="s">
        <v>8336</v>
      </c>
      <c r="S1880" s="11">
        <f t="shared" si="120"/>
        <v>41803.008738425924</v>
      </c>
      <c r="T1880" s="11">
        <f t="shared" si="118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0.12</v>
      </c>
      <c r="P1881" s="7">
        <f t="shared" si="117"/>
        <v>3</v>
      </c>
      <c r="Q1881" t="s">
        <v>8314</v>
      </c>
      <c r="R1881" t="s">
        <v>8336</v>
      </c>
      <c r="S1881" s="11">
        <f t="shared" si="120"/>
        <v>42443.607974537037</v>
      </c>
      <c r="T1881" s="11">
        <f t="shared" si="118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20.080000000000002</v>
      </c>
      <c r="P1882" s="7">
        <f t="shared" si="117"/>
        <v>41.833333333333336</v>
      </c>
      <c r="Q1882" t="s">
        <v>8314</v>
      </c>
      <c r="R1882" t="s">
        <v>8336</v>
      </c>
      <c r="S1882" s="11">
        <f t="shared" si="120"/>
        <v>42459.525231481486</v>
      </c>
      <c r="T1882" s="11">
        <f t="shared" si="118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172.68449999999999</v>
      </c>
      <c r="P1883" s="7">
        <f t="shared" si="117"/>
        <v>49.338428571428572</v>
      </c>
      <c r="Q1883" t="s">
        <v>8313</v>
      </c>
      <c r="R1883" t="s">
        <v>8331</v>
      </c>
      <c r="S1883" s="11">
        <f t="shared" si="120"/>
        <v>42073.110983796301</v>
      </c>
      <c r="T1883" s="11">
        <f t="shared" si="118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100.8955223880597</v>
      </c>
      <c r="P1884" s="7">
        <f t="shared" si="117"/>
        <v>41.728395061728392</v>
      </c>
      <c r="Q1884" t="s">
        <v>8313</v>
      </c>
      <c r="R1884" t="s">
        <v>8331</v>
      </c>
      <c r="S1884" s="11">
        <f t="shared" si="120"/>
        <v>41100.991666666669</v>
      </c>
      <c r="T1884" s="11">
        <f t="shared" si="118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104.8048048048048</v>
      </c>
      <c r="P1885" s="7">
        <f t="shared" si="117"/>
        <v>32.71875</v>
      </c>
      <c r="Q1885" t="s">
        <v>8313</v>
      </c>
      <c r="R1885" t="s">
        <v>8331</v>
      </c>
      <c r="S1885" s="11">
        <f t="shared" si="120"/>
        <v>41007.906342592592</v>
      </c>
      <c r="T1885" s="11">
        <f t="shared" si="118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135.1</v>
      </c>
      <c r="P1886" s="7">
        <f t="shared" si="117"/>
        <v>51.96153846153846</v>
      </c>
      <c r="Q1886" t="s">
        <v>8313</v>
      </c>
      <c r="R1886" t="s">
        <v>8331</v>
      </c>
      <c r="S1886" s="11">
        <f t="shared" si="120"/>
        <v>41240.5</v>
      </c>
      <c r="T1886" s="11">
        <f t="shared" si="118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116.32786885245903</v>
      </c>
      <c r="P1887" s="7">
        <f t="shared" si="117"/>
        <v>50.685714285714283</v>
      </c>
      <c r="Q1887" t="s">
        <v>8313</v>
      </c>
      <c r="R1887" t="s">
        <v>8331</v>
      </c>
      <c r="S1887" s="11">
        <f t="shared" si="120"/>
        <v>41131.916666666664</v>
      </c>
      <c r="T1887" s="11">
        <f t="shared" si="118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102.08333333333333</v>
      </c>
      <c r="P1888" s="7">
        <f t="shared" si="117"/>
        <v>42.241379310344826</v>
      </c>
      <c r="Q1888" t="s">
        <v>8313</v>
      </c>
      <c r="R1888" t="s">
        <v>8331</v>
      </c>
      <c r="S1888" s="11">
        <f t="shared" si="120"/>
        <v>41955.94835648148</v>
      </c>
      <c r="T1888" s="11">
        <f t="shared" si="118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111.16666666666666</v>
      </c>
      <c r="P1889" s="7">
        <f t="shared" si="117"/>
        <v>416.875</v>
      </c>
      <c r="Q1889" t="s">
        <v>8313</v>
      </c>
      <c r="R1889" t="s">
        <v>8331</v>
      </c>
      <c r="S1889" s="11">
        <f t="shared" si="120"/>
        <v>42341.895833333328</v>
      </c>
      <c r="T1889" s="11">
        <f t="shared" si="118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166.08</v>
      </c>
      <c r="P1890" s="7">
        <f t="shared" si="117"/>
        <v>46.651685393258425</v>
      </c>
      <c r="Q1890" t="s">
        <v>8313</v>
      </c>
      <c r="R1890" t="s">
        <v>8331</v>
      </c>
      <c r="S1890" s="11">
        <f t="shared" si="120"/>
        <v>40330.207638888889</v>
      </c>
      <c r="T1890" s="11">
        <f t="shared" si="118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106.60000000000001</v>
      </c>
      <c r="P1891" s="7">
        <f t="shared" si="117"/>
        <v>48.454545454545453</v>
      </c>
      <c r="Q1891" t="s">
        <v>8313</v>
      </c>
      <c r="R1891" t="s">
        <v>8331</v>
      </c>
      <c r="S1891" s="11">
        <f t="shared" si="120"/>
        <v>41344.751689814817</v>
      </c>
      <c r="T1891" s="11">
        <f t="shared" si="118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144.58441666666667</v>
      </c>
      <c r="P1892" s="7">
        <f t="shared" si="117"/>
        <v>70.5289837398374</v>
      </c>
      <c r="Q1892" t="s">
        <v>8313</v>
      </c>
      <c r="R1892" t="s">
        <v>8331</v>
      </c>
      <c r="S1892" s="11">
        <f t="shared" si="120"/>
        <v>41258.786203703705</v>
      </c>
      <c r="T1892" s="11">
        <f t="shared" si="118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105.55000000000001</v>
      </c>
      <c r="P1893" s="7">
        <f t="shared" si="117"/>
        <v>87.958333333333329</v>
      </c>
      <c r="Q1893" t="s">
        <v>8313</v>
      </c>
      <c r="R1893" t="s">
        <v>8331</v>
      </c>
      <c r="S1893" s="11">
        <f t="shared" si="120"/>
        <v>40381.25</v>
      </c>
      <c r="T1893" s="11">
        <f t="shared" si="118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136.60000000000002</v>
      </c>
      <c r="P1894" s="7">
        <f t="shared" si="117"/>
        <v>26.26923076923077</v>
      </c>
      <c r="Q1894" t="s">
        <v>8313</v>
      </c>
      <c r="R1894" t="s">
        <v>8331</v>
      </c>
      <c r="S1894" s="11">
        <f t="shared" si="120"/>
        <v>40701.637511574074</v>
      </c>
      <c r="T1894" s="11">
        <f t="shared" si="118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104</v>
      </c>
      <c r="P1895" s="7">
        <f t="shared" si="117"/>
        <v>57.777777777777779</v>
      </c>
      <c r="Q1895" t="s">
        <v>8313</v>
      </c>
      <c r="R1895" t="s">
        <v>8331</v>
      </c>
      <c r="S1895" s="11">
        <f t="shared" si="120"/>
        <v>40649.165972222225</v>
      </c>
      <c r="T1895" s="11">
        <f t="shared" si="118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114.5</v>
      </c>
      <c r="P1896" s="7">
        <f t="shared" si="117"/>
        <v>57.25</v>
      </c>
      <c r="Q1896" t="s">
        <v>8313</v>
      </c>
      <c r="R1896" t="s">
        <v>8331</v>
      </c>
      <c r="S1896" s="11">
        <f t="shared" si="120"/>
        <v>40951.904895833337</v>
      </c>
      <c r="T1896" s="11">
        <f t="shared" si="118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101.71957671957672</v>
      </c>
      <c r="P1897" s="7">
        <f t="shared" si="117"/>
        <v>196.34042553191489</v>
      </c>
      <c r="Q1897" t="s">
        <v>8313</v>
      </c>
      <c r="R1897" t="s">
        <v>8331</v>
      </c>
      <c r="S1897" s="11">
        <f t="shared" si="120"/>
        <v>42297.746782407412</v>
      </c>
      <c r="T1897" s="11">
        <f t="shared" si="118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123.94678492239468</v>
      </c>
      <c r="P1898" s="7">
        <f t="shared" si="117"/>
        <v>43</v>
      </c>
      <c r="Q1898" t="s">
        <v>8313</v>
      </c>
      <c r="R1898" t="s">
        <v>8331</v>
      </c>
      <c r="S1898" s="11">
        <f t="shared" si="120"/>
        <v>41011.710243055553</v>
      </c>
      <c r="T1898" s="11">
        <f t="shared" si="118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102.45669291338582</v>
      </c>
      <c r="P1899" s="7">
        <f t="shared" si="117"/>
        <v>35.551912568306008</v>
      </c>
      <c r="Q1899" t="s">
        <v>8313</v>
      </c>
      <c r="R1899" t="s">
        <v>8331</v>
      </c>
      <c r="S1899" s="11">
        <f t="shared" si="120"/>
        <v>41702.875</v>
      </c>
      <c r="T1899" s="11">
        <f t="shared" si="118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144.5</v>
      </c>
      <c r="P1900" s="7">
        <f t="shared" si="117"/>
        <v>68.80952380952381</v>
      </c>
      <c r="Q1900" t="s">
        <v>8313</v>
      </c>
      <c r="R1900" t="s">
        <v>8331</v>
      </c>
      <c r="S1900" s="11">
        <f t="shared" si="120"/>
        <v>42401.75</v>
      </c>
      <c r="T1900" s="11">
        <f t="shared" si="118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133.33333333333331</v>
      </c>
      <c r="P1901" s="7">
        <f t="shared" si="117"/>
        <v>28.571428571428573</v>
      </c>
      <c r="Q1901" t="s">
        <v>8313</v>
      </c>
      <c r="R1901" t="s">
        <v>8331</v>
      </c>
      <c r="S1901" s="11">
        <f t="shared" si="120"/>
        <v>42088.90006944444</v>
      </c>
      <c r="T1901" s="11">
        <f t="shared" si="118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109.3644</v>
      </c>
      <c r="P1902" s="7">
        <f t="shared" si="117"/>
        <v>50.631666666666668</v>
      </c>
      <c r="Q1902" t="s">
        <v>8313</v>
      </c>
      <c r="R1902" t="s">
        <v>8331</v>
      </c>
      <c r="S1902" s="11">
        <f t="shared" si="120"/>
        <v>41188.415972222225</v>
      </c>
      <c r="T1902" s="11">
        <f t="shared" si="118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2.6969696969696968</v>
      </c>
      <c r="P1903" s="7">
        <f t="shared" si="117"/>
        <v>106.8</v>
      </c>
      <c r="Q1903" t="s">
        <v>8324</v>
      </c>
      <c r="R1903" t="s">
        <v>8348</v>
      </c>
      <c r="S1903" s="11">
        <f t="shared" si="120"/>
        <v>42146.541666666672</v>
      </c>
      <c r="T1903" s="11">
        <f t="shared" si="118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</v>
      </c>
      <c r="P1904" s="7">
        <f t="shared" si="117"/>
        <v>4</v>
      </c>
      <c r="Q1904" t="s">
        <v>8324</v>
      </c>
      <c r="R1904" t="s">
        <v>8348</v>
      </c>
      <c r="S1904" s="11">
        <f t="shared" si="120"/>
        <v>42067.789895833332</v>
      </c>
      <c r="T1904" s="11">
        <f t="shared" si="118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46.6</v>
      </c>
      <c r="P1905" s="7">
        <f t="shared" si="117"/>
        <v>34.097560975609753</v>
      </c>
      <c r="Q1905" t="s">
        <v>8324</v>
      </c>
      <c r="R1905" t="s">
        <v>8348</v>
      </c>
      <c r="S1905" s="11">
        <f t="shared" si="120"/>
        <v>42762.770729166667</v>
      </c>
      <c r="T1905" s="11">
        <f t="shared" si="118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0.1</v>
      </c>
      <c r="P1906" s="7">
        <f t="shared" si="117"/>
        <v>25</v>
      </c>
      <c r="Q1906" t="s">
        <v>8324</v>
      </c>
      <c r="R1906" t="s">
        <v>8348</v>
      </c>
      <c r="S1906" s="11">
        <f t="shared" si="120"/>
        <v>42371.685428240744</v>
      </c>
      <c r="T1906" s="11">
        <f t="shared" si="118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0.16800000000000001</v>
      </c>
      <c r="P1907" s="7">
        <f t="shared" si="117"/>
        <v>10.5</v>
      </c>
      <c r="Q1907" t="s">
        <v>8324</v>
      </c>
      <c r="R1907" t="s">
        <v>8348</v>
      </c>
      <c r="S1907" s="11">
        <f t="shared" si="120"/>
        <v>41889.925856481481</v>
      </c>
      <c r="T1907" s="11">
        <f t="shared" si="118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42.76</v>
      </c>
      <c r="P1908" s="7">
        <f t="shared" si="117"/>
        <v>215.95959595959596</v>
      </c>
      <c r="Q1908" t="s">
        <v>8324</v>
      </c>
      <c r="R1908" t="s">
        <v>8348</v>
      </c>
      <c r="S1908" s="11">
        <f t="shared" si="120"/>
        <v>42544.671099537038</v>
      </c>
      <c r="T1908" s="11">
        <f t="shared" si="118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0.28333333333333333</v>
      </c>
      <c r="P1909" s="7">
        <f t="shared" si="117"/>
        <v>21.25</v>
      </c>
      <c r="Q1909" t="s">
        <v>8324</v>
      </c>
      <c r="R1909" t="s">
        <v>8348</v>
      </c>
      <c r="S1909" s="11">
        <f t="shared" si="120"/>
        <v>41782.587094907409</v>
      </c>
      <c r="T1909" s="11">
        <f t="shared" si="118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1.7319999999999998</v>
      </c>
      <c r="P1910" s="7">
        <f t="shared" si="117"/>
        <v>108.25</v>
      </c>
      <c r="Q1910" t="s">
        <v>8324</v>
      </c>
      <c r="R1910" t="s">
        <v>8348</v>
      </c>
      <c r="S1910" s="11">
        <f t="shared" si="120"/>
        <v>42733.917824074073</v>
      </c>
      <c r="T1910" s="11">
        <f t="shared" si="118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14.111428571428572</v>
      </c>
      <c r="P1911" s="7">
        <f t="shared" si="117"/>
        <v>129.97368421052633</v>
      </c>
      <c r="Q1911" t="s">
        <v>8324</v>
      </c>
      <c r="R1911" t="s">
        <v>8348</v>
      </c>
      <c r="S1911" s="11">
        <f t="shared" si="120"/>
        <v>41935.429155092592</v>
      </c>
      <c r="T1911" s="11">
        <f t="shared" si="118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39.395294117647055</v>
      </c>
      <c r="P1912" s="7">
        <f t="shared" si="117"/>
        <v>117.49473684210527</v>
      </c>
      <c r="Q1912" t="s">
        <v>8324</v>
      </c>
      <c r="R1912" t="s">
        <v>8348</v>
      </c>
      <c r="S1912" s="11">
        <f t="shared" si="120"/>
        <v>42308.947916666672</v>
      </c>
      <c r="T1912" s="11">
        <f t="shared" si="118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2.3529411764705882E-2</v>
      </c>
      <c r="P1913" s="7">
        <f t="shared" si="117"/>
        <v>10</v>
      </c>
      <c r="Q1913" t="s">
        <v>8324</v>
      </c>
      <c r="R1913" t="s">
        <v>8348</v>
      </c>
      <c r="S1913" s="11">
        <f t="shared" si="120"/>
        <v>41860.033958333333</v>
      </c>
      <c r="T1913" s="11">
        <f t="shared" si="118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59.3</v>
      </c>
      <c r="P1914" s="7">
        <f t="shared" si="117"/>
        <v>70.595238095238102</v>
      </c>
      <c r="Q1914" t="s">
        <v>8324</v>
      </c>
      <c r="R1914" t="s">
        <v>8348</v>
      </c>
      <c r="S1914" s="11">
        <f t="shared" si="120"/>
        <v>42159.226388888885</v>
      </c>
      <c r="T1914" s="11">
        <f t="shared" si="118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</v>
      </c>
      <c r="P1915" s="7">
        <f t="shared" si="117"/>
        <v>24.5</v>
      </c>
      <c r="Q1915" t="s">
        <v>8324</v>
      </c>
      <c r="R1915" t="s">
        <v>8348</v>
      </c>
      <c r="S1915" s="11">
        <f t="shared" si="120"/>
        <v>41920.511319444442</v>
      </c>
      <c r="T1915" s="11">
        <f t="shared" si="118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9.0090090090090094</v>
      </c>
      <c r="P1916" s="7">
        <f t="shared" si="117"/>
        <v>30</v>
      </c>
      <c r="Q1916" t="s">
        <v>8324</v>
      </c>
      <c r="R1916" t="s">
        <v>8348</v>
      </c>
      <c r="S1916" s="11">
        <f t="shared" si="120"/>
        <v>41944.165972222225</v>
      </c>
      <c r="T1916" s="11">
        <f t="shared" si="118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</v>
      </c>
      <c r="P1917" s="7">
        <f t="shared" si="117"/>
        <v>2</v>
      </c>
      <c r="Q1917" t="s">
        <v>8324</v>
      </c>
      <c r="R1917" t="s">
        <v>8348</v>
      </c>
      <c r="S1917" s="11">
        <f t="shared" si="120"/>
        <v>41884.04886574074</v>
      </c>
      <c r="T1917" s="11">
        <f t="shared" si="118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0.51</v>
      </c>
      <c r="P1918" s="7">
        <f t="shared" si="117"/>
        <v>17</v>
      </c>
      <c r="Q1918" t="s">
        <v>8324</v>
      </c>
      <c r="R1918" t="s">
        <v>8348</v>
      </c>
      <c r="S1918" s="11">
        <f t="shared" si="120"/>
        <v>42681.758969907409</v>
      </c>
      <c r="T1918" s="11">
        <f t="shared" si="118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52.570512820512818</v>
      </c>
      <c r="P1919" s="7">
        <f t="shared" si="117"/>
        <v>2928.9285714285716</v>
      </c>
      <c r="Q1919" t="s">
        <v>8324</v>
      </c>
      <c r="R1919" t="s">
        <v>8348</v>
      </c>
      <c r="S1919" s="11">
        <f t="shared" si="120"/>
        <v>42776.270057870366</v>
      </c>
      <c r="T1919" s="11">
        <f t="shared" si="118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</v>
      </c>
      <c r="P1920" s="7">
        <f t="shared" si="117"/>
        <v>28.888888888888889</v>
      </c>
      <c r="Q1920" t="s">
        <v>8324</v>
      </c>
      <c r="R1920" t="s">
        <v>8348</v>
      </c>
      <c r="S1920" s="11">
        <f t="shared" si="120"/>
        <v>41863.789942129632</v>
      </c>
      <c r="T1920" s="11">
        <f t="shared" si="118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47.4</v>
      </c>
      <c r="P1921" s="7">
        <f t="shared" si="117"/>
        <v>29.625</v>
      </c>
      <c r="Q1921" t="s">
        <v>8324</v>
      </c>
      <c r="R1921" t="s">
        <v>8348</v>
      </c>
      <c r="S1921" s="11">
        <f t="shared" si="120"/>
        <v>42143.875567129624</v>
      </c>
      <c r="T1921" s="11">
        <f t="shared" si="118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43.03</v>
      </c>
      <c r="P1922" s="7">
        <f t="shared" si="117"/>
        <v>40.980952380952381</v>
      </c>
      <c r="Q1922" t="s">
        <v>8324</v>
      </c>
      <c r="R1922" t="s">
        <v>8348</v>
      </c>
      <c r="S1922" s="11">
        <f t="shared" si="120"/>
        <v>42298.958333333328</v>
      </c>
      <c r="T1922" s="11">
        <f t="shared" si="118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9"/>
        <v>136.80000000000001</v>
      </c>
      <c r="P1923" s="7">
        <f t="shared" ref="P1923:P1986" si="121">E1923/L1923</f>
        <v>54</v>
      </c>
      <c r="Q1923" t="s">
        <v>8313</v>
      </c>
      <c r="R1923" t="s">
        <v>8331</v>
      </c>
      <c r="S1923" s="11">
        <f t="shared" si="120"/>
        <v>41104.221562500003</v>
      </c>
      <c r="T1923" s="11">
        <f t="shared" ref="T1923:T1986" si="122">(((J1923/60)/60)/24)+DATE(1970,1,1)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19"/>
        <v>115.55</v>
      </c>
      <c r="P1924" s="7">
        <f t="shared" si="121"/>
        <v>36.109375</v>
      </c>
      <c r="Q1924" t="s">
        <v>8313</v>
      </c>
      <c r="R1924" t="s">
        <v>8331</v>
      </c>
      <c r="S1924" s="11">
        <f t="shared" si="120"/>
        <v>41620.255868055552</v>
      </c>
      <c r="T1924" s="11">
        <f t="shared" si="122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ref="O1925:O1988" si="123">E1925/D1925*100</f>
        <v>240.79999999999998</v>
      </c>
      <c r="P1925" s="7">
        <f t="shared" si="121"/>
        <v>23.153846153846153</v>
      </c>
      <c r="Q1925" t="s">
        <v>8313</v>
      </c>
      <c r="R1925" t="s">
        <v>8331</v>
      </c>
      <c r="S1925" s="11">
        <f t="shared" si="120"/>
        <v>40813.207638888889</v>
      </c>
      <c r="T1925" s="11">
        <f t="shared" si="122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114.39999999999999</v>
      </c>
      <c r="P1926" s="7">
        <f t="shared" si="121"/>
        <v>104</v>
      </c>
      <c r="Q1926" t="s">
        <v>8313</v>
      </c>
      <c r="R1926" t="s">
        <v>8331</v>
      </c>
      <c r="S1926" s="11">
        <f t="shared" si="120"/>
        <v>41654.814583333333</v>
      </c>
      <c r="T1926" s="11">
        <f t="shared" si="122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110.33333333333333</v>
      </c>
      <c r="P1927" s="7">
        <f t="shared" si="121"/>
        <v>31.826923076923077</v>
      </c>
      <c r="Q1927" t="s">
        <v>8313</v>
      </c>
      <c r="R1927" t="s">
        <v>8331</v>
      </c>
      <c r="S1927" s="11">
        <f t="shared" si="120"/>
        <v>41558</v>
      </c>
      <c r="T1927" s="11">
        <f t="shared" si="122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195.37933333333334</v>
      </c>
      <c r="P1928" s="7">
        <f t="shared" si="121"/>
        <v>27.3896261682243</v>
      </c>
      <c r="Q1928" t="s">
        <v>8313</v>
      </c>
      <c r="R1928" t="s">
        <v>8331</v>
      </c>
      <c r="S1928" s="11">
        <f t="shared" si="120"/>
        <v>40484.018055555556</v>
      </c>
      <c r="T1928" s="11">
        <f t="shared" si="122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103.33333333333334</v>
      </c>
      <c r="P1929" s="7">
        <f t="shared" si="121"/>
        <v>56.363636363636367</v>
      </c>
      <c r="Q1929" t="s">
        <v>8313</v>
      </c>
      <c r="R1929" t="s">
        <v>8331</v>
      </c>
      <c r="S1929" s="11">
        <f t="shared" ref="S1929:S1992" si="124">(((I1929/60)/60)/24)+DATE(1970,1,1)</f>
        <v>40976.207638888889</v>
      </c>
      <c r="T1929" s="11">
        <f t="shared" si="122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103.1372549019608</v>
      </c>
      <c r="P1930" s="7">
        <f t="shared" si="121"/>
        <v>77.352941176470594</v>
      </c>
      <c r="Q1930" t="s">
        <v>8313</v>
      </c>
      <c r="R1930" t="s">
        <v>8331</v>
      </c>
      <c r="S1930" s="11">
        <f t="shared" si="124"/>
        <v>41401.648078703707</v>
      </c>
      <c r="T1930" s="11">
        <f t="shared" si="122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100.3125</v>
      </c>
      <c r="P1931" s="7">
        <f t="shared" si="121"/>
        <v>42.8</v>
      </c>
      <c r="Q1931" t="s">
        <v>8313</v>
      </c>
      <c r="R1931" t="s">
        <v>8331</v>
      </c>
      <c r="S1931" s="11">
        <f t="shared" si="124"/>
        <v>40729.021597222221</v>
      </c>
      <c r="T1931" s="11">
        <f t="shared" si="122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127</v>
      </c>
      <c r="P1932" s="7">
        <f t="shared" si="121"/>
        <v>48.846153846153847</v>
      </c>
      <c r="Q1932" t="s">
        <v>8313</v>
      </c>
      <c r="R1932" t="s">
        <v>8331</v>
      </c>
      <c r="S1932" s="11">
        <f t="shared" si="124"/>
        <v>41462.558819444443</v>
      </c>
      <c r="T1932" s="11">
        <f t="shared" si="122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120.601</v>
      </c>
      <c r="P1933" s="7">
        <f t="shared" si="121"/>
        <v>48.240400000000001</v>
      </c>
      <c r="Q1933" t="s">
        <v>8313</v>
      </c>
      <c r="R1933" t="s">
        <v>8331</v>
      </c>
      <c r="S1933" s="11">
        <f t="shared" si="124"/>
        <v>41051.145833333336</v>
      </c>
      <c r="T1933" s="11">
        <f t="shared" si="122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106.99047619047619</v>
      </c>
      <c r="P1934" s="7">
        <f t="shared" si="121"/>
        <v>70.212500000000006</v>
      </c>
      <c r="Q1934" t="s">
        <v>8313</v>
      </c>
      <c r="R1934" t="s">
        <v>8331</v>
      </c>
      <c r="S1934" s="11">
        <f t="shared" si="124"/>
        <v>40932.809872685182</v>
      </c>
      <c r="T1934" s="11">
        <f t="shared" si="122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172.43333333333334</v>
      </c>
      <c r="P1935" s="7">
        <f t="shared" si="121"/>
        <v>94.054545454545448</v>
      </c>
      <c r="Q1935" t="s">
        <v>8313</v>
      </c>
      <c r="R1935" t="s">
        <v>8331</v>
      </c>
      <c r="S1935" s="11">
        <f t="shared" si="124"/>
        <v>41909.130868055552</v>
      </c>
      <c r="T1935" s="11">
        <f t="shared" si="122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123.61999999999999</v>
      </c>
      <c r="P1936" s="7">
        <f t="shared" si="121"/>
        <v>80.272727272727266</v>
      </c>
      <c r="Q1936" t="s">
        <v>8313</v>
      </c>
      <c r="R1936" t="s">
        <v>8331</v>
      </c>
      <c r="S1936" s="11">
        <f t="shared" si="124"/>
        <v>40902.208333333336</v>
      </c>
      <c r="T1936" s="11">
        <f t="shared" si="122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108.4</v>
      </c>
      <c r="P1937" s="7">
        <f t="shared" si="121"/>
        <v>54.2</v>
      </c>
      <c r="Q1937" t="s">
        <v>8313</v>
      </c>
      <c r="R1937" t="s">
        <v>8331</v>
      </c>
      <c r="S1937" s="11">
        <f t="shared" si="124"/>
        <v>41811.207638888889</v>
      </c>
      <c r="T1937" s="11">
        <f t="shared" si="122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116.52013333333333</v>
      </c>
      <c r="P1938" s="7">
        <f t="shared" si="121"/>
        <v>60.26903448275862</v>
      </c>
      <c r="Q1938" t="s">
        <v>8313</v>
      </c>
      <c r="R1938" t="s">
        <v>8331</v>
      </c>
      <c r="S1938" s="11">
        <f t="shared" si="124"/>
        <v>40883.249305555553</v>
      </c>
      <c r="T1938" s="11">
        <f t="shared" si="122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187.245</v>
      </c>
      <c r="P1939" s="7">
        <f t="shared" si="121"/>
        <v>38.740344827586206</v>
      </c>
      <c r="Q1939" t="s">
        <v>8313</v>
      </c>
      <c r="R1939" t="s">
        <v>8331</v>
      </c>
      <c r="S1939" s="11">
        <f t="shared" si="124"/>
        <v>41075.165972222225</v>
      </c>
      <c r="T1939" s="11">
        <f t="shared" si="122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115.93333333333334</v>
      </c>
      <c r="P1940" s="7">
        <f t="shared" si="121"/>
        <v>152.54385964912279</v>
      </c>
      <c r="Q1940" t="s">
        <v>8313</v>
      </c>
      <c r="R1940" t="s">
        <v>8331</v>
      </c>
      <c r="S1940" s="11">
        <f t="shared" si="124"/>
        <v>41457.208333333336</v>
      </c>
      <c r="T1940" s="11">
        <f t="shared" si="122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110.7</v>
      </c>
      <c r="P1941" s="7">
        <f t="shared" si="121"/>
        <v>115.3125</v>
      </c>
      <c r="Q1941" t="s">
        <v>8313</v>
      </c>
      <c r="R1941" t="s">
        <v>8331</v>
      </c>
      <c r="S1941" s="11">
        <f t="shared" si="124"/>
        <v>41343.943379629629</v>
      </c>
      <c r="T1941" s="11">
        <f t="shared" si="122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170.92307692307693</v>
      </c>
      <c r="P1942" s="7">
        <f t="shared" si="121"/>
        <v>35.838709677419352</v>
      </c>
      <c r="Q1942" t="s">
        <v>8313</v>
      </c>
      <c r="R1942" t="s">
        <v>8331</v>
      </c>
      <c r="S1942" s="11">
        <f t="shared" si="124"/>
        <v>40709.165972222225</v>
      </c>
      <c r="T1942" s="11">
        <f t="shared" si="122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126.11835600000001</v>
      </c>
      <c r="P1943" s="7">
        <f t="shared" si="121"/>
        <v>64.570118779438872</v>
      </c>
      <c r="Q1943" t="s">
        <v>8324</v>
      </c>
      <c r="R1943" t="s">
        <v>8349</v>
      </c>
      <c r="S1943" s="11">
        <f t="shared" si="124"/>
        <v>41774.290868055556</v>
      </c>
      <c r="T1943" s="11">
        <f t="shared" si="122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138.44033333333334</v>
      </c>
      <c r="P1944" s="7">
        <f t="shared" si="121"/>
        <v>87.436000000000007</v>
      </c>
      <c r="Q1944" t="s">
        <v>8324</v>
      </c>
      <c r="R1944" t="s">
        <v>8349</v>
      </c>
      <c r="S1944" s="11">
        <f t="shared" si="124"/>
        <v>40728.828009259261</v>
      </c>
      <c r="T1944" s="11">
        <f t="shared" si="122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1705.2499999999998</v>
      </c>
      <c r="P1945" s="7">
        <f t="shared" si="121"/>
        <v>68.815577078288939</v>
      </c>
      <c r="Q1945" t="s">
        <v>8324</v>
      </c>
      <c r="R1945" t="s">
        <v>8349</v>
      </c>
      <c r="S1945" s="11">
        <f t="shared" si="124"/>
        <v>42593.269861111112</v>
      </c>
      <c r="T1945" s="11">
        <f t="shared" si="122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788.05550000000005</v>
      </c>
      <c r="P1946" s="7">
        <f t="shared" si="121"/>
        <v>176.200223588597</v>
      </c>
      <c r="Q1946" t="s">
        <v>8324</v>
      </c>
      <c r="R1946" t="s">
        <v>8349</v>
      </c>
      <c r="S1946" s="11">
        <f t="shared" si="124"/>
        <v>41760.584374999999</v>
      </c>
      <c r="T1946" s="11">
        <f t="shared" si="122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348.01799999999997</v>
      </c>
      <c r="P1947" s="7">
        <f t="shared" si="121"/>
        <v>511.79117647058825</v>
      </c>
      <c r="Q1947" t="s">
        <v>8324</v>
      </c>
      <c r="R1947" t="s">
        <v>8349</v>
      </c>
      <c r="S1947" s="11">
        <f t="shared" si="124"/>
        <v>42197.251828703709</v>
      </c>
      <c r="T1947" s="11">
        <f t="shared" si="122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149.74666666666667</v>
      </c>
      <c r="P1948" s="7">
        <f t="shared" si="121"/>
        <v>160.44285714285715</v>
      </c>
      <c r="Q1948" t="s">
        <v>8324</v>
      </c>
      <c r="R1948" t="s">
        <v>8349</v>
      </c>
      <c r="S1948" s="11">
        <f t="shared" si="124"/>
        <v>41749.108344907407</v>
      </c>
      <c r="T1948" s="11">
        <f t="shared" si="122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100.63375000000001</v>
      </c>
      <c r="P1949" s="7">
        <f t="shared" si="121"/>
        <v>35.003043478260871</v>
      </c>
      <c r="Q1949" t="s">
        <v>8324</v>
      </c>
      <c r="R1949" t="s">
        <v>8349</v>
      </c>
      <c r="S1949" s="11">
        <f t="shared" si="124"/>
        <v>40140.249305555553</v>
      </c>
      <c r="T1949" s="11">
        <f t="shared" si="122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800.21100000000001</v>
      </c>
      <c r="P1950" s="7">
        <f t="shared" si="121"/>
        <v>188.50671378091872</v>
      </c>
      <c r="Q1950" t="s">
        <v>8324</v>
      </c>
      <c r="R1950" t="s">
        <v>8349</v>
      </c>
      <c r="S1950" s="11">
        <f t="shared" si="124"/>
        <v>42527.709722222222</v>
      </c>
      <c r="T1950" s="11">
        <f t="shared" si="122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106.00260000000002</v>
      </c>
      <c r="P1951" s="7">
        <f t="shared" si="121"/>
        <v>56.204984093319197</v>
      </c>
      <c r="Q1951" t="s">
        <v>8324</v>
      </c>
      <c r="R1951" t="s">
        <v>8349</v>
      </c>
      <c r="S1951" s="11">
        <f t="shared" si="124"/>
        <v>41830.423043981478</v>
      </c>
      <c r="T1951" s="11">
        <f t="shared" si="122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200.51866666666669</v>
      </c>
      <c r="P1952" s="7">
        <f t="shared" si="121"/>
        <v>51.3054157782516</v>
      </c>
      <c r="Q1952" t="s">
        <v>8324</v>
      </c>
      <c r="R1952" t="s">
        <v>8349</v>
      </c>
      <c r="S1952" s="11">
        <f t="shared" si="124"/>
        <v>40655.181400462963</v>
      </c>
      <c r="T1952" s="11">
        <f t="shared" si="122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212.44399999999999</v>
      </c>
      <c r="P1953" s="7">
        <f t="shared" si="121"/>
        <v>127.36450839328538</v>
      </c>
      <c r="Q1953" t="s">
        <v>8324</v>
      </c>
      <c r="R1953" t="s">
        <v>8349</v>
      </c>
      <c r="S1953" s="11">
        <f t="shared" si="124"/>
        <v>42681.462233796294</v>
      </c>
      <c r="T1953" s="11">
        <f t="shared" si="122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198.47237142857145</v>
      </c>
      <c r="P1954" s="7">
        <f t="shared" si="121"/>
        <v>101.85532258064516</v>
      </c>
      <c r="Q1954" t="s">
        <v>8324</v>
      </c>
      <c r="R1954" t="s">
        <v>8349</v>
      </c>
      <c r="S1954" s="11">
        <f t="shared" si="124"/>
        <v>41563.60665509259</v>
      </c>
      <c r="T1954" s="11">
        <f t="shared" si="122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225.94666666666666</v>
      </c>
      <c r="P1955" s="7">
        <f t="shared" si="121"/>
        <v>230.55782312925169</v>
      </c>
      <c r="Q1955" t="s">
        <v>8324</v>
      </c>
      <c r="R1955" t="s">
        <v>8349</v>
      </c>
      <c r="S1955" s="11">
        <f t="shared" si="124"/>
        <v>40970.125</v>
      </c>
      <c r="T1955" s="11">
        <f t="shared" si="122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698.94800000000009</v>
      </c>
      <c r="P1956" s="7">
        <f t="shared" si="121"/>
        <v>842.10602409638557</v>
      </c>
      <c r="Q1956" t="s">
        <v>8324</v>
      </c>
      <c r="R1956" t="s">
        <v>8349</v>
      </c>
      <c r="S1956" s="11">
        <f t="shared" si="124"/>
        <v>42441.208333333328</v>
      </c>
      <c r="T1956" s="11">
        <f t="shared" si="122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398.59528571428569</v>
      </c>
      <c r="P1957" s="7">
        <f t="shared" si="121"/>
        <v>577.27593103448271</v>
      </c>
      <c r="Q1957" t="s">
        <v>8324</v>
      </c>
      <c r="R1957" t="s">
        <v>8349</v>
      </c>
      <c r="S1957" s="11">
        <f t="shared" si="124"/>
        <v>41052.791666666664</v>
      </c>
      <c r="T1957" s="11">
        <f t="shared" si="122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294.0333333333333</v>
      </c>
      <c r="P1958" s="7">
        <f t="shared" si="121"/>
        <v>483.34246575342468</v>
      </c>
      <c r="Q1958" t="s">
        <v>8324</v>
      </c>
      <c r="R1958" t="s">
        <v>8349</v>
      </c>
      <c r="S1958" s="11">
        <f t="shared" si="124"/>
        <v>42112.882002314815</v>
      </c>
      <c r="T1958" s="11">
        <f t="shared" si="122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167.50470000000001</v>
      </c>
      <c r="P1959" s="7">
        <f t="shared" si="121"/>
        <v>76.138500000000008</v>
      </c>
      <c r="Q1959" t="s">
        <v>8324</v>
      </c>
      <c r="R1959" t="s">
        <v>8349</v>
      </c>
      <c r="S1959" s="11">
        <f t="shared" si="124"/>
        <v>41209.098530092589</v>
      </c>
      <c r="T1959" s="11">
        <f t="shared" si="122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1435.5717142857143</v>
      </c>
      <c r="P1960" s="7">
        <f t="shared" si="121"/>
        <v>74.107684365781708</v>
      </c>
      <c r="Q1960" t="s">
        <v>8324</v>
      </c>
      <c r="R1960" t="s">
        <v>8349</v>
      </c>
      <c r="S1960" s="11">
        <f t="shared" si="124"/>
        <v>41356.94630787037</v>
      </c>
      <c r="T1960" s="11">
        <f t="shared" si="122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156.73439999999999</v>
      </c>
      <c r="P1961" s="7">
        <f t="shared" si="121"/>
        <v>36.965660377358489</v>
      </c>
      <c r="Q1961" t="s">
        <v>8324</v>
      </c>
      <c r="R1961" t="s">
        <v>8349</v>
      </c>
      <c r="S1961" s="11">
        <f t="shared" si="124"/>
        <v>41913</v>
      </c>
      <c r="T1961" s="11">
        <f t="shared" si="122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117.90285714285716</v>
      </c>
      <c r="P1962" s="7">
        <f t="shared" si="121"/>
        <v>2500.969696969697</v>
      </c>
      <c r="Q1962" t="s">
        <v>8324</v>
      </c>
      <c r="R1962" t="s">
        <v>8349</v>
      </c>
      <c r="S1962" s="11">
        <f t="shared" si="124"/>
        <v>41994.362743055557</v>
      </c>
      <c r="T1962" s="11">
        <f t="shared" si="122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1105.3811999999998</v>
      </c>
      <c r="P1963" s="7">
        <f t="shared" si="121"/>
        <v>67.690214329454989</v>
      </c>
      <c r="Q1963" t="s">
        <v>8324</v>
      </c>
      <c r="R1963" t="s">
        <v>8349</v>
      </c>
      <c r="S1963" s="11">
        <f t="shared" si="124"/>
        <v>41188.165972222225</v>
      </c>
      <c r="T1963" s="11">
        <f t="shared" si="122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192.92499999999998</v>
      </c>
      <c r="P1964" s="7">
        <f t="shared" si="121"/>
        <v>63.04738562091503</v>
      </c>
      <c r="Q1964" t="s">
        <v>8324</v>
      </c>
      <c r="R1964" t="s">
        <v>8349</v>
      </c>
      <c r="S1964" s="11">
        <f t="shared" si="124"/>
        <v>41772.780509259261</v>
      </c>
      <c r="T1964" s="11">
        <f t="shared" si="122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126.8842105263158</v>
      </c>
      <c r="P1965" s="7">
        <f t="shared" si="121"/>
        <v>117.6</v>
      </c>
      <c r="Q1965" t="s">
        <v>8324</v>
      </c>
      <c r="R1965" t="s">
        <v>8349</v>
      </c>
      <c r="S1965" s="11">
        <f t="shared" si="124"/>
        <v>41898.429791666669</v>
      </c>
      <c r="T1965" s="11">
        <f t="shared" si="122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259.57748878923763</v>
      </c>
      <c r="P1966" s="7">
        <f t="shared" si="121"/>
        <v>180.75185011709601</v>
      </c>
      <c r="Q1966" t="s">
        <v>8324</v>
      </c>
      <c r="R1966" t="s">
        <v>8349</v>
      </c>
      <c r="S1966" s="11">
        <f t="shared" si="124"/>
        <v>42482.272824074069</v>
      </c>
      <c r="T1966" s="11">
        <f t="shared" si="122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262.27999999999997</v>
      </c>
      <c r="P1967" s="7">
        <f t="shared" si="121"/>
        <v>127.32038834951456</v>
      </c>
      <c r="Q1967" t="s">
        <v>8324</v>
      </c>
      <c r="R1967" t="s">
        <v>8349</v>
      </c>
      <c r="S1967" s="11">
        <f t="shared" si="124"/>
        <v>40920.041666666664</v>
      </c>
      <c r="T1967" s="11">
        <f t="shared" si="122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206.74309000000002</v>
      </c>
      <c r="P1968" s="7">
        <f t="shared" si="121"/>
        <v>136.6444745538665</v>
      </c>
      <c r="Q1968" t="s">
        <v>8324</v>
      </c>
      <c r="R1968" t="s">
        <v>8349</v>
      </c>
      <c r="S1968" s="11">
        <f t="shared" si="124"/>
        <v>41865.540486111109</v>
      </c>
      <c r="T1968" s="11">
        <f t="shared" si="122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370.13</v>
      </c>
      <c r="P1969" s="7">
        <f t="shared" si="121"/>
        <v>182.78024691358024</v>
      </c>
      <c r="Q1969" t="s">
        <v>8324</v>
      </c>
      <c r="R1969" t="s">
        <v>8349</v>
      </c>
      <c r="S1969" s="11">
        <f t="shared" si="124"/>
        <v>41760.663530092592</v>
      </c>
      <c r="T1969" s="11">
        <f t="shared" si="122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284.96600000000001</v>
      </c>
      <c r="P1970" s="7">
        <f t="shared" si="121"/>
        <v>279.37843137254902</v>
      </c>
      <c r="Q1970" t="s">
        <v>8324</v>
      </c>
      <c r="R1970" t="s">
        <v>8349</v>
      </c>
      <c r="S1970" s="11">
        <f t="shared" si="124"/>
        <v>42707.628645833334</v>
      </c>
      <c r="T1970" s="11">
        <f t="shared" si="122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579.08000000000004</v>
      </c>
      <c r="P1971" s="7">
        <f t="shared" si="121"/>
        <v>61.375728669846318</v>
      </c>
      <c r="Q1971" t="s">
        <v>8324</v>
      </c>
      <c r="R1971" t="s">
        <v>8349</v>
      </c>
      <c r="S1971" s="11">
        <f t="shared" si="124"/>
        <v>42587.792453703703</v>
      </c>
      <c r="T1971" s="11">
        <f t="shared" si="122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1131.8</v>
      </c>
      <c r="P1972" s="7">
        <f t="shared" si="121"/>
        <v>80.727532097004286</v>
      </c>
      <c r="Q1972" t="s">
        <v>8324</v>
      </c>
      <c r="R1972" t="s">
        <v>8349</v>
      </c>
      <c r="S1972" s="11">
        <f t="shared" si="124"/>
        <v>41384.151631944449</v>
      </c>
      <c r="T1972" s="11">
        <f t="shared" si="122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263.02771750000005</v>
      </c>
      <c r="P1973" s="7">
        <f t="shared" si="121"/>
        <v>272.35590732591254</v>
      </c>
      <c r="Q1973" t="s">
        <v>8324</v>
      </c>
      <c r="R1973" t="s">
        <v>8349</v>
      </c>
      <c r="S1973" s="11">
        <f t="shared" si="124"/>
        <v>41593.166666666664</v>
      </c>
      <c r="T1973" s="11">
        <f t="shared" si="122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674.48</v>
      </c>
      <c r="P1974" s="7">
        <f t="shared" si="121"/>
        <v>70.848739495798313</v>
      </c>
      <c r="Q1974" t="s">
        <v>8324</v>
      </c>
      <c r="R1974" t="s">
        <v>8349</v>
      </c>
      <c r="S1974" s="11">
        <f t="shared" si="124"/>
        <v>41231.053749999999</v>
      </c>
      <c r="T1974" s="11">
        <f t="shared" si="122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256.83081313131316</v>
      </c>
      <c r="P1975" s="7">
        <f t="shared" si="121"/>
        <v>247.94003412969283</v>
      </c>
      <c r="Q1975" t="s">
        <v>8324</v>
      </c>
      <c r="R1975" t="s">
        <v>8349</v>
      </c>
      <c r="S1975" s="11">
        <f t="shared" si="124"/>
        <v>42588.291666666672</v>
      </c>
      <c r="T1975" s="11">
        <f t="shared" si="122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375.49599999999998</v>
      </c>
      <c r="P1976" s="7">
        <f t="shared" si="121"/>
        <v>186.81393034825871</v>
      </c>
      <c r="Q1976" t="s">
        <v>8324</v>
      </c>
      <c r="R1976" t="s">
        <v>8349</v>
      </c>
      <c r="S1976" s="11">
        <f t="shared" si="124"/>
        <v>41505.334131944444</v>
      </c>
      <c r="T1976" s="11">
        <f t="shared" si="122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208.70837499999996</v>
      </c>
      <c r="P1977" s="7">
        <f t="shared" si="121"/>
        <v>131.98948616600788</v>
      </c>
      <c r="Q1977" t="s">
        <v>8324</v>
      </c>
      <c r="R1977" t="s">
        <v>8349</v>
      </c>
      <c r="S1977" s="11">
        <f t="shared" si="124"/>
        <v>41343.755219907405</v>
      </c>
      <c r="T1977" s="11">
        <f t="shared" si="122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346.6</v>
      </c>
      <c r="P1978" s="7">
        <f t="shared" si="121"/>
        <v>29.310782241014799</v>
      </c>
      <c r="Q1978" t="s">
        <v>8324</v>
      </c>
      <c r="R1978" t="s">
        <v>8349</v>
      </c>
      <c r="S1978" s="11">
        <f t="shared" si="124"/>
        <v>41468.899594907409</v>
      </c>
      <c r="T1978" s="11">
        <f t="shared" si="122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402.33</v>
      </c>
      <c r="P1979" s="7">
        <f t="shared" si="121"/>
        <v>245.02436053593178</v>
      </c>
      <c r="Q1979" t="s">
        <v>8324</v>
      </c>
      <c r="R1979" t="s">
        <v>8349</v>
      </c>
      <c r="S1979" s="11">
        <f t="shared" si="124"/>
        <v>42357.332638888889</v>
      </c>
      <c r="T1979" s="11">
        <f t="shared" si="122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1026.8451399999999</v>
      </c>
      <c r="P1980" s="7">
        <f t="shared" si="121"/>
        <v>1323.2540463917526</v>
      </c>
      <c r="Q1980" t="s">
        <v>8324</v>
      </c>
      <c r="R1980" t="s">
        <v>8349</v>
      </c>
      <c r="S1980" s="11">
        <f t="shared" si="124"/>
        <v>41072.291666666664</v>
      </c>
      <c r="T1980" s="11">
        <f t="shared" si="122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114.901155</v>
      </c>
      <c r="P1981" s="7">
        <f t="shared" si="121"/>
        <v>282.65966789667897</v>
      </c>
      <c r="Q1981" t="s">
        <v>8324</v>
      </c>
      <c r="R1981" t="s">
        <v>8349</v>
      </c>
      <c r="S1981" s="11">
        <f t="shared" si="124"/>
        <v>42327.207638888889</v>
      </c>
      <c r="T1981" s="11">
        <f t="shared" si="122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354.82402000000002</v>
      </c>
      <c r="P1982" s="7">
        <f t="shared" si="121"/>
        <v>91.214401028277635</v>
      </c>
      <c r="Q1982" t="s">
        <v>8324</v>
      </c>
      <c r="R1982" t="s">
        <v>8349</v>
      </c>
      <c r="S1982" s="11">
        <f t="shared" si="124"/>
        <v>42463.500717592593</v>
      </c>
      <c r="T1982" s="11">
        <f t="shared" si="122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4"/>
        <v>41829.725289351853</v>
      </c>
      <c r="T1983" s="11">
        <f t="shared" si="122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4"/>
        <v>42708.628321759257</v>
      </c>
      <c r="T1984" s="11">
        <f t="shared" si="122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4"/>
        <v>42615.291666666672</v>
      </c>
      <c r="T1985" s="11">
        <f t="shared" si="122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4"/>
        <v>41973.831956018519</v>
      </c>
      <c r="T1986" s="11">
        <f t="shared" si="122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3"/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si="124"/>
        <v>42584.958333333328</v>
      </c>
      <c r="T1987" s="11">
        <f t="shared" ref="T1987:T2050" si="126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3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4"/>
        <v>42443.392164351855</v>
      </c>
      <c r="T1988" s="11">
        <f t="shared" si="126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ref="O1989:O2052" si="127">E1989/D1989*100</f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4"/>
        <v>42064.639768518522</v>
      </c>
      <c r="T1989" s="11">
        <f t="shared" si="126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4"/>
        <v>42236.763217592597</v>
      </c>
      <c r="T1990" s="11">
        <f t="shared" si="126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4"/>
        <v>42715.680648148147</v>
      </c>
      <c r="T1991" s="11">
        <f t="shared" si="126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4"/>
        <v>42413.195972222224</v>
      </c>
      <c r="T1992" s="11">
        <f t="shared" si="126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ref="S1993:S2056" si="128">(((I1993/60)/60)/24)+DATE(1970,1,1)</f>
        <v>42188.89335648148</v>
      </c>
      <c r="T1993" s="11">
        <f t="shared" si="126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8"/>
        <v>42053.143414351856</v>
      </c>
      <c r="T1994" s="11">
        <f t="shared" si="126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8"/>
        <v>42359.58839120371</v>
      </c>
      <c r="T1995" s="11">
        <f t="shared" si="126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8"/>
        <v>42711.047939814816</v>
      </c>
      <c r="T1996" s="11">
        <f t="shared" si="126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8"/>
        <v>42201.902037037042</v>
      </c>
      <c r="T1997" s="11">
        <f t="shared" si="126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8"/>
        <v>41830.819571759261</v>
      </c>
      <c r="T1998" s="11">
        <f t="shared" si="126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8"/>
        <v>41877.930694444447</v>
      </c>
      <c r="T1999" s="11">
        <f t="shared" si="126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8"/>
        <v>41852.118495370371</v>
      </c>
      <c r="T2000" s="11">
        <f t="shared" si="126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8"/>
        <v>41956.524398148147</v>
      </c>
      <c r="T2001" s="11">
        <f t="shared" si="126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8"/>
        <v>42375.951539351852</v>
      </c>
      <c r="T2002" s="11">
        <f t="shared" si="126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382.12909090909091</v>
      </c>
      <c r="P2003" s="7">
        <f t="shared" si="125"/>
        <v>128.38790470372632</v>
      </c>
      <c r="Q2003" t="s">
        <v>8324</v>
      </c>
      <c r="R2003" t="s">
        <v>8349</v>
      </c>
      <c r="S2003" s="11">
        <f t="shared" si="128"/>
        <v>42167.833333333328</v>
      </c>
      <c r="T2003" s="11">
        <f t="shared" si="126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216.79422000000002</v>
      </c>
      <c r="P2004" s="7">
        <f t="shared" si="125"/>
        <v>78.834261818181815</v>
      </c>
      <c r="Q2004" t="s">
        <v>8324</v>
      </c>
      <c r="R2004" t="s">
        <v>8349</v>
      </c>
      <c r="S2004" s="11">
        <f t="shared" si="128"/>
        <v>42758.71230324074</v>
      </c>
      <c r="T2004" s="11">
        <f t="shared" si="126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312</v>
      </c>
      <c r="P2005" s="7">
        <f t="shared" si="125"/>
        <v>91.764705882352942</v>
      </c>
      <c r="Q2005" t="s">
        <v>8324</v>
      </c>
      <c r="R2005" t="s">
        <v>8349</v>
      </c>
      <c r="S2005" s="11">
        <f t="shared" si="128"/>
        <v>40361.958333333336</v>
      </c>
      <c r="T2005" s="11">
        <f t="shared" si="126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234.42048</v>
      </c>
      <c r="P2006" s="7">
        <f t="shared" si="125"/>
        <v>331.10237288135596</v>
      </c>
      <c r="Q2006" t="s">
        <v>8324</v>
      </c>
      <c r="R2006" t="s">
        <v>8349</v>
      </c>
      <c r="S2006" s="11">
        <f t="shared" si="128"/>
        <v>41830.604895833334</v>
      </c>
      <c r="T2006" s="11">
        <f t="shared" si="126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123.68010000000001</v>
      </c>
      <c r="P2007" s="7">
        <f t="shared" si="125"/>
        <v>194.26193717277485</v>
      </c>
      <c r="Q2007" t="s">
        <v>8324</v>
      </c>
      <c r="R2007" t="s">
        <v>8349</v>
      </c>
      <c r="S2007" s="11">
        <f t="shared" si="128"/>
        <v>41563.165972222225</v>
      </c>
      <c r="T2007" s="11">
        <f t="shared" si="126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247.84</v>
      </c>
      <c r="P2008" s="7">
        <f t="shared" si="125"/>
        <v>408.97689768976898</v>
      </c>
      <c r="Q2008" t="s">
        <v>8324</v>
      </c>
      <c r="R2008" t="s">
        <v>8349</v>
      </c>
      <c r="S2008" s="11">
        <f t="shared" si="128"/>
        <v>41976.542187500003</v>
      </c>
      <c r="T2008" s="11">
        <f t="shared" si="126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115.7092</v>
      </c>
      <c r="P2009" s="7">
        <f t="shared" si="125"/>
        <v>84.459270072992695</v>
      </c>
      <c r="Q2009" t="s">
        <v>8324</v>
      </c>
      <c r="R2009" t="s">
        <v>8349</v>
      </c>
      <c r="S2009" s="11">
        <f t="shared" si="128"/>
        <v>40414.166666666664</v>
      </c>
      <c r="T2009" s="11">
        <f t="shared" si="126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117.07484768810599</v>
      </c>
      <c r="P2010" s="7">
        <f t="shared" si="125"/>
        <v>44.853658536585364</v>
      </c>
      <c r="Q2010" t="s">
        <v>8324</v>
      </c>
      <c r="R2010" t="s">
        <v>8349</v>
      </c>
      <c r="S2010" s="11">
        <f t="shared" si="128"/>
        <v>40805.604421296295</v>
      </c>
      <c r="T2010" s="11">
        <f t="shared" si="126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305.15800000000002</v>
      </c>
      <c r="P2011" s="7">
        <f t="shared" si="125"/>
        <v>383.3643216080402</v>
      </c>
      <c r="Q2011" t="s">
        <v>8324</v>
      </c>
      <c r="R2011" t="s">
        <v>8349</v>
      </c>
      <c r="S2011" s="11">
        <f t="shared" si="128"/>
        <v>42697.365081018521</v>
      </c>
      <c r="T2011" s="11">
        <f t="shared" si="126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320.05299999999994</v>
      </c>
      <c r="P2012" s="7">
        <f t="shared" si="125"/>
        <v>55.276856649395505</v>
      </c>
      <c r="Q2012" t="s">
        <v>8324</v>
      </c>
      <c r="R2012" t="s">
        <v>8349</v>
      </c>
      <c r="S2012" s="11">
        <f t="shared" si="128"/>
        <v>42600.996423611112</v>
      </c>
      <c r="T2012" s="11">
        <f t="shared" si="126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819.56399999999996</v>
      </c>
      <c r="P2013" s="7">
        <f t="shared" si="125"/>
        <v>422.02059732234807</v>
      </c>
      <c r="Q2013" t="s">
        <v>8324</v>
      </c>
      <c r="R2013" t="s">
        <v>8349</v>
      </c>
      <c r="S2013" s="11">
        <f t="shared" si="128"/>
        <v>42380.958333333328</v>
      </c>
      <c r="T2013" s="11">
        <f t="shared" si="126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234.90000000000003</v>
      </c>
      <c r="P2014" s="7">
        <f t="shared" si="125"/>
        <v>64.180327868852459</v>
      </c>
      <c r="Q2014" t="s">
        <v>8324</v>
      </c>
      <c r="R2014" t="s">
        <v>8349</v>
      </c>
      <c r="S2014" s="11">
        <f t="shared" si="128"/>
        <v>42040.822233796294</v>
      </c>
      <c r="T2014" s="11">
        <f t="shared" si="126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494.91374999999999</v>
      </c>
      <c r="P2015" s="7">
        <f t="shared" si="125"/>
        <v>173.57781674704077</v>
      </c>
      <c r="Q2015" t="s">
        <v>8324</v>
      </c>
      <c r="R2015" t="s">
        <v>8349</v>
      </c>
      <c r="S2015" s="11">
        <f t="shared" si="128"/>
        <v>42559.960810185185</v>
      </c>
      <c r="T2015" s="11">
        <f t="shared" si="126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7813.7822333333334</v>
      </c>
      <c r="P2016" s="7">
        <f t="shared" si="125"/>
        <v>88.601680840609291</v>
      </c>
      <c r="Q2016" t="s">
        <v>8324</v>
      </c>
      <c r="R2016" t="s">
        <v>8349</v>
      </c>
      <c r="S2016" s="11">
        <f t="shared" si="128"/>
        <v>41358.172905092593</v>
      </c>
      <c r="T2016" s="11">
        <f t="shared" si="126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113.00013888888888</v>
      </c>
      <c r="P2017" s="7">
        <f t="shared" si="125"/>
        <v>50.222283950617282</v>
      </c>
      <c r="Q2017" t="s">
        <v>8324</v>
      </c>
      <c r="R2017" t="s">
        <v>8349</v>
      </c>
      <c r="S2017" s="11">
        <f t="shared" si="128"/>
        <v>40795.876886574071</v>
      </c>
      <c r="T2017" s="11">
        <f t="shared" si="126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921.54219999999998</v>
      </c>
      <c r="P2018" s="7">
        <f t="shared" si="125"/>
        <v>192.38876826722338</v>
      </c>
      <c r="Q2018" t="s">
        <v>8324</v>
      </c>
      <c r="R2018" t="s">
        <v>8349</v>
      </c>
      <c r="S2018" s="11">
        <f t="shared" si="128"/>
        <v>41342.88077546296</v>
      </c>
      <c r="T2018" s="11">
        <f t="shared" si="126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125.10239999999999</v>
      </c>
      <c r="P2019" s="7">
        <f t="shared" si="125"/>
        <v>73.416901408450698</v>
      </c>
      <c r="Q2019" t="s">
        <v>8324</v>
      </c>
      <c r="R2019" t="s">
        <v>8349</v>
      </c>
      <c r="S2019" s="11">
        <f t="shared" si="128"/>
        <v>40992.166666666664</v>
      </c>
      <c r="T2019" s="11">
        <f t="shared" si="126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102.24343076923077</v>
      </c>
      <c r="P2020" s="7">
        <f t="shared" si="125"/>
        <v>147.68495555555555</v>
      </c>
      <c r="Q2020" t="s">
        <v>8324</v>
      </c>
      <c r="R2020" t="s">
        <v>8349</v>
      </c>
      <c r="S2020" s="11">
        <f t="shared" si="128"/>
        <v>42229.365844907406</v>
      </c>
      <c r="T2020" s="11">
        <f t="shared" si="126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484.90975000000003</v>
      </c>
      <c r="P2021" s="7">
        <f t="shared" si="125"/>
        <v>108.96848314606741</v>
      </c>
      <c r="Q2021" t="s">
        <v>8324</v>
      </c>
      <c r="R2021" t="s">
        <v>8349</v>
      </c>
      <c r="S2021" s="11">
        <f t="shared" si="128"/>
        <v>42635.70857638889</v>
      </c>
      <c r="T2021" s="11">
        <f t="shared" si="126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192.33333333333334</v>
      </c>
      <c r="P2022" s="7">
        <f t="shared" si="125"/>
        <v>23.647540983606557</v>
      </c>
      <c r="Q2022" t="s">
        <v>8324</v>
      </c>
      <c r="R2022" t="s">
        <v>8349</v>
      </c>
      <c r="S2022" s="11">
        <f t="shared" si="128"/>
        <v>41773.961111111108</v>
      </c>
      <c r="T2022" s="11">
        <f t="shared" si="126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281.10000000000002</v>
      </c>
      <c r="P2023" s="7">
        <f t="shared" si="125"/>
        <v>147.94736842105263</v>
      </c>
      <c r="Q2023" t="s">
        <v>8324</v>
      </c>
      <c r="R2023" t="s">
        <v>8349</v>
      </c>
      <c r="S2023" s="11">
        <f t="shared" si="128"/>
        <v>41906.070567129631</v>
      </c>
      <c r="T2023" s="11">
        <f t="shared" si="126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125.13700000000001</v>
      </c>
      <c r="P2024" s="7">
        <f t="shared" si="125"/>
        <v>385.03692307692307</v>
      </c>
      <c r="Q2024" t="s">
        <v>8324</v>
      </c>
      <c r="R2024" t="s">
        <v>8349</v>
      </c>
      <c r="S2024" s="11">
        <f t="shared" si="128"/>
        <v>42532.569120370375</v>
      </c>
      <c r="T2024" s="11">
        <f t="shared" si="126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161.459</v>
      </c>
      <c r="P2025" s="7">
        <f t="shared" si="125"/>
        <v>457.39093484419266</v>
      </c>
      <c r="Q2025" t="s">
        <v>8324</v>
      </c>
      <c r="R2025" t="s">
        <v>8349</v>
      </c>
      <c r="S2025" s="11">
        <f t="shared" si="128"/>
        <v>42166.420752314814</v>
      </c>
      <c r="T2025" s="11">
        <f t="shared" si="126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585.35</v>
      </c>
      <c r="P2026" s="7">
        <f t="shared" si="125"/>
        <v>222.99047619047619</v>
      </c>
      <c r="Q2026" t="s">
        <v>8324</v>
      </c>
      <c r="R2026" t="s">
        <v>8349</v>
      </c>
      <c r="S2026" s="11">
        <f t="shared" si="128"/>
        <v>41134.125</v>
      </c>
      <c r="T2026" s="11">
        <f t="shared" si="126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201.14999999999998</v>
      </c>
      <c r="P2027" s="7">
        <f t="shared" si="125"/>
        <v>220.74074074074073</v>
      </c>
      <c r="Q2027" t="s">
        <v>8324</v>
      </c>
      <c r="R2027" t="s">
        <v>8349</v>
      </c>
      <c r="S2027" s="11">
        <f t="shared" si="128"/>
        <v>42166.184560185182</v>
      </c>
      <c r="T2027" s="11">
        <f t="shared" si="126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133.48307999999997</v>
      </c>
      <c r="P2028" s="7">
        <f t="shared" si="125"/>
        <v>73.503898678414089</v>
      </c>
      <c r="Q2028" t="s">
        <v>8324</v>
      </c>
      <c r="R2028" t="s">
        <v>8349</v>
      </c>
      <c r="S2028" s="11">
        <f t="shared" si="128"/>
        <v>41750.165972222225</v>
      </c>
      <c r="T2028" s="11">
        <f t="shared" si="126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120.24900000000001</v>
      </c>
      <c r="P2029" s="7">
        <f t="shared" si="125"/>
        <v>223.09647495361781</v>
      </c>
      <c r="Q2029" t="s">
        <v>8324</v>
      </c>
      <c r="R2029" t="s">
        <v>8349</v>
      </c>
      <c r="S2029" s="11">
        <f t="shared" si="128"/>
        <v>42093.772210648152</v>
      </c>
      <c r="T2029" s="11">
        <f t="shared" si="126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126.16666666666667</v>
      </c>
      <c r="P2030" s="7">
        <f t="shared" si="125"/>
        <v>47.911392405063289</v>
      </c>
      <c r="Q2030" t="s">
        <v>8324</v>
      </c>
      <c r="R2030" t="s">
        <v>8349</v>
      </c>
      <c r="S2030" s="11">
        <f t="shared" si="128"/>
        <v>40252.913194444445</v>
      </c>
      <c r="T2030" s="11">
        <f t="shared" si="126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361.2</v>
      </c>
      <c r="P2031" s="7">
        <f t="shared" si="125"/>
        <v>96.063829787234042</v>
      </c>
      <c r="Q2031" t="s">
        <v>8324</v>
      </c>
      <c r="R2031" t="s">
        <v>8349</v>
      </c>
      <c r="S2031" s="11">
        <f t="shared" si="128"/>
        <v>41878.021770833337</v>
      </c>
      <c r="T2031" s="11">
        <f t="shared" si="126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226.239013671875</v>
      </c>
      <c r="P2032" s="7">
        <f t="shared" si="125"/>
        <v>118.6144</v>
      </c>
      <c r="Q2032" t="s">
        <v>8324</v>
      </c>
      <c r="R2032" t="s">
        <v>8349</v>
      </c>
      <c r="S2032" s="11">
        <f t="shared" si="128"/>
        <v>41242.996481481481</v>
      </c>
      <c r="T2032" s="11">
        <f t="shared" si="126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120.35</v>
      </c>
      <c r="P2033" s="7">
        <f t="shared" si="125"/>
        <v>118.45472440944881</v>
      </c>
      <c r="Q2033" t="s">
        <v>8324</v>
      </c>
      <c r="R2033" t="s">
        <v>8349</v>
      </c>
      <c r="S2033" s="11">
        <f t="shared" si="128"/>
        <v>42013.041666666672</v>
      </c>
      <c r="T2033" s="11">
        <f t="shared" si="126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304.18799999999999</v>
      </c>
      <c r="P2034" s="7">
        <f t="shared" si="125"/>
        <v>143.21468926553672</v>
      </c>
      <c r="Q2034" t="s">
        <v>8324</v>
      </c>
      <c r="R2034" t="s">
        <v>8349</v>
      </c>
      <c r="S2034" s="11">
        <f t="shared" si="128"/>
        <v>42719.208333333328</v>
      </c>
      <c r="T2034" s="11">
        <f t="shared" si="126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178.67599999999999</v>
      </c>
      <c r="P2035" s="7">
        <f t="shared" si="125"/>
        <v>282.71518987341773</v>
      </c>
      <c r="Q2035" t="s">
        <v>8324</v>
      </c>
      <c r="R2035" t="s">
        <v>8349</v>
      </c>
      <c r="S2035" s="11">
        <f t="shared" si="128"/>
        <v>41755.082384259258</v>
      </c>
      <c r="T2035" s="11">
        <f t="shared" si="126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386.81998717948721</v>
      </c>
      <c r="P2036" s="7">
        <f t="shared" si="125"/>
        <v>593.93620078740162</v>
      </c>
      <c r="Q2036" t="s">
        <v>8324</v>
      </c>
      <c r="R2036" t="s">
        <v>8349</v>
      </c>
      <c r="S2036" s="11">
        <f t="shared" si="128"/>
        <v>42131.290277777778</v>
      </c>
      <c r="T2036" s="11">
        <f t="shared" si="126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211.03642500000004</v>
      </c>
      <c r="P2037" s="7">
        <f t="shared" si="125"/>
        <v>262.15704968944101</v>
      </c>
      <c r="Q2037" t="s">
        <v>8324</v>
      </c>
      <c r="R2037" t="s">
        <v>8349</v>
      </c>
      <c r="S2037" s="11">
        <f t="shared" si="128"/>
        <v>42357.041666666672</v>
      </c>
      <c r="T2037" s="11">
        <f t="shared" si="126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131.66833333333335</v>
      </c>
      <c r="P2038" s="7">
        <f t="shared" si="125"/>
        <v>46.580778301886795</v>
      </c>
      <c r="Q2038" t="s">
        <v>8324</v>
      </c>
      <c r="R2038" t="s">
        <v>8349</v>
      </c>
      <c r="S2038" s="11">
        <f t="shared" si="128"/>
        <v>41768.864803240744</v>
      </c>
      <c r="T2038" s="11">
        <f t="shared" si="126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300.47639999999996</v>
      </c>
      <c r="P2039" s="7">
        <f t="shared" si="125"/>
        <v>70.041118881118877</v>
      </c>
      <c r="Q2039" t="s">
        <v>8324</v>
      </c>
      <c r="R2039" t="s">
        <v>8349</v>
      </c>
      <c r="S2039" s="11">
        <f t="shared" si="128"/>
        <v>41638.251770833333</v>
      </c>
      <c r="T2039" s="11">
        <f t="shared" si="126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420.51249999999999</v>
      </c>
      <c r="P2040" s="7">
        <f t="shared" si="125"/>
        <v>164.90686274509804</v>
      </c>
      <c r="Q2040" t="s">
        <v>8324</v>
      </c>
      <c r="R2040" t="s">
        <v>8349</v>
      </c>
      <c r="S2040" s="11">
        <f t="shared" si="128"/>
        <v>41456.75</v>
      </c>
      <c r="T2040" s="11">
        <f t="shared" si="126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136.21680000000001</v>
      </c>
      <c r="P2041" s="7">
        <f t="shared" si="125"/>
        <v>449.26385224274406</v>
      </c>
      <c r="Q2041" t="s">
        <v>8324</v>
      </c>
      <c r="R2041" t="s">
        <v>8349</v>
      </c>
      <c r="S2041" s="11">
        <f t="shared" si="128"/>
        <v>42705.207638888889</v>
      </c>
      <c r="T2041" s="11">
        <f t="shared" si="126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248.17133333333334</v>
      </c>
      <c r="P2042" s="7">
        <f t="shared" si="125"/>
        <v>27.472841328413285</v>
      </c>
      <c r="Q2042" t="s">
        <v>8324</v>
      </c>
      <c r="R2042" t="s">
        <v>8349</v>
      </c>
      <c r="S2042" s="11">
        <f t="shared" si="128"/>
        <v>41593.968784722223</v>
      </c>
      <c r="T2042" s="11">
        <f t="shared" si="126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181.86315789473684</v>
      </c>
      <c r="P2043" s="7">
        <f t="shared" si="125"/>
        <v>143.97499999999999</v>
      </c>
      <c r="Q2043" t="s">
        <v>8324</v>
      </c>
      <c r="R2043" t="s">
        <v>8349</v>
      </c>
      <c r="S2043" s="11">
        <f t="shared" si="128"/>
        <v>42684.567442129628</v>
      </c>
      <c r="T2043" s="11">
        <f t="shared" si="126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123.53</v>
      </c>
      <c r="P2044" s="7">
        <f t="shared" si="125"/>
        <v>88.23571428571428</v>
      </c>
      <c r="Q2044" t="s">
        <v>8324</v>
      </c>
      <c r="R2044" t="s">
        <v>8349</v>
      </c>
      <c r="S2044" s="11">
        <f t="shared" si="128"/>
        <v>42391.708032407405</v>
      </c>
      <c r="T2044" s="11">
        <f t="shared" si="126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506.20938628158842</v>
      </c>
      <c r="P2045" s="7">
        <f t="shared" si="125"/>
        <v>36.326424870466319</v>
      </c>
      <c r="Q2045" t="s">
        <v>8324</v>
      </c>
      <c r="R2045" t="s">
        <v>8349</v>
      </c>
      <c r="S2045" s="11">
        <f t="shared" si="128"/>
        <v>42715.207638888889</v>
      </c>
      <c r="T2045" s="11">
        <f t="shared" si="126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108.21333333333334</v>
      </c>
      <c r="P2046" s="7">
        <f t="shared" si="125"/>
        <v>90.177777777777777</v>
      </c>
      <c r="Q2046" t="s">
        <v>8324</v>
      </c>
      <c r="R2046" t="s">
        <v>8349</v>
      </c>
      <c r="S2046" s="11">
        <f t="shared" si="128"/>
        <v>42168.684189814812</v>
      </c>
      <c r="T2046" s="11">
        <f t="shared" si="126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819.18387755102037</v>
      </c>
      <c r="P2047" s="7">
        <f t="shared" si="125"/>
        <v>152.62361216730039</v>
      </c>
      <c r="Q2047" t="s">
        <v>8324</v>
      </c>
      <c r="R2047" t="s">
        <v>8349</v>
      </c>
      <c r="S2047" s="11">
        <f t="shared" si="128"/>
        <v>41099.088506944441</v>
      </c>
      <c r="T2047" s="11">
        <f t="shared" si="126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121.10000000000001</v>
      </c>
      <c r="P2048" s="7">
        <f t="shared" si="125"/>
        <v>55.806451612903224</v>
      </c>
      <c r="Q2048" t="s">
        <v>8324</v>
      </c>
      <c r="R2048" t="s">
        <v>8349</v>
      </c>
      <c r="S2048" s="11">
        <f t="shared" si="128"/>
        <v>41417.171805555554</v>
      </c>
      <c r="T2048" s="11">
        <f t="shared" si="126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102.99897959183673</v>
      </c>
      <c r="P2049" s="7">
        <f t="shared" si="125"/>
        <v>227.85327313769753</v>
      </c>
      <c r="Q2049" t="s">
        <v>8324</v>
      </c>
      <c r="R2049" t="s">
        <v>8349</v>
      </c>
      <c r="S2049" s="11">
        <f t="shared" si="128"/>
        <v>42111</v>
      </c>
      <c r="T2049" s="11">
        <f t="shared" si="126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148.33229411764705</v>
      </c>
      <c r="P2050" s="7">
        <f t="shared" si="125"/>
        <v>91.82989803350327</v>
      </c>
      <c r="Q2050" t="s">
        <v>8324</v>
      </c>
      <c r="R2050" t="s">
        <v>8349</v>
      </c>
      <c r="S2050" s="11">
        <f t="shared" si="128"/>
        <v>41417.651516203703</v>
      </c>
      <c r="T2050" s="11">
        <f t="shared" si="126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7"/>
        <v>120.19070000000001</v>
      </c>
      <c r="P2051" s="7">
        <f t="shared" ref="P2051:P2114" si="129">E2051/L2051</f>
        <v>80.991037735849048</v>
      </c>
      <c r="Q2051" t="s">
        <v>8324</v>
      </c>
      <c r="R2051" t="s">
        <v>8349</v>
      </c>
      <c r="S2051" s="11">
        <f t="shared" si="128"/>
        <v>41610.957638888889</v>
      </c>
      <c r="T2051" s="11">
        <f t="shared" ref="T2051:T2114" si="130">(((J2051/60)/60)/24)+DATE(1970,1,1)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7"/>
        <v>473.27000000000004</v>
      </c>
      <c r="P2052" s="7">
        <f t="shared" si="129"/>
        <v>278.39411764705881</v>
      </c>
      <c r="Q2052" t="s">
        <v>8324</v>
      </c>
      <c r="R2052" t="s">
        <v>8349</v>
      </c>
      <c r="S2052" s="11">
        <f t="shared" si="128"/>
        <v>42155.071504629625</v>
      </c>
      <c r="T2052" s="11">
        <f t="shared" si="130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ref="O2053:O2116" si="131">E2053/D2053*100</f>
        <v>130.36250000000001</v>
      </c>
      <c r="P2053" s="7">
        <f t="shared" si="129"/>
        <v>43.095041322314053</v>
      </c>
      <c r="Q2053" t="s">
        <v>8324</v>
      </c>
      <c r="R2053" t="s">
        <v>8349</v>
      </c>
      <c r="S2053" s="11">
        <f t="shared" si="128"/>
        <v>41634.022418981483</v>
      </c>
      <c r="T2053" s="11">
        <f t="shared" si="130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353.048</v>
      </c>
      <c r="P2054" s="7">
        <f t="shared" si="129"/>
        <v>326.29205175600737</v>
      </c>
      <c r="Q2054" t="s">
        <v>8324</v>
      </c>
      <c r="R2054" t="s">
        <v>8349</v>
      </c>
      <c r="S2054" s="11">
        <f t="shared" si="128"/>
        <v>42420.08394675926</v>
      </c>
      <c r="T2054" s="11">
        <f t="shared" si="130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101.02</v>
      </c>
      <c r="P2055" s="7">
        <f t="shared" si="129"/>
        <v>41.743801652892564</v>
      </c>
      <c r="Q2055" t="s">
        <v>8324</v>
      </c>
      <c r="R2055" t="s">
        <v>8349</v>
      </c>
      <c r="S2055" s="11">
        <f t="shared" si="128"/>
        <v>42333.659155092595</v>
      </c>
      <c r="T2055" s="11">
        <f t="shared" si="130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113.59142857142857</v>
      </c>
      <c r="P2056" s="7">
        <f t="shared" si="129"/>
        <v>64.020933977455712</v>
      </c>
      <c r="Q2056" t="s">
        <v>8324</v>
      </c>
      <c r="R2056" t="s">
        <v>8349</v>
      </c>
      <c r="S2056" s="11">
        <f t="shared" si="128"/>
        <v>41761.520949074074</v>
      </c>
      <c r="T2056" s="11">
        <f t="shared" si="130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167.41666666666666</v>
      </c>
      <c r="P2057" s="7">
        <f t="shared" si="129"/>
        <v>99.455445544554451</v>
      </c>
      <c r="Q2057" t="s">
        <v>8324</v>
      </c>
      <c r="R2057" t="s">
        <v>8349</v>
      </c>
      <c r="S2057" s="11">
        <f t="shared" ref="S2057:S2120" si="132">(((I2057/60)/60)/24)+DATE(1970,1,1)</f>
        <v>41976.166666666672</v>
      </c>
      <c r="T2057" s="11">
        <f t="shared" si="130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153.452</v>
      </c>
      <c r="P2058" s="7">
        <f t="shared" si="129"/>
        <v>138.49458483754512</v>
      </c>
      <c r="Q2058" t="s">
        <v>8324</v>
      </c>
      <c r="R2058" t="s">
        <v>8349</v>
      </c>
      <c r="S2058" s="11">
        <f t="shared" si="132"/>
        <v>41381.76090277778</v>
      </c>
      <c r="T2058" s="11">
        <f t="shared" si="130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202.23220000000001</v>
      </c>
      <c r="P2059" s="7">
        <f t="shared" si="129"/>
        <v>45.547792792792798</v>
      </c>
      <c r="Q2059" t="s">
        <v>8324</v>
      </c>
      <c r="R2059" t="s">
        <v>8349</v>
      </c>
      <c r="S2059" s="11">
        <f t="shared" si="132"/>
        <v>42426.494583333333</v>
      </c>
      <c r="T2059" s="11">
        <f t="shared" si="130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168.28125</v>
      </c>
      <c r="P2060" s="7">
        <f t="shared" si="129"/>
        <v>10.507317073170732</v>
      </c>
      <c r="Q2060" t="s">
        <v>8324</v>
      </c>
      <c r="R2060" t="s">
        <v>8349</v>
      </c>
      <c r="S2060" s="11">
        <f t="shared" si="132"/>
        <v>42065.833333333328</v>
      </c>
      <c r="T2060" s="11">
        <f t="shared" si="130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143.45666666666668</v>
      </c>
      <c r="P2061" s="7">
        <f t="shared" si="129"/>
        <v>114.76533333333333</v>
      </c>
      <c r="Q2061" t="s">
        <v>8324</v>
      </c>
      <c r="R2061" t="s">
        <v>8349</v>
      </c>
      <c r="S2061" s="11">
        <f t="shared" si="132"/>
        <v>42400.915972222225</v>
      </c>
      <c r="T2061" s="11">
        <f t="shared" si="130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196.4</v>
      </c>
      <c r="P2062" s="7">
        <f t="shared" si="129"/>
        <v>35.997067448680355</v>
      </c>
      <c r="Q2062" t="s">
        <v>8324</v>
      </c>
      <c r="R2062" t="s">
        <v>8349</v>
      </c>
      <c r="S2062" s="11">
        <f t="shared" si="132"/>
        <v>41843.642939814818</v>
      </c>
      <c r="T2062" s="11">
        <f t="shared" si="130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107.91999999999999</v>
      </c>
      <c r="P2063" s="7">
        <f t="shared" si="129"/>
        <v>154.17142857142858</v>
      </c>
      <c r="Q2063" t="s">
        <v>8324</v>
      </c>
      <c r="R2063" t="s">
        <v>8349</v>
      </c>
      <c r="S2063" s="11">
        <f t="shared" si="132"/>
        <v>42735.764513888891</v>
      </c>
      <c r="T2063" s="11">
        <f t="shared" si="130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114.97699999999999</v>
      </c>
      <c r="P2064" s="7">
        <f t="shared" si="129"/>
        <v>566.38916256157631</v>
      </c>
      <c r="Q2064" t="s">
        <v>8324</v>
      </c>
      <c r="R2064" t="s">
        <v>8349</v>
      </c>
      <c r="S2064" s="11">
        <f t="shared" si="132"/>
        <v>42453.341412037036</v>
      </c>
      <c r="T2064" s="11">
        <f t="shared" si="130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148.04999999999998</v>
      </c>
      <c r="P2065" s="7">
        <f t="shared" si="129"/>
        <v>120.85714285714286</v>
      </c>
      <c r="Q2065" t="s">
        <v>8324</v>
      </c>
      <c r="R2065" t="s">
        <v>8349</v>
      </c>
      <c r="S2065" s="11">
        <f t="shared" si="132"/>
        <v>42505.73265046296</v>
      </c>
      <c r="T2065" s="11">
        <f t="shared" si="130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191.16676082790633</v>
      </c>
      <c r="P2066" s="7">
        <f t="shared" si="129"/>
        <v>86.163845492085343</v>
      </c>
      <c r="Q2066" t="s">
        <v>8324</v>
      </c>
      <c r="R2066" t="s">
        <v>8349</v>
      </c>
      <c r="S2066" s="11">
        <f t="shared" si="132"/>
        <v>41425.5</v>
      </c>
      <c r="T2066" s="11">
        <f t="shared" si="130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199.215125</v>
      </c>
      <c r="P2067" s="7">
        <f t="shared" si="129"/>
        <v>51.212114395886893</v>
      </c>
      <c r="Q2067" t="s">
        <v>8324</v>
      </c>
      <c r="R2067" t="s">
        <v>8349</v>
      </c>
      <c r="S2067" s="11">
        <f t="shared" si="132"/>
        <v>41633.333668981482</v>
      </c>
      <c r="T2067" s="11">
        <f t="shared" si="130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218.6</v>
      </c>
      <c r="P2068" s="7">
        <f t="shared" si="129"/>
        <v>67.261538461538464</v>
      </c>
      <c r="Q2068" t="s">
        <v>8324</v>
      </c>
      <c r="R2068" t="s">
        <v>8349</v>
      </c>
      <c r="S2068" s="11">
        <f t="shared" si="132"/>
        <v>41874.771793981483</v>
      </c>
      <c r="T2068" s="11">
        <f t="shared" si="130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126.86868686868686</v>
      </c>
      <c r="P2069" s="7">
        <f t="shared" si="129"/>
        <v>62.8</v>
      </c>
      <c r="Q2069" t="s">
        <v>8324</v>
      </c>
      <c r="R2069" t="s">
        <v>8349</v>
      </c>
      <c r="S2069" s="11">
        <f t="shared" si="132"/>
        <v>42148.853888888887</v>
      </c>
      <c r="T2069" s="11">
        <f t="shared" si="130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105.22388000000001</v>
      </c>
      <c r="P2070" s="7">
        <f t="shared" si="129"/>
        <v>346.13118421052633</v>
      </c>
      <c r="Q2070" t="s">
        <v>8324</v>
      </c>
      <c r="R2070" t="s">
        <v>8349</v>
      </c>
      <c r="S2070" s="11">
        <f t="shared" si="132"/>
        <v>42663.841608796298</v>
      </c>
      <c r="T2070" s="11">
        <f t="shared" si="130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128.40666000000002</v>
      </c>
      <c r="P2071" s="7">
        <f t="shared" si="129"/>
        <v>244.11912547528519</v>
      </c>
      <c r="Q2071" t="s">
        <v>8324</v>
      </c>
      <c r="R2071" t="s">
        <v>8349</v>
      </c>
      <c r="S2071" s="11">
        <f t="shared" si="132"/>
        <v>42371.972118055557</v>
      </c>
      <c r="T2071" s="11">
        <f t="shared" si="130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317.3272</v>
      </c>
      <c r="P2072" s="7">
        <f t="shared" si="129"/>
        <v>259.25424836601309</v>
      </c>
      <c r="Q2072" t="s">
        <v>8324</v>
      </c>
      <c r="R2072" t="s">
        <v>8349</v>
      </c>
      <c r="S2072" s="11">
        <f t="shared" si="132"/>
        <v>42549.6565162037</v>
      </c>
      <c r="T2072" s="11">
        <f t="shared" si="130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280.73</v>
      </c>
      <c r="P2073" s="7">
        <f t="shared" si="129"/>
        <v>201.96402877697841</v>
      </c>
      <c r="Q2073" t="s">
        <v>8324</v>
      </c>
      <c r="R2073" t="s">
        <v>8349</v>
      </c>
      <c r="S2073" s="11">
        <f t="shared" si="132"/>
        <v>42645.278749999998</v>
      </c>
      <c r="T2073" s="11">
        <f t="shared" si="130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110.73146853146854</v>
      </c>
      <c r="P2074" s="7">
        <f t="shared" si="129"/>
        <v>226.20857142857142</v>
      </c>
      <c r="Q2074" t="s">
        <v>8324</v>
      </c>
      <c r="R2074" t="s">
        <v>8349</v>
      </c>
      <c r="S2074" s="11">
        <f t="shared" si="132"/>
        <v>42497.581388888888</v>
      </c>
      <c r="T2074" s="11">
        <f t="shared" si="130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152.60429999999999</v>
      </c>
      <c r="P2075" s="7">
        <f t="shared" si="129"/>
        <v>324.69</v>
      </c>
      <c r="Q2075" t="s">
        <v>8324</v>
      </c>
      <c r="R2075" t="s">
        <v>8349</v>
      </c>
      <c r="S2075" s="11">
        <f t="shared" si="132"/>
        <v>42132.668032407411</v>
      </c>
      <c r="T2075" s="11">
        <f t="shared" si="130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102.49999999999999</v>
      </c>
      <c r="P2076" s="7">
        <f t="shared" si="129"/>
        <v>205</v>
      </c>
      <c r="Q2076" t="s">
        <v>8324</v>
      </c>
      <c r="R2076" t="s">
        <v>8349</v>
      </c>
      <c r="S2076" s="11">
        <f t="shared" si="132"/>
        <v>42496.826180555552</v>
      </c>
      <c r="T2076" s="11">
        <f t="shared" si="130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1678.3738373837384</v>
      </c>
      <c r="P2077" s="7">
        <f t="shared" si="129"/>
        <v>20.465926829268295</v>
      </c>
      <c r="Q2077" t="s">
        <v>8324</v>
      </c>
      <c r="R2077" t="s">
        <v>8349</v>
      </c>
      <c r="S2077" s="11">
        <f t="shared" si="132"/>
        <v>41480.681574074071</v>
      </c>
      <c r="T2077" s="11">
        <f t="shared" si="130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543.349156424581</v>
      </c>
      <c r="P2078" s="7">
        <f t="shared" si="129"/>
        <v>116.35303146309367</v>
      </c>
      <c r="Q2078" t="s">
        <v>8324</v>
      </c>
      <c r="R2078" t="s">
        <v>8349</v>
      </c>
      <c r="S2078" s="11">
        <f t="shared" si="132"/>
        <v>41843.880659722221</v>
      </c>
      <c r="T2078" s="11">
        <f t="shared" si="130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115.50800000000001</v>
      </c>
      <c r="P2079" s="7">
        <f t="shared" si="129"/>
        <v>307.20212765957444</v>
      </c>
      <c r="Q2079" t="s">
        <v>8324</v>
      </c>
      <c r="R2079" t="s">
        <v>8349</v>
      </c>
      <c r="S2079" s="11">
        <f t="shared" si="132"/>
        <v>42160.875</v>
      </c>
      <c r="T2079" s="11">
        <f t="shared" si="130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131.20499999999998</v>
      </c>
      <c r="P2080" s="7">
        <f t="shared" si="129"/>
        <v>546.6875</v>
      </c>
      <c r="Q2080" t="s">
        <v>8324</v>
      </c>
      <c r="R2080" t="s">
        <v>8349</v>
      </c>
      <c r="S2080" s="11">
        <f t="shared" si="132"/>
        <v>42722.771493055552</v>
      </c>
      <c r="T2080" s="11">
        <f t="shared" si="130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288.17</v>
      </c>
      <c r="P2081" s="7">
        <f t="shared" si="129"/>
        <v>47.474464579901152</v>
      </c>
      <c r="Q2081" t="s">
        <v>8324</v>
      </c>
      <c r="R2081" t="s">
        <v>8349</v>
      </c>
      <c r="S2081" s="11">
        <f t="shared" si="132"/>
        <v>42180.791666666672</v>
      </c>
      <c r="T2081" s="11">
        <f t="shared" si="130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507.8</v>
      </c>
      <c r="P2082" s="7">
        <f t="shared" si="129"/>
        <v>101.56</v>
      </c>
      <c r="Q2082" t="s">
        <v>8324</v>
      </c>
      <c r="R2082" t="s">
        <v>8349</v>
      </c>
      <c r="S2082" s="11">
        <f t="shared" si="132"/>
        <v>42319.998842592591</v>
      </c>
      <c r="T2082" s="11">
        <f t="shared" si="130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114.57142857142857</v>
      </c>
      <c r="P2083" s="7">
        <f t="shared" si="129"/>
        <v>72.909090909090907</v>
      </c>
      <c r="Q2083" t="s">
        <v>8313</v>
      </c>
      <c r="R2083" t="s">
        <v>8331</v>
      </c>
      <c r="S2083" s="11">
        <f t="shared" si="132"/>
        <v>41045.207638888889</v>
      </c>
      <c r="T2083" s="11">
        <f t="shared" si="130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110.73333333333333</v>
      </c>
      <c r="P2084" s="7">
        <f t="shared" si="129"/>
        <v>43.710526315789473</v>
      </c>
      <c r="Q2084" t="s">
        <v>8313</v>
      </c>
      <c r="R2084" t="s">
        <v>8331</v>
      </c>
      <c r="S2084" s="11">
        <f t="shared" si="132"/>
        <v>40871.161990740737</v>
      </c>
      <c r="T2084" s="11">
        <f t="shared" si="130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113.33333333333333</v>
      </c>
      <c r="P2085" s="7">
        <f t="shared" si="129"/>
        <v>34</v>
      </c>
      <c r="Q2085" t="s">
        <v>8313</v>
      </c>
      <c r="R2085" t="s">
        <v>8331</v>
      </c>
      <c r="S2085" s="11">
        <f t="shared" si="132"/>
        <v>41064.72216435185</v>
      </c>
      <c r="T2085" s="11">
        <f t="shared" si="130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108.33333333333333</v>
      </c>
      <c r="P2086" s="7">
        <f t="shared" si="129"/>
        <v>70.652173913043484</v>
      </c>
      <c r="Q2086" t="s">
        <v>8313</v>
      </c>
      <c r="R2086" t="s">
        <v>8331</v>
      </c>
      <c r="S2086" s="11">
        <f t="shared" si="132"/>
        <v>41763.290972222225</v>
      </c>
      <c r="T2086" s="11">
        <f t="shared" si="130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123.53333333333335</v>
      </c>
      <c r="P2087" s="7">
        <f t="shared" si="129"/>
        <v>89.301204819277103</v>
      </c>
      <c r="Q2087" t="s">
        <v>8313</v>
      </c>
      <c r="R2087" t="s">
        <v>8331</v>
      </c>
      <c r="S2087" s="11">
        <f t="shared" si="132"/>
        <v>41105.835497685184</v>
      </c>
      <c r="T2087" s="11">
        <f t="shared" si="130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100.69999999999999</v>
      </c>
      <c r="P2088" s="7">
        <f t="shared" si="129"/>
        <v>115.08571428571429</v>
      </c>
      <c r="Q2088" t="s">
        <v>8313</v>
      </c>
      <c r="R2088" t="s">
        <v>8331</v>
      </c>
      <c r="S2088" s="11">
        <f t="shared" si="132"/>
        <v>40891.207638888889</v>
      </c>
      <c r="T2088" s="11">
        <f t="shared" si="130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103.53333333333335</v>
      </c>
      <c r="P2089" s="7">
        <f t="shared" si="129"/>
        <v>62.12</v>
      </c>
      <c r="Q2089" t="s">
        <v>8313</v>
      </c>
      <c r="R2089" t="s">
        <v>8331</v>
      </c>
      <c r="S2089" s="11">
        <f t="shared" si="132"/>
        <v>40794.204375000001</v>
      </c>
      <c r="T2089" s="11">
        <f t="shared" si="130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115.51066666666668</v>
      </c>
      <c r="P2090" s="7">
        <f t="shared" si="129"/>
        <v>46.204266666666669</v>
      </c>
      <c r="Q2090" t="s">
        <v>8313</v>
      </c>
      <c r="R2090" t="s">
        <v>8331</v>
      </c>
      <c r="S2090" s="11">
        <f t="shared" si="132"/>
        <v>40432.165972222225</v>
      </c>
      <c r="T2090" s="11">
        <f t="shared" si="130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120.4004</v>
      </c>
      <c r="P2091" s="7">
        <f t="shared" si="129"/>
        <v>48.54854838709678</v>
      </c>
      <c r="Q2091" t="s">
        <v>8313</v>
      </c>
      <c r="R2091" t="s">
        <v>8331</v>
      </c>
      <c r="S2091" s="11">
        <f t="shared" si="132"/>
        <v>41488.076319444444</v>
      </c>
      <c r="T2091" s="11">
        <f t="shared" si="130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115.040375</v>
      </c>
      <c r="P2092" s="7">
        <f t="shared" si="129"/>
        <v>57.520187499999999</v>
      </c>
      <c r="Q2092" t="s">
        <v>8313</v>
      </c>
      <c r="R2092" t="s">
        <v>8331</v>
      </c>
      <c r="S2092" s="11">
        <f t="shared" si="132"/>
        <v>41329.381423611114</v>
      </c>
      <c r="T2092" s="11">
        <f t="shared" si="130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120.46777777777777</v>
      </c>
      <c r="P2093" s="7">
        <f t="shared" si="129"/>
        <v>88.147154471544724</v>
      </c>
      <c r="Q2093" t="s">
        <v>8313</v>
      </c>
      <c r="R2093" t="s">
        <v>8331</v>
      </c>
      <c r="S2093" s="11">
        <f t="shared" si="132"/>
        <v>40603.833333333336</v>
      </c>
      <c r="T2093" s="11">
        <f t="shared" si="130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101.28333333333333</v>
      </c>
      <c r="P2094" s="7">
        <f t="shared" si="129"/>
        <v>110.49090909090908</v>
      </c>
      <c r="Q2094" t="s">
        <v>8313</v>
      </c>
      <c r="R2094" t="s">
        <v>8331</v>
      </c>
      <c r="S2094" s="11">
        <f t="shared" si="132"/>
        <v>40823.707546296297</v>
      </c>
      <c r="T2094" s="11">
        <f t="shared" si="130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102.46666666666667</v>
      </c>
      <c r="P2095" s="7">
        <f t="shared" si="129"/>
        <v>66.826086956521735</v>
      </c>
      <c r="Q2095" t="s">
        <v>8313</v>
      </c>
      <c r="R2095" t="s">
        <v>8331</v>
      </c>
      <c r="S2095" s="11">
        <f t="shared" si="132"/>
        <v>41265.896203703705</v>
      </c>
      <c r="T2095" s="11">
        <f t="shared" si="130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120.54285714285714</v>
      </c>
      <c r="P2096" s="7">
        <f t="shared" si="129"/>
        <v>58.597222222222221</v>
      </c>
      <c r="Q2096" t="s">
        <v>8313</v>
      </c>
      <c r="R2096" t="s">
        <v>8331</v>
      </c>
      <c r="S2096" s="11">
        <f t="shared" si="132"/>
        <v>40973.125</v>
      </c>
      <c r="T2096" s="11">
        <f t="shared" si="130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100</v>
      </c>
      <c r="P2097" s="7">
        <f t="shared" si="129"/>
        <v>113.63636363636364</v>
      </c>
      <c r="Q2097" t="s">
        <v>8313</v>
      </c>
      <c r="R2097" t="s">
        <v>8331</v>
      </c>
      <c r="S2097" s="11">
        <f t="shared" si="132"/>
        <v>40818.733483796292</v>
      </c>
      <c r="T2097" s="11">
        <f t="shared" si="130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101.66666666666666</v>
      </c>
      <c r="P2098" s="7">
        <f t="shared" si="129"/>
        <v>43.571428571428569</v>
      </c>
      <c r="Q2098" t="s">
        <v>8313</v>
      </c>
      <c r="R2098" t="s">
        <v>8331</v>
      </c>
      <c r="S2098" s="11">
        <f t="shared" si="132"/>
        <v>41208.165972222225</v>
      </c>
      <c r="T2098" s="11">
        <f t="shared" si="130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100</v>
      </c>
      <c r="P2099" s="7">
        <f t="shared" si="129"/>
        <v>78.94736842105263</v>
      </c>
      <c r="Q2099" t="s">
        <v>8313</v>
      </c>
      <c r="R2099" t="s">
        <v>8331</v>
      </c>
      <c r="S2099" s="11">
        <f t="shared" si="132"/>
        <v>40878.626562500001</v>
      </c>
      <c r="T2099" s="11">
        <f t="shared" si="130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100.33333333333334</v>
      </c>
      <c r="P2100" s="7">
        <f t="shared" si="129"/>
        <v>188.125</v>
      </c>
      <c r="Q2100" t="s">
        <v>8313</v>
      </c>
      <c r="R2100" t="s">
        <v>8331</v>
      </c>
      <c r="S2100" s="11">
        <f t="shared" si="132"/>
        <v>40976.11383101852</v>
      </c>
      <c r="T2100" s="11">
        <f t="shared" si="130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132.36666666666667</v>
      </c>
      <c r="P2101" s="7">
        <f t="shared" si="129"/>
        <v>63.031746031746032</v>
      </c>
      <c r="Q2101" t="s">
        <v>8313</v>
      </c>
      <c r="R2101" t="s">
        <v>8331</v>
      </c>
      <c r="S2101" s="11">
        <f t="shared" si="132"/>
        <v>42187.152777777781</v>
      </c>
      <c r="T2101" s="11">
        <f t="shared" si="130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136.66666666666666</v>
      </c>
      <c r="P2102" s="7">
        <f t="shared" si="129"/>
        <v>30.37037037037037</v>
      </c>
      <c r="Q2102" t="s">
        <v>8313</v>
      </c>
      <c r="R2102" t="s">
        <v>8331</v>
      </c>
      <c r="S2102" s="11">
        <f t="shared" si="132"/>
        <v>41090.165972222225</v>
      </c>
      <c r="T2102" s="11">
        <f t="shared" si="130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113.25</v>
      </c>
      <c r="P2103" s="7">
        <f t="shared" si="129"/>
        <v>51.477272727272727</v>
      </c>
      <c r="Q2103" t="s">
        <v>8313</v>
      </c>
      <c r="R2103" t="s">
        <v>8331</v>
      </c>
      <c r="S2103" s="11">
        <f t="shared" si="132"/>
        <v>40952.149467592593</v>
      </c>
      <c r="T2103" s="11">
        <f t="shared" si="130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136</v>
      </c>
      <c r="P2104" s="7">
        <f t="shared" si="129"/>
        <v>35.789473684210527</v>
      </c>
      <c r="Q2104" t="s">
        <v>8313</v>
      </c>
      <c r="R2104" t="s">
        <v>8331</v>
      </c>
      <c r="S2104" s="11">
        <f t="shared" si="132"/>
        <v>40668.868611111109</v>
      </c>
      <c r="T2104" s="11">
        <f t="shared" si="130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146.12318374694613</v>
      </c>
      <c r="P2105" s="7">
        <f t="shared" si="129"/>
        <v>98.817391304347822</v>
      </c>
      <c r="Q2105" t="s">
        <v>8313</v>
      </c>
      <c r="R2105" t="s">
        <v>8331</v>
      </c>
      <c r="S2105" s="11">
        <f t="shared" si="132"/>
        <v>41222.7966087963</v>
      </c>
      <c r="T2105" s="11">
        <f t="shared" si="130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129.5</v>
      </c>
      <c r="P2106" s="7">
        <f t="shared" si="129"/>
        <v>28</v>
      </c>
      <c r="Q2106" t="s">
        <v>8313</v>
      </c>
      <c r="R2106" t="s">
        <v>8331</v>
      </c>
      <c r="S2106" s="11">
        <f t="shared" si="132"/>
        <v>41425</v>
      </c>
      <c r="T2106" s="11">
        <f t="shared" si="130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254</v>
      </c>
      <c r="P2107" s="7">
        <f t="shared" si="129"/>
        <v>51.313131313131315</v>
      </c>
      <c r="Q2107" t="s">
        <v>8313</v>
      </c>
      <c r="R2107" t="s">
        <v>8331</v>
      </c>
      <c r="S2107" s="11">
        <f t="shared" si="132"/>
        <v>41964.166666666672</v>
      </c>
      <c r="T2107" s="11">
        <f t="shared" si="130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107.04545454545456</v>
      </c>
      <c r="P2108" s="7">
        <f t="shared" si="129"/>
        <v>53.522727272727273</v>
      </c>
      <c r="Q2108" t="s">
        <v>8313</v>
      </c>
      <c r="R2108" t="s">
        <v>8331</v>
      </c>
      <c r="S2108" s="11">
        <f t="shared" si="132"/>
        <v>41300.21497685185</v>
      </c>
      <c r="T2108" s="11">
        <f t="shared" si="130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107.73299999999999</v>
      </c>
      <c r="P2109" s="7">
        <f t="shared" si="129"/>
        <v>37.149310344827583</v>
      </c>
      <c r="Q2109" t="s">
        <v>8313</v>
      </c>
      <c r="R2109" t="s">
        <v>8331</v>
      </c>
      <c r="S2109" s="11">
        <f t="shared" si="132"/>
        <v>41955.752233796295</v>
      </c>
      <c r="T2109" s="11">
        <f t="shared" si="130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107.31250000000001</v>
      </c>
      <c r="P2110" s="7">
        <f t="shared" si="129"/>
        <v>89.895287958115176</v>
      </c>
      <c r="Q2110" t="s">
        <v>8313</v>
      </c>
      <c r="R2110" t="s">
        <v>8331</v>
      </c>
      <c r="S2110" s="11">
        <f t="shared" si="132"/>
        <v>41162.163194444445</v>
      </c>
      <c r="T2110" s="11">
        <f t="shared" si="130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106.52500000000001</v>
      </c>
      <c r="P2111" s="7">
        <f t="shared" si="129"/>
        <v>106.52500000000001</v>
      </c>
      <c r="Q2111" t="s">
        <v>8313</v>
      </c>
      <c r="R2111" t="s">
        <v>8331</v>
      </c>
      <c r="S2111" s="11">
        <f t="shared" si="132"/>
        <v>42190.708530092597</v>
      </c>
      <c r="T2111" s="11">
        <f t="shared" si="130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100.35000000000001</v>
      </c>
      <c r="P2112" s="7">
        <f t="shared" si="129"/>
        <v>52.815789473684212</v>
      </c>
      <c r="Q2112" t="s">
        <v>8313</v>
      </c>
      <c r="R2112" t="s">
        <v>8331</v>
      </c>
      <c r="S2112" s="11">
        <f t="shared" si="132"/>
        <v>41787.207638888889</v>
      </c>
      <c r="T2112" s="11">
        <f t="shared" si="130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106.5</v>
      </c>
      <c r="P2113" s="7">
        <f t="shared" si="129"/>
        <v>54.615384615384613</v>
      </c>
      <c r="Q2113" t="s">
        <v>8313</v>
      </c>
      <c r="R2113" t="s">
        <v>8331</v>
      </c>
      <c r="S2113" s="11">
        <f t="shared" si="132"/>
        <v>40770.041666666664</v>
      </c>
      <c r="T2113" s="11">
        <f t="shared" si="130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100</v>
      </c>
      <c r="P2114" s="7">
        <f t="shared" si="129"/>
        <v>27.272727272727273</v>
      </c>
      <c r="Q2114" t="s">
        <v>8313</v>
      </c>
      <c r="R2114" t="s">
        <v>8331</v>
      </c>
      <c r="S2114" s="11">
        <f t="shared" si="132"/>
        <v>41379.928159722222</v>
      </c>
      <c r="T2114" s="11">
        <f t="shared" si="130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1"/>
        <v>104.85714285714285</v>
      </c>
      <c r="P2115" s="7">
        <f t="shared" ref="P2115:P2178" si="133">E2115/L2115</f>
        <v>68.598130841121488</v>
      </c>
      <c r="Q2115" t="s">
        <v>8313</v>
      </c>
      <c r="R2115" t="s">
        <v>8331</v>
      </c>
      <c r="S2115" s="11">
        <f t="shared" si="132"/>
        <v>41905.86546296296</v>
      </c>
      <c r="T2115" s="11">
        <f t="shared" ref="T2115:T2178" si="134">(((J2115/60)/60)/24)+DATE(1970,1,1)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1"/>
        <v>104.69999999999999</v>
      </c>
      <c r="P2116" s="7">
        <f t="shared" si="133"/>
        <v>35.612244897959187</v>
      </c>
      <c r="Q2116" t="s">
        <v>8313</v>
      </c>
      <c r="R2116" t="s">
        <v>8331</v>
      </c>
      <c r="S2116" s="11">
        <f t="shared" si="132"/>
        <v>40521.207638888889</v>
      </c>
      <c r="T2116" s="11">
        <f t="shared" si="134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ref="O2117:O2180" si="135">E2117/D2117*100</f>
        <v>225.66666666666669</v>
      </c>
      <c r="P2117" s="7">
        <f t="shared" si="133"/>
        <v>94.027777777777771</v>
      </c>
      <c r="Q2117" t="s">
        <v>8313</v>
      </c>
      <c r="R2117" t="s">
        <v>8331</v>
      </c>
      <c r="S2117" s="11">
        <f t="shared" si="132"/>
        <v>40594.081030092595</v>
      </c>
      <c r="T2117" s="11">
        <f t="shared" si="134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100.90416666666667</v>
      </c>
      <c r="P2118" s="7">
        <f t="shared" si="133"/>
        <v>526.45652173913038</v>
      </c>
      <c r="Q2118" t="s">
        <v>8313</v>
      </c>
      <c r="R2118" t="s">
        <v>8331</v>
      </c>
      <c r="S2118" s="11">
        <f t="shared" si="132"/>
        <v>41184.777812500004</v>
      </c>
      <c r="T2118" s="11">
        <f t="shared" si="134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147.75</v>
      </c>
      <c r="P2119" s="7">
        <f t="shared" si="133"/>
        <v>50.657142857142858</v>
      </c>
      <c r="Q2119" t="s">
        <v>8313</v>
      </c>
      <c r="R2119" t="s">
        <v>8331</v>
      </c>
      <c r="S2119" s="11">
        <f t="shared" si="132"/>
        <v>42304.207638888889</v>
      </c>
      <c r="T2119" s="11">
        <f t="shared" si="134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134.61099999999999</v>
      </c>
      <c r="P2120" s="7">
        <f t="shared" si="133"/>
        <v>79.182941176470578</v>
      </c>
      <c r="Q2120" t="s">
        <v>8313</v>
      </c>
      <c r="R2120" t="s">
        <v>8331</v>
      </c>
      <c r="S2120" s="11">
        <f t="shared" si="132"/>
        <v>40748.839537037034</v>
      </c>
      <c r="T2120" s="11">
        <f t="shared" si="134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100.75</v>
      </c>
      <c r="P2121" s="7">
        <f t="shared" si="133"/>
        <v>91.590909090909093</v>
      </c>
      <c r="Q2121" t="s">
        <v>8313</v>
      </c>
      <c r="R2121" t="s">
        <v>8331</v>
      </c>
      <c r="S2121" s="11">
        <f t="shared" ref="S2121:S2184" si="136">(((I2121/60)/60)/24)+DATE(1970,1,1)</f>
        <v>41137.130150462966</v>
      </c>
      <c r="T2121" s="11">
        <f t="shared" si="134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100.880375</v>
      </c>
      <c r="P2122" s="7">
        <f t="shared" si="133"/>
        <v>116.96275362318841</v>
      </c>
      <c r="Q2122" t="s">
        <v>8313</v>
      </c>
      <c r="R2122" t="s">
        <v>8331</v>
      </c>
      <c r="S2122" s="11">
        <f t="shared" si="136"/>
        <v>41640.964537037034</v>
      </c>
      <c r="T2122" s="11">
        <f t="shared" si="134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0.56800000000000006</v>
      </c>
      <c r="P2123" s="7">
        <f t="shared" si="133"/>
        <v>28.4</v>
      </c>
      <c r="Q2123" t="s">
        <v>8314</v>
      </c>
      <c r="R2123" t="s">
        <v>8335</v>
      </c>
      <c r="S2123" s="11">
        <f t="shared" si="136"/>
        <v>42746.7424537037</v>
      </c>
      <c r="T2123" s="11">
        <f t="shared" si="134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0.38750000000000001</v>
      </c>
      <c r="P2124" s="7">
        <f t="shared" si="133"/>
        <v>103.33333333333333</v>
      </c>
      <c r="Q2124" t="s">
        <v>8314</v>
      </c>
      <c r="R2124" t="s">
        <v>8335</v>
      </c>
      <c r="S2124" s="11">
        <f t="shared" si="136"/>
        <v>42742.300567129627</v>
      </c>
      <c r="T2124" s="11">
        <f t="shared" si="134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10</v>
      </c>
      <c r="P2125" s="7">
        <f t="shared" si="133"/>
        <v>10</v>
      </c>
      <c r="Q2125" t="s">
        <v>8314</v>
      </c>
      <c r="R2125" t="s">
        <v>8335</v>
      </c>
      <c r="S2125" s="11">
        <f t="shared" si="136"/>
        <v>40252.290972222225</v>
      </c>
      <c r="T2125" s="11">
        <f t="shared" si="134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10.454545454545453</v>
      </c>
      <c r="P2126" s="7">
        <f t="shared" si="133"/>
        <v>23</v>
      </c>
      <c r="Q2126" t="s">
        <v>8314</v>
      </c>
      <c r="R2126" t="s">
        <v>8335</v>
      </c>
      <c r="S2126" s="11">
        <f t="shared" si="136"/>
        <v>40512.208333333336</v>
      </c>
      <c r="T2126" s="11">
        <f t="shared" si="134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1.4200000000000002</v>
      </c>
      <c r="P2127" s="7">
        <f t="shared" si="133"/>
        <v>31.555555555555557</v>
      </c>
      <c r="Q2127" t="s">
        <v>8314</v>
      </c>
      <c r="R2127" t="s">
        <v>8335</v>
      </c>
      <c r="S2127" s="11">
        <f t="shared" si="136"/>
        <v>42221.023530092592</v>
      </c>
      <c r="T2127" s="11">
        <f t="shared" si="134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0.05</v>
      </c>
      <c r="P2128" s="7">
        <f t="shared" si="133"/>
        <v>5</v>
      </c>
      <c r="Q2128" t="s">
        <v>8314</v>
      </c>
      <c r="R2128" t="s">
        <v>8335</v>
      </c>
      <c r="S2128" s="11">
        <f t="shared" si="136"/>
        <v>41981.973229166666</v>
      </c>
      <c r="T2128" s="11">
        <f t="shared" si="134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28.842857142857142</v>
      </c>
      <c r="P2129" s="7">
        <f t="shared" si="133"/>
        <v>34.220338983050844</v>
      </c>
      <c r="Q2129" t="s">
        <v>8314</v>
      </c>
      <c r="R2129" t="s">
        <v>8335</v>
      </c>
      <c r="S2129" s="11">
        <f t="shared" si="136"/>
        <v>42075.463692129633</v>
      </c>
      <c r="T2129" s="11">
        <f t="shared" si="134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0.16666666666666669</v>
      </c>
      <c r="P2130" s="7">
        <f t="shared" si="133"/>
        <v>25</v>
      </c>
      <c r="Q2130" t="s">
        <v>8314</v>
      </c>
      <c r="R2130" t="s">
        <v>8335</v>
      </c>
      <c r="S2130" s="11">
        <f t="shared" si="136"/>
        <v>41903.772789351853</v>
      </c>
      <c r="T2130" s="11">
        <f t="shared" si="134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11.799999999999999</v>
      </c>
      <c r="P2131" s="7">
        <f t="shared" si="133"/>
        <v>19.666666666666668</v>
      </c>
      <c r="Q2131" t="s">
        <v>8314</v>
      </c>
      <c r="R2131" t="s">
        <v>8335</v>
      </c>
      <c r="S2131" s="11">
        <f t="shared" si="136"/>
        <v>42439.024305555555</v>
      </c>
      <c r="T2131" s="11">
        <f t="shared" si="134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0.20238095238095236</v>
      </c>
      <c r="P2132" s="7">
        <f t="shared" si="133"/>
        <v>21.25</v>
      </c>
      <c r="Q2132" t="s">
        <v>8314</v>
      </c>
      <c r="R2132" t="s">
        <v>8335</v>
      </c>
      <c r="S2132" s="11">
        <f t="shared" si="136"/>
        <v>41867.086377314816</v>
      </c>
      <c r="T2132" s="11">
        <f t="shared" si="134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5</v>
      </c>
      <c r="P2133" s="7">
        <f t="shared" si="133"/>
        <v>8.3333333333333339</v>
      </c>
      <c r="Q2133" t="s">
        <v>8314</v>
      </c>
      <c r="R2133" t="s">
        <v>8335</v>
      </c>
      <c r="S2133" s="11">
        <f t="shared" si="136"/>
        <v>42197.207071759258</v>
      </c>
      <c r="T2133" s="11">
        <f t="shared" si="134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2.1129899999999995</v>
      </c>
      <c r="P2134" s="7">
        <f t="shared" si="133"/>
        <v>21.34333333333333</v>
      </c>
      <c r="Q2134" t="s">
        <v>8314</v>
      </c>
      <c r="R2134" t="s">
        <v>8335</v>
      </c>
      <c r="S2134" s="11">
        <f t="shared" si="136"/>
        <v>41673.487175925926</v>
      </c>
      <c r="T2134" s="11">
        <f t="shared" si="134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</v>
      </c>
      <c r="P2135" s="7">
        <f t="shared" si="133"/>
        <v>5.333333333333333</v>
      </c>
      <c r="Q2135" t="s">
        <v>8314</v>
      </c>
      <c r="R2135" t="s">
        <v>8335</v>
      </c>
      <c r="S2135" s="11">
        <f t="shared" si="136"/>
        <v>40657.290972222225</v>
      </c>
      <c r="T2135" s="11">
        <f t="shared" si="134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1.7333333333333332</v>
      </c>
      <c r="P2136" s="7">
        <f t="shared" si="133"/>
        <v>34.666666666666664</v>
      </c>
      <c r="Q2136" t="s">
        <v>8314</v>
      </c>
      <c r="R2136" t="s">
        <v>8335</v>
      </c>
      <c r="S2136" s="11">
        <f t="shared" si="136"/>
        <v>41391.886469907404</v>
      </c>
      <c r="T2136" s="11">
        <f t="shared" si="134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</v>
      </c>
      <c r="P2137" s="7">
        <f t="shared" si="133"/>
        <v>21.727272727272727</v>
      </c>
      <c r="Q2137" t="s">
        <v>8314</v>
      </c>
      <c r="R2137" t="s">
        <v>8335</v>
      </c>
      <c r="S2137" s="11">
        <f t="shared" si="136"/>
        <v>41186.963344907403</v>
      </c>
      <c r="T2137" s="11">
        <f t="shared" si="134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5.9612499999999999E-2</v>
      </c>
      <c r="P2138" s="7">
        <f t="shared" si="133"/>
        <v>11.922499999999999</v>
      </c>
      <c r="Q2138" t="s">
        <v>8314</v>
      </c>
      <c r="R2138" t="s">
        <v>8335</v>
      </c>
      <c r="S2138" s="11">
        <f t="shared" si="136"/>
        <v>41566.509097222224</v>
      </c>
      <c r="T2138" s="11">
        <f t="shared" si="134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28.405999999999999</v>
      </c>
      <c r="P2139" s="7">
        <f t="shared" si="133"/>
        <v>26.59737827715356</v>
      </c>
      <c r="Q2139" t="s">
        <v>8314</v>
      </c>
      <c r="R2139" t="s">
        <v>8335</v>
      </c>
      <c r="S2139" s="11">
        <f t="shared" si="136"/>
        <v>41978.771168981482</v>
      </c>
      <c r="T2139" s="11">
        <f t="shared" si="134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12.8</v>
      </c>
      <c r="P2140" s="7">
        <f t="shared" si="133"/>
        <v>10.666666666666666</v>
      </c>
      <c r="Q2140" t="s">
        <v>8314</v>
      </c>
      <c r="R2140" t="s">
        <v>8335</v>
      </c>
      <c r="S2140" s="11">
        <f t="shared" si="136"/>
        <v>41587.054849537039</v>
      </c>
      <c r="T2140" s="11">
        <f t="shared" si="134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5.42</v>
      </c>
      <c r="P2141" s="7">
        <f t="shared" si="133"/>
        <v>29.035714285714285</v>
      </c>
      <c r="Q2141" t="s">
        <v>8314</v>
      </c>
      <c r="R2141" t="s">
        <v>8335</v>
      </c>
      <c r="S2141" s="11">
        <f t="shared" si="136"/>
        <v>42677.750092592592</v>
      </c>
      <c r="T2141" s="11">
        <f t="shared" si="134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0.11199999999999999</v>
      </c>
      <c r="P2142" s="7">
        <f t="shared" si="133"/>
        <v>50.909090909090907</v>
      </c>
      <c r="Q2142" t="s">
        <v>8314</v>
      </c>
      <c r="R2142" t="s">
        <v>8335</v>
      </c>
      <c r="S2142" s="11">
        <f t="shared" si="136"/>
        <v>41285.833611111113</v>
      </c>
      <c r="T2142" s="11">
        <f t="shared" si="134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 s="7" t="e">
        <f t="shared" si="133"/>
        <v>#DIV/0!</v>
      </c>
      <c r="Q2143" t="s">
        <v>8314</v>
      </c>
      <c r="R2143" t="s">
        <v>8335</v>
      </c>
      <c r="S2143" s="11">
        <f t="shared" si="136"/>
        <v>41957.277303240742</v>
      </c>
      <c r="T2143" s="11">
        <f t="shared" si="134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5.7238095238095239</v>
      </c>
      <c r="P2144" s="7">
        <f t="shared" si="133"/>
        <v>50.083333333333336</v>
      </c>
      <c r="Q2144" t="s">
        <v>8314</v>
      </c>
      <c r="R2144" t="s">
        <v>8335</v>
      </c>
      <c r="S2144" s="11">
        <f t="shared" si="136"/>
        <v>42368.701504629629</v>
      </c>
      <c r="T2144" s="11">
        <f t="shared" si="134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11.25</v>
      </c>
      <c r="P2145" s="7">
        <f t="shared" si="133"/>
        <v>45</v>
      </c>
      <c r="Q2145" t="s">
        <v>8314</v>
      </c>
      <c r="R2145" t="s">
        <v>8335</v>
      </c>
      <c r="S2145" s="11">
        <f t="shared" si="136"/>
        <v>40380.791666666664</v>
      </c>
      <c r="T2145" s="11">
        <f t="shared" si="134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1.7098591549295776</v>
      </c>
      <c r="P2146" s="7">
        <f t="shared" si="133"/>
        <v>25.291666666666668</v>
      </c>
      <c r="Q2146" t="s">
        <v>8314</v>
      </c>
      <c r="R2146" t="s">
        <v>8335</v>
      </c>
      <c r="S2146" s="11">
        <f t="shared" si="136"/>
        <v>41531.546759259261</v>
      </c>
      <c r="T2146" s="11">
        <f t="shared" si="134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30.433333333333334</v>
      </c>
      <c r="P2147" s="7">
        <f t="shared" si="133"/>
        <v>51.292134831460672</v>
      </c>
      <c r="Q2147" t="s">
        <v>8314</v>
      </c>
      <c r="R2147" t="s">
        <v>8335</v>
      </c>
      <c r="S2147" s="11">
        <f t="shared" si="136"/>
        <v>41605.279097222221</v>
      </c>
      <c r="T2147" s="11">
        <f t="shared" si="134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0.02</v>
      </c>
      <c r="P2148" s="7">
        <f t="shared" si="133"/>
        <v>1</v>
      </c>
      <c r="Q2148" t="s">
        <v>8314</v>
      </c>
      <c r="R2148" t="s">
        <v>8335</v>
      </c>
      <c r="S2148" s="11">
        <f t="shared" si="136"/>
        <v>42411.679513888885</v>
      </c>
      <c r="T2148" s="11">
        <f t="shared" si="134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0.69641025641025645</v>
      </c>
      <c r="P2149" s="7">
        <f t="shared" si="133"/>
        <v>49.381818181818183</v>
      </c>
      <c r="Q2149" t="s">
        <v>8314</v>
      </c>
      <c r="R2149" t="s">
        <v>8335</v>
      </c>
      <c r="S2149" s="11">
        <f t="shared" si="136"/>
        <v>41959.337361111116</v>
      </c>
      <c r="T2149" s="11">
        <f t="shared" si="134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2</v>
      </c>
      <c r="P2150" s="7">
        <f t="shared" si="133"/>
        <v>1</v>
      </c>
      <c r="Q2150" t="s">
        <v>8314</v>
      </c>
      <c r="R2150" t="s">
        <v>8335</v>
      </c>
      <c r="S2150" s="11">
        <f t="shared" si="136"/>
        <v>42096.691921296297</v>
      </c>
      <c r="T2150" s="11">
        <f t="shared" si="134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 s="7" t="e">
        <f t="shared" si="133"/>
        <v>#DIV/0!</v>
      </c>
      <c r="Q2151" t="s">
        <v>8314</v>
      </c>
      <c r="R2151" t="s">
        <v>8335</v>
      </c>
      <c r="S2151" s="11">
        <f t="shared" si="136"/>
        <v>40390</v>
      </c>
      <c r="T2151" s="11">
        <f t="shared" si="134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0.80999999999999994</v>
      </c>
      <c r="P2152" s="7">
        <f t="shared" si="133"/>
        <v>101.25</v>
      </c>
      <c r="Q2152" t="s">
        <v>8314</v>
      </c>
      <c r="R2152" t="s">
        <v>8335</v>
      </c>
      <c r="S2152" s="11">
        <f t="shared" si="136"/>
        <v>42564.284710648149</v>
      </c>
      <c r="T2152" s="11">
        <f t="shared" si="134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0.26222222222222225</v>
      </c>
      <c r="P2153" s="7">
        <f t="shared" si="133"/>
        <v>19.666666666666668</v>
      </c>
      <c r="Q2153" t="s">
        <v>8314</v>
      </c>
      <c r="R2153" t="s">
        <v>8335</v>
      </c>
      <c r="S2153" s="11">
        <f t="shared" si="136"/>
        <v>42550.847384259265</v>
      </c>
      <c r="T2153" s="11">
        <f t="shared" si="134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0.16666666666666669</v>
      </c>
      <c r="P2154" s="7">
        <f t="shared" si="133"/>
        <v>12.5</v>
      </c>
      <c r="Q2154" t="s">
        <v>8314</v>
      </c>
      <c r="R2154" t="s">
        <v>8335</v>
      </c>
      <c r="S2154" s="11">
        <f t="shared" si="136"/>
        <v>41713.790613425925</v>
      </c>
      <c r="T2154" s="11">
        <f t="shared" si="134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9.124454880912446E-3</v>
      </c>
      <c r="P2155" s="7">
        <f t="shared" si="133"/>
        <v>8.5</v>
      </c>
      <c r="Q2155" t="s">
        <v>8314</v>
      </c>
      <c r="R2155" t="s">
        <v>8335</v>
      </c>
      <c r="S2155" s="11">
        <f t="shared" si="136"/>
        <v>42014.332638888889</v>
      </c>
      <c r="T2155" s="11">
        <f t="shared" si="134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0.8</v>
      </c>
      <c r="P2156" s="7">
        <f t="shared" si="133"/>
        <v>1</v>
      </c>
      <c r="Q2156" t="s">
        <v>8314</v>
      </c>
      <c r="R2156" t="s">
        <v>8335</v>
      </c>
      <c r="S2156" s="11">
        <f t="shared" si="136"/>
        <v>41667.632256944446</v>
      </c>
      <c r="T2156" s="11">
        <f t="shared" si="134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2.2999999999999998</v>
      </c>
      <c r="P2157" s="7">
        <f t="shared" si="133"/>
        <v>23</v>
      </c>
      <c r="Q2157" t="s">
        <v>8314</v>
      </c>
      <c r="R2157" t="s">
        <v>8335</v>
      </c>
      <c r="S2157" s="11">
        <f t="shared" si="136"/>
        <v>42460.70584490741</v>
      </c>
      <c r="T2157" s="11">
        <f t="shared" si="134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2.6660714285714282</v>
      </c>
      <c r="P2158" s="7">
        <f t="shared" si="133"/>
        <v>17.987951807228917</v>
      </c>
      <c r="Q2158" t="s">
        <v>8314</v>
      </c>
      <c r="R2158" t="s">
        <v>8335</v>
      </c>
      <c r="S2158" s="11">
        <f t="shared" si="136"/>
        <v>41533.85423611111</v>
      </c>
      <c r="T2158" s="11">
        <f t="shared" si="134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28.192</v>
      </c>
      <c r="P2159" s="7">
        <f t="shared" si="133"/>
        <v>370.94736842105266</v>
      </c>
      <c r="Q2159" t="s">
        <v>8314</v>
      </c>
      <c r="R2159" t="s">
        <v>8335</v>
      </c>
      <c r="S2159" s="11">
        <f t="shared" si="136"/>
        <v>42727.332638888889</v>
      </c>
      <c r="T2159" s="11">
        <f t="shared" si="134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6.5900366666666672</v>
      </c>
      <c r="P2160" s="7">
        <f t="shared" si="133"/>
        <v>63.569485530546629</v>
      </c>
      <c r="Q2160" t="s">
        <v>8314</v>
      </c>
      <c r="R2160" t="s">
        <v>8335</v>
      </c>
      <c r="S2160" s="11">
        <f t="shared" si="136"/>
        <v>41309.853865740741</v>
      </c>
      <c r="T2160" s="11">
        <f t="shared" si="134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0.72222222222222221</v>
      </c>
      <c r="P2161" s="7">
        <f t="shared" si="133"/>
        <v>13</v>
      </c>
      <c r="Q2161" t="s">
        <v>8314</v>
      </c>
      <c r="R2161" t="s">
        <v>8335</v>
      </c>
      <c r="S2161" s="11">
        <f t="shared" si="136"/>
        <v>40740.731180555551</v>
      </c>
      <c r="T2161" s="11">
        <f t="shared" si="134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0.85000000000000009</v>
      </c>
      <c r="P2162" s="7">
        <f t="shared" si="133"/>
        <v>5.3125</v>
      </c>
      <c r="Q2162" t="s">
        <v>8314</v>
      </c>
      <c r="R2162" t="s">
        <v>8335</v>
      </c>
      <c r="S2162" s="11">
        <f t="shared" si="136"/>
        <v>41048.711863425924</v>
      </c>
      <c r="T2162" s="11">
        <f t="shared" si="134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115.75</v>
      </c>
      <c r="P2163" s="7">
        <f t="shared" si="133"/>
        <v>35.615384615384613</v>
      </c>
      <c r="Q2163" t="s">
        <v>8313</v>
      </c>
      <c r="R2163" t="s">
        <v>8312</v>
      </c>
      <c r="S2163" s="11">
        <f t="shared" si="136"/>
        <v>42270.852534722217</v>
      </c>
      <c r="T2163" s="11">
        <f t="shared" si="134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112.26666666666667</v>
      </c>
      <c r="P2164" s="7">
        <f t="shared" si="133"/>
        <v>87.103448275862064</v>
      </c>
      <c r="Q2164" t="s">
        <v>8313</v>
      </c>
      <c r="R2164" t="s">
        <v>8312</v>
      </c>
      <c r="S2164" s="11">
        <f t="shared" si="136"/>
        <v>41844.766099537039</v>
      </c>
      <c r="T2164" s="11">
        <f t="shared" si="134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132.20000000000002</v>
      </c>
      <c r="P2165" s="7">
        <f t="shared" si="133"/>
        <v>75.11363636363636</v>
      </c>
      <c r="Q2165" t="s">
        <v>8313</v>
      </c>
      <c r="R2165" t="s">
        <v>8312</v>
      </c>
      <c r="S2165" s="11">
        <f t="shared" si="136"/>
        <v>42163.159722222219</v>
      </c>
      <c r="T2165" s="11">
        <f t="shared" si="134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102.63636363636364</v>
      </c>
      <c r="P2166" s="7">
        <f t="shared" si="133"/>
        <v>68.01204819277109</v>
      </c>
      <c r="Q2166" t="s">
        <v>8313</v>
      </c>
      <c r="R2166" t="s">
        <v>8312</v>
      </c>
      <c r="S2166" s="11">
        <f t="shared" si="136"/>
        <v>42546.165972222225</v>
      </c>
      <c r="T2166" s="11">
        <f t="shared" si="134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138.64000000000001</v>
      </c>
      <c r="P2167" s="7">
        <f t="shared" si="133"/>
        <v>29.623931623931625</v>
      </c>
      <c r="Q2167" t="s">
        <v>8313</v>
      </c>
      <c r="R2167" t="s">
        <v>8312</v>
      </c>
      <c r="S2167" s="11">
        <f t="shared" si="136"/>
        <v>42468.625405092593</v>
      </c>
      <c r="T2167" s="11">
        <f t="shared" si="134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146.6</v>
      </c>
      <c r="P2168" s="7">
        <f t="shared" si="133"/>
        <v>91.625</v>
      </c>
      <c r="Q2168" t="s">
        <v>8313</v>
      </c>
      <c r="R2168" t="s">
        <v>8312</v>
      </c>
      <c r="S2168" s="11">
        <f t="shared" si="136"/>
        <v>41978.879837962959</v>
      </c>
      <c r="T2168" s="11">
        <f t="shared" si="134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120</v>
      </c>
      <c r="P2169" s="7">
        <f t="shared" si="133"/>
        <v>22.5</v>
      </c>
      <c r="Q2169" t="s">
        <v>8313</v>
      </c>
      <c r="R2169" t="s">
        <v>8312</v>
      </c>
      <c r="S2169" s="11">
        <f t="shared" si="136"/>
        <v>41167.066400462965</v>
      </c>
      <c r="T2169" s="11">
        <f t="shared" si="134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121.5816111111111</v>
      </c>
      <c r="P2170" s="7">
        <f t="shared" si="133"/>
        <v>64.366735294117646</v>
      </c>
      <c r="Q2170" t="s">
        <v>8313</v>
      </c>
      <c r="R2170" t="s">
        <v>8312</v>
      </c>
      <c r="S2170" s="11">
        <f t="shared" si="136"/>
        <v>42776.208333333328</v>
      </c>
      <c r="T2170" s="11">
        <f t="shared" si="134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100</v>
      </c>
      <c r="P2171" s="7">
        <f t="shared" si="133"/>
        <v>21.857142857142858</v>
      </c>
      <c r="Q2171" t="s">
        <v>8313</v>
      </c>
      <c r="R2171" t="s">
        <v>8312</v>
      </c>
      <c r="S2171" s="11">
        <f t="shared" si="136"/>
        <v>42796.700821759259</v>
      </c>
      <c r="T2171" s="11">
        <f t="shared" si="134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180.85714285714286</v>
      </c>
      <c r="P2172" s="7">
        <f t="shared" si="133"/>
        <v>33.315789473684212</v>
      </c>
      <c r="Q2172" t="s">
        <v>8313</v>
      </c>
      <c r="R2172" t="s">
        <v>8312</v>
      </c>
      <c r="S2172" s="11">
        <f t="shared" si="136"/>
        <v>42238.750254629631</v>
      </c>
      <c r="T2172" s="11">
        <f t="shared" si="134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106.075</v>
      </c>
      <c r="P2173" s="7">
        <f t="shared" si="133"/>
        <v>90.276595744680847</v>
      </c>
      <c r="Q2173" t="s">
        <v>8313</v>
      </c>
      <c r="R2173" t="s">
        <v>8312</v>
      </c>
      <c r="S2173" s="11">
        <f t="shared" si="136"/>
        <v>42177.208333333328</v>
      </c>
      <c r="T2173" s="11">
        <f t="shared" si="134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100</v>
      </c>
      <c r="P2174" s="7">
        <f t="shared" si="133"/>
        <v>76.92307692307692</v>
      </c>
      <c r="Q2174" t="s">
        <v>8313</v>
      </c>
      <c r="R2174" t="s">
        <v>8312</v>
      </c>
      <c r="S2174" s="11">
        <f t="shared" si="136"/>
        <v>42112.580092592587</v>
      </c>
      <c r="T2174" s="11">
        <f t="shared" si="134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126.92857142857143</v>
      </c>
      <c r="P2175" s="7">
        <f t="shared" si="133"/>
        <v>59.233333333333334</v>
      </c>
      <c r="Q2175" t="s">
        <v>8313</v>
      </c>
      <c r="R2175" t="s">
        <v>8312</v>
      </c>
      <c r="S2175" s="11">
        <f t="shared" si="136"/>
        <v>41527.165972222225</v>
      </c>
      <c r="T2175" s="11">
        <f t="shared" si="134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102.97499999999999</v>
      </c>
      <c r="P2176" s="7">
        <f t="shared" si="133"/>
        <v>65.38095238095238</v>
      </c>
      <c r="Q2176" t="s">
        <v>8313</v>
      </c>
      <c r="R2176" t="s">
        <v>8312</v>
      </c>
      <c r="S2176" s="11">
        <f t="shared" si="136"/>
        <v>42495.542905092589</v>
      </c>
      <c r="T2176" s="11">
        <f t="shared" si="134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250</v>
      </c>
      <c r="P2177" s="7">
        <f t="shared" si="133"/>
        <v>67.307692307692307</v>
      </c>
      <c r="Q2177" t="s">
        <v>8313</v>
      </c>
      <c r="R2177" t="s">
        <v>8312</v>
      </c>
      <c r="S2177" s="11">
        <f t="shared" si="136"/>
        <v>42572.009097222224</v>
      </c>
      <c r="T2177" s="11">
        <f t="shared" si="134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126.02</v>
      </c>
      <c r="P2178" s="7">
        <f t="shared" si="133"/>
        <v>88.74647887323944</v>
      </c>
      <c r="Q2178" t="s">
        <v>8313</v>
      </c>
      <c r="R2178" t="s">
        <v>8312</v>
      </c>
      <c r="S2178" s="11">
        <f t="shared" si="136"/>
        <v>42126.633206018523</v>
      </c>
      <c r="T2178" s="11">
        <f t="shared" si="134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5"/>
        <v>100.12</v>
      </c>
      <c r="P2179" s="7">
        <f t="shared" ref="P2179:P2242" si="137">E2179/L2179</f>
        <v>65.868421052631575</v>
      </c>
      <c r="Q2179" t="s">
        <v>8313</v>
      </c>
      <c r="R2179" t="s">
        <v>8312</v>
      </c>
      <c r="S2179" s="11">
        <f t="shared" si="136"/>
        <v>42527.250775462962</v>
      </c>
      <c r="T2179" s="11">
        <f t="shared" ref="T2179:T2242" si="138">(((J2179/60)/60)/24)+DATE(1970,1,1)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5"/>
        <v>138.64000000000001</v>
      </c>
      <c r="P2180" s="7">
        <f t="shared" si="137"/>
        <v>40.349243306169967</v>
      </c>
      <c r="Q2180" t="s">
        <v>8313</v>
      </c>
      <c r="R2180" t="s">
        <v>8312</v>
      </c>
      <c r="S2180" s="11">
        <f t="shared" si="136"/>
        <v>42753.63653935185</v>
      </c>
      <c r="T2180" s="11">
        <f t="shared" si="138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ref="O2181:O2244" si="139">E2181/D2181*100</f>
        <v>161.4</v>
      </c>
      <c r="P2181" s="7">
        <f t="shared" si="137"/>
        <v>76.857142857142861</v>
      </c>
      <c r="Q2181" t="s">
        <v>8313</v>
      </c>
      <c r="R2181" t="s">
        <v>8312</v>
      </c>
      <c r="S2181" s="11">
        <f t="shared" si="136"/>
        <v>42105.171203703707</v>
      </c>
      <c r="T2181" s="11">
        <f t="shared" si="138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107.18419999999999</v>
      </c>
      <c r="P2182" s="7">
        <f t="shared" si="137"/>
        <v>68.707820512820518</v>
      </c>
      <c r="Q2182" t="s">
        <v>8313</v>
      </c>
      <c r="R2182" t="s">
        <v>8312</v>
      </c>
      <c r="S2182" s="11">
        <f t="shared" si="136"/>
        <v>42321.711435185185</v>
      </c>
      <c r="T2182" s="11">
        <f t="shared" si="138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153.1</v>
      </c>
      <c r="P2183" s="7">
        <f t="shared" si="137"/>
        <v>57.773584905660378</v>
      </c>
      <c r="Q2183" t="s">
        <v>8314</v>
      </c>
      <c r="R2183" t="s">
        <v>8351</v>
      </c>
      <c r="S2183" s="11">
        <f t="shared" si="136"/>
        <v>42787.005243055552</v>
      </c>
      <c r="T2183" s="11">
        <f t="shared" si="138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524.16666666666663</v>
      </c>
      <c r="P2184" s="7">
        <f t="shared" si="137"/>
        <v>44.171348314606739</v>
      </c>
      <c r="Q2184" t="s">
        <v>8314</v>
      </c>
      <c r="R2184" t="s">
        <v>8351</v>
      </c>
      <c r="S2184" s="11">
        <f t="shared" si="136"/>
        <v>41914.900752314818</v>
      </c>
      <c r="T2184" s="11">
        <f t="shared" si="138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489.27777777777777</v>
      </c>
      <c r="P2185" s="7">
        <f t="shared" si="137"/>
        <v>31.566308243727597</v>
      </c>
      <c r="Q2185" t="s">
        <v>8314</v>
      </c>
      <c r="R2185" t="s">
        <v>8351</v>
      </c>
      <c r="S2185" s="11">
        <f t="shared" ref="S2185:S2248" si="140">(((I2185/60)/60)/24)+DATE(1970,1,1)</f>
        <v>42775.208333333328</v>
      </c>
      <c r="T2185" s="11">
        <f t="shared" si="138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284.74</v>
      </c>
      <c r="P2186" s="7">
        <f t="shared" si="137"/>
        <v>107.04511278195488</v>
      </c>
      <c r="Q2186" t="s">
        <v>8314</v>
      </c>
      <c r="R2186" t="s">
        <v>8351</v>
      </c>
      <c r="S2186" s="11">
        <f t="shared" si="140"/>
        <v>42394.666666666672</v>
      </c>
      <c r="T2186" s="11">
        <f t="shared" si="138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1856.97</v>
      </c>
      <c r="P2187" s="7">
        <f t="shared" si="137"/>
        <v>149.03451043338683</v>
      </c>
      <c r="Q2187" t="s">
        <v>8314</v>
      </c>
      <c r="R2187" t="s">
        <v>8351</v>
      </c>
      <c r="S2187" s="11">
        <f t="shared" si="140"/>
        <v>41359.349988425929</v>
      </c>
      <c r="T2187" s="11">
        <f t="shared" si="138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109.67499999999998</v>
      </c>
      <c r="P2188" s="7">
        <f t="shared" si="137"/>
        <v>55.956632653061227</v>
      </c>
      <c r="Q2188" t="s">
        <v>8314</v>
      </c>
      <c r="R2188" t="s">
        <v>8351</v>
      </c>
      <c r="S2188" s="11">
        <f t="shared" si="140"/>
        <v>42620.083333333328</v>
      </c>
      <c r="T2188" s="11">
        <f t="shared" si="138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1014.6425</v>
      </c>
      <c r="P2189" s="7">
        <f t="shared" si="137"/>
        <v>56.970381807973048</v>
      </c>
      <c r="Q2189" t="s">
        <v>8314</v>
      </c>
      <c r="R2189" t="s">
        <v>8351</v>
      </c>
      <c r="S2189" s="11">
        <f t="shared" si="140"/>
        <v>42097.165972222225</v>
      </c>
      <c r="T2189" s="11">
        <f t="shared" si="138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412.17692027666544</v>
      </c>
      <c r="P2190" s="7">
        <f t="shared" si="137"/>
        <v>44.056420233463037</v>
      </c>
      <c r="Q2190" t="s">
        <v>8314</v>
      </c>
      <c r="R2190" t="s">
        <v>8351</v>
      </c>
      <c r="S2190" s="11">
        <f t="shared" si="140"/>
        <v>42668.708333333328</v>
      </c>
      <c r="T2190" s="11">
        <f t="shared" si="138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503.25</v>
      </c>
      <c r="P2191" s="7">
        <f t="shared" si="137"/>
        <v>68.625</v>
      </c>
      <c r="Q2191" t="s">
        <v>8314</v>
      </c>
      <c r="R2191" t="s">
        <v>8351</v>
      </c>
      <c r="S2191" s="11">
        <f t="shared" si="140"/>
        <v>42481.916666666672</v>
      </c>
      <c r="T2191" s="11">
        <f t="shared" si="138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184.61052631578946</v>
      </c>
      <c r="P2192" s="7">
        <f t="shared" si="137"/>
        <v>65.318435754189949</v>
      </c>
      <c r="Q2192" t="s">
        <v>8314</v>
      </c>
      <c r="R2192" t="s">
        <v>8351</v>
      </c>
      <c r="S2192" s="11">
        <f t="shared" si="140"/>
        <v>42452.290972222225</v>
      </c>
      <c r="T2192" s="11">
        <f t="shared" si="138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119.73333333333333</v>
      </c>
      <c r="P2193" s="7">
        <f t="shared" si="137"/>
        <v>35.92</v>
      </c>
      <c r="Q2193" t="s">
        <v>8314</v>
      </c>
      <c r="R2193" t="s">
        <v>8351</v>
      </c>
      <c r="S2193" s="11">
        <f t="shared" si="140"/>
        <v>42780.833645833336</v>
      </c>
      <c r="T2193" s="11">
        <f t="shared" si="138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1081.2401666666667</v>
      </c>
      <c r="P2194" s="7">
        <f t="shared" si="137"/>
        <v>40.070667078443485</v>
      </c>
      <c r="Q2194" t="s">
        <v>8314</v>
      </c>
      <c r="R2194" t="s">
        <v>8351</v>
      </c>
      <c r="S2194" s="11">
        <f t="shared" si="140"/>
        <v>42719.958333333328</v>
      </c>
      <c r="T2194" s="11">
        <f t="shared" si="138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452.37333333333333</v>
      </c>
      <c r="P2195" s="7">
        <f t="shared" si="137"/>
        <v>75.647714604236342</v>
      </c>
      <c r="Q2195" t="s">
        <v>8314</v>
      </c>
      <c r="R2195" t="s">
        <v>8351</v>
      </c>
      <c r="S2195" s="11">
        <f t="shared" si="140"/>
        <v>42695.207638888889</v>
      </c>
      <c r="T2195" s="11">
        <f t="shared" si="138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537.37</v>
      </c>
      <c r="P2196" s="7">
        <f t="shared" si="137"/>
        <v>61.203872437357631</v>
      </c>
      <c r="Q2196" t="s">
        <v>8314</v>
      </c>
      <c r="R2196" t="s">
        <v>8351</v>
      </c>
      <c r="S2196" s="11">
        <f t="shared" si="140"/>
        <v>42455.716319444444</v>
      </c>
      <c r="T2196" s="11">
        <f t="shared" si="138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120.32608695652173</v>
      </c>
      <c r="P2197" s="7">
        <f t="shared" si="137"/>
        <v>48.130434782608695</v>
      </c>
      <c r="Q2197" t="s">
        <v>8314</v>
      </c>
      <c r="R2197" t="s">
        <v>8351</v>
      </c>
      <c r="S2197" s="11">
        <f t="shared" si="140"/>
        <v>42227.771990740745</v>
      </c>
      <c r="T2197" s="11">
        <f t="shared" si="138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113.83571428571429</v>
      </c>
      <c r="P2198" s="7">
        <f t="shared" si="137"/>
        <v>68.106837606837601</v>
      </c>
      <c r="Q2198" t="s">
        <v>8314</v>
      </c>
      <c r="R2198" t="s">
        <v>8351</v>
      </c>
      <c r="S2198" s="11">
        <f t="shared" si="140"/>
        <v>42706.291666666672</v>
      </c>
      <c r="T2198" s="11">
        <f t="shared" si="138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951.03109999999992</v>
      </c>
      <c r="P2199" s="7">
        <f t="shared" si="137"/>
        <v>65.891300230946882</v>
      </c>
      <c r="Q2199" t="s">
        <v>8314</v>
      </c>
      <c r="R2199" t="s">
        <v>8351</v>
      </c>
      <c r="S2199" s="11">
        <f t="shared" si="140"/>
        <v>42063.584016203706</v>
      </c>
      <c r="T2199" s="11">
        <f t="shared" si="138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132.89249999999998</v>
      </c>
      <c r="P2200" s="7">
        <f t="shared" si="137"/>
        <v>81.654377880184327</v>
      </c>
      <c r="Q2200" t="s">
        <v>8314</v>
      </c>
      <c r="R2200" t="s">
        <v>8351</v>
      </c>
      <c r="S2200" s="11">
        <f t="shared" si="140"/>
        <v>42322.555555555555</v>
      </c>
      <c r="T2200" s="11">
        <f t="shared" si="138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146.97777777777779</v>
      </c>
      <c r="P2201" s="7">
        <f t="shared" si="137"/>
        <v>52.701195219123505</v>
      </c>
      <c r="Q2201" t="s">
        <v>8314</v>
      </c>
      <c r="R2201" t="s">
        <v>8351</v>
      </c>
      <c r="S2201" s="11">
        <f t="shared" si="140"/>
        <v>42292.416643518518</v>
      </c>
      <c r="T2201" s="11">
        <f t="shared" si="138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542.15</v>
      </c>
      <c r="P2202" s="7">
        <f t="shared" si="137"/>
        <v>41.228136882129277</v>
      </c>
      <c r="Q2202" t="s">
        <v>8314</v>
      </c>
      <c r="R2202" t="s">
        <v>8351</v>
      </c>
      <c r="S2202" s="11">
        <f t="shared" si="140"/>
        <v>42191.125</v>
      </c>
      <c r="T2202" s="11">
        <f t="shared" si="138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382.71818181818185</v>
      </c>
      <c r="P2203" s="7">
        <f t="shared" si="137"/>
        <v>15.035357142857142</v>
      </c>
      <c r="Q2203" t="s">
        <v>8313</v>
      </c>
      <c r="R2203" t="s">
        <v>8332</v>
      </c>
      <c r="S2203" s="11">
        <f t="shared" si="140"/>
        <v>41290.846817129634</v>
      </c>
      <c r="T2203" s="11">
        <f t="shared" si="138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704.18124999999998</v>
      </c>
      <c r="P2204" s="7">
        <f t="shared" si="137"/>
        <v>39.066920943134534</v>
      </c>
      <c r="Q2204" t="s">
        <v>8313</v>
      </c>
      <c r="R2204" t="s">
        <v>8332</v>
      </c>
      <c r="S2204" s="11">
        <f t="shared" si="140"/>
        <v>41214.849166666667</v>
      </c>
      <c r="T2204" s="11">
        <f t="shared" si="138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109.55</v>
      </c>
      <c r="P2205" s="7">
        <f t="shared" si="137"/>
        <v>43.82</v>
      </c>
      <c r="Q2205" t="s">
        <v>8313</v>
      </c>
      <c r="R2205" t="s">
        <v>8332</v>
      </c>
      <c r="S2205" s="11">
        <f t="shared" si="140"/>
        <v>42271.85974537037</v>
      </c>
      <c r="T2205" s="11">
        <f t="shared" si="138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132.86666666666667</v>
      </c>
      <c r="P2206" s="7">
        <f t="shared" si="137"/>
        <v>27.301369863013697</v>
      </c>
      <c r="Q2206" t="s">
        <v>8313</v>
      </c>
      <c r="R2206" t="s">
        <v>8332</v>
      </c>
      <c r="S2206" s="11">
        <f t="shared" si="140"/>
        <v>41342.311562499999</v>
      </c>
      <c r="T2206" s="11">
        <f t="shared" si="138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152</v>
      </c>
      <c r="P2207" s="7">
        <f t="shared" si="137"/>
        <v>42.222222222222221</v>
      </c>
      <c r="Q2207" t="s">
        <v>8313</v>
      </c>
      <c r="R2207" t="s">
        <v>8332</v>
      </c>
      <c r="S2207" s="11">
        <f t="shared" si="140"/>
        <v>41061.82163194444</v>
      </c>
      <c r="T2207" s="11">
        <f t="shared" si="138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102.72727272727273</v>
      </c>
      <c r="P2208" s="7">
        <f t="shared" si="137"/>
        <v>33.235294117647058</v>
      </c>
      <c r="Q2208" t="s">
        <v>8313</v>
      </c>
      <c r="R2208" t="s">
        <v>8332</v>
      </c>
      <c r="S2208" s="11">
        <f t="shared" si="140"/>
        <v>41015.257222222222</v>
      </c>
      <c r="T2208" s="11">
        <f t="shared" si="138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100</v>
      </c>
      <c r="P2209" s="7">
        <f t="shared" si="137"/>
        <v>285.71428571428572</v>
      </c>
      <c r="Q2209" t="s">
        <v>8313</v>
      </c>
      <c r="R2209" t="s">
        <v>8332</v>
      </c>
      <c r="S2209" s="11">
        <f t="shared" si="140"/>
        <v>41594.235798611109</v>
      </c>
      <c r="T2209" s="11">
        <f t="shared" si="138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101.6</v>
      </c>
      <c r="P2210" s="7">
        <f t="shared" si="137"/>
        <v>42.333333333333336</v>
      </c>
      <c r="Q2210" t="s">
        <v>8313</v>
      </c>
      <c r="R2210" t="s">
        <v>8332</v>
      </c>
      <c r="S2210" s="11">
        <f t="shared" si="140"/>
        <v>41006.166666666664</v>
      </c>
      <c r="T2210" s="11">
        <f t="shared" si="138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150.80000000000001</v>
      </c>
      <c r="P2211" s="7">
        <f t="shared" si="137"/>
        <v>50.266666666666666</v>
      </c>
      <c r="Q2211" t="s">
        <v>8313</v>
      </c>
      <c r="R2211" t="s">
        <v>8332</v>
      </c>
      <c r="S2211" s="11">
        <f t="shared" si="140"/>
        <v>41743.958333333336</v>
      </c>
      <c r="T2211" s="11">
        <f t="shared" si="138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111.425</v>
      </c>
      <c r="P2212" s="7">
        <f t="shared" si="137"/>
        <v>61.902777777777779</v>
      </c>
      <c r="Q2212" t="s">
        <v>8313</v>
      </c>
      <c r="R2212" t="s">
        <v>8332</v>
      </c>
      <c r="S2212" s="11">
        <f t="shared" si="140"/>
        <v>41013.73333333333</v>
      </c>
      <c r="T2212" s="11">
        <f t="shared" si="138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195.6</v>
      </c>
      <c r="P2213" s="7">
        <f t="shared" si="137"/>
        <v>40.75</v>
      </c>
      <c r="Q2213" t="s">
        <v>8313</v>
      </c>
      <c r="R2213" t="s">
        <v>8332</v>
      </c>
      <c r="S2213" s="11">
        <f t="shared" si="140"/>
        <v>41739.290972222225</v>
      </c>
      <c r="T2213" s="11">
        <f t="shared" si="138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114.38333333333333</v>
      </c>
      <c r="P2214" s="7">
        <f t="shared" si="137"/>
        <v>55.796747967479675</v>
      </c>
      <c r="Q2214" t="s">
        <v>8313</v>
      </c>
      <c r="R2214" t="s">
        <v>8332</v>
      </c>
      <c r="S2214" s="11">
        <f t="shared" si="140"/>
        <v>41582.041666666664</v>
      </c>
      <c r="T2214" s="11">
        <f t="shared" si="138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200</v>
      </c>
      <c r="P2215" s="7">
        <f t="shared" si="137"/>
        <v>10</v>
      </c>
      <c r="Q2215" t="s">
        <v>8313</v>
      </c>
      <c r="R2215" t="s">
        <v>8332</v>
      </c>
      <c r="S2215" s="11">
        <f t="shared" si="140"/>
        <v>42139.826145833329</v>
      </c>
      <c r="T2215" s="11">
        <f t="shared" si="138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292.50166666666667</v>
      </c>
      <c r="P2216" s="7">
        <f t="shared" si="137"/>
        <v>73.125416666666666</v>
      </c>
      <c r="Q2216" t="s">
        <v>8313</v>
      </c>
      <c r="R2216" t="s">
        <v>8332</v>
      </c>
      <c r="S2216" s="11">
        <f t="shared" si="140"/>
        <v>41676.792222222226</v>
      </c>
      <c r="T2216" s="11">
        <f t="shared" si="138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156.36363636363637</v>
      </c>
      <c r="P2217" s="7">
        <f t="shared" si="137"/>
        <v>26.060606060606062</v>
      </c>
      <c r="Q2217" t="s">
        <v>8313</v>
      </c>
      <c r="R2217" t="s">
        <v>8332</v>
      </c>
      <c r="S2217" s="11">
        <f t="shared" si="140"/>
        <v>40981.290972222225</v>
      </c>
      <c r="T2217" s="11">
        <f t="shared" si="138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105.66666666666666</v>
      </c>
      <c r="P2218" s="7">
        <f t="shared" si="137"/>
        <v>22.642857142857142</v>
      </c>
      <c r="Q2218" t="s">
        <v>8313</v>
      </c>
      <c r="R2218" t="s">
        <v>8332</v>
      </c>
      <c r="S2218" s="11">
        <f t="shared" si="140"/>
        <v>42208.751678240747</v>
      </c>
      <c r="T2218" s="11">
        <f t="shared" si="138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101.19047619047619</v>
      </c>
      <c r="P2219" s="7">
        <f t="shared" si="137"/>
        <v>47.222222222222221</v>
      </c>
      <c r="Q2219" t="s">
        <v>8313</v>
      </c>
      <c r="R2219" t="s">
        <v>8332</v>
      </c>
      <c r="S2219" s="11">
        <f t="shared" si="140"/>
        <v>42310.333333333328</v>
      </c>
      <c r="T2219" s="11">
        <f t="shared" si="138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122.833</v>
      </c>
      <c r="P2220" s="7">
        <f t="shared" si="137"/>
        <v>32.324473684210524</v>
      </c>
      <c r="Q2220" t="s">
        <v>8313</v>
      </c>
      <c r="R2220" t="s">
        <v>8332</v>
      </c>
      <c r="S2220" s="11">
        <f t="shared" si="140"/>
        <v>41150</v>
      </c>
      <c r="T2220" s="11">
        <f t="shared" si="138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101.49999999999999</v>
      </c>
      <c r="P2221" s="7">
        <f t="shared" si="137"/>
        <v>53.421052631578945</v>
      </c>
      <c r="Q2221" t="s">
        <v>8313</v>
      </c>
      <c r="R2221" t="s">
        <v>8332</v>
      </c>
      <c r="S2221" s="11">
        <f t="shared" si="140"/>
        <v>42235.718888888892</v>
      </c>
      <c r="T2221" s="11">
        <f t="shared" si="138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101.14285714285714</v>
      </c>
      <c r="P2222" s="7">
        <f t="shared" si="137"/>
        <v>51.304347826086953</v>
      </c>
      <c r="Q2222" t="s">
        <v>8313</v>
      </c>
      <c r="R2222" t="s">
        <v>8332</v>
      </c>
      <c r="S2222" s="11">
        <f t="shared" si="140"/>
        <v>41482.060601851852</v>
      </c>
      <c r="T2222" s="11">
        <f t="shared" si="138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108.11999999999999</v>
      </c>
      <c r="P2223" s="7">
        <f t="shared" si="137"/>
        <v>37.197247706422019</v>
      </c>
      <c r="Q2223" t="s">
        <v>8314</v>
      </c>
      <c r="R2223" t="s">
        <v>8351</v>
      </c>
      <c r="S2223" s="11">
        <f t="shared" si="140"/>
        <v>42483</v>
      </c>
      <c r="T2223" s="11">
        <f t="shared" si="138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162.6</v>
      </c>
      <c r="P2224" s="7">
        <f t="shared" si="137"/>
        <v>27.1</v>
      </c>
      <c r="Q2224" t="s">
        <v>8314</v>
      </c>
      <c r="R2224" t="s">
        <v>8351</v>
      </c>
      <c r="S2224" s="11">
        <f t="shared" si="140"/>
        <v>40936.787581018521</v>
      </c>
      <c r="T2224" s="11">
        <f t="shared" si="138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105.80000000000001</v>
      </c>
      <c r="P2225" s="7">
        <f t="shared" si="137"/>
        <v>206.31</v>
      </c>
      <c r="Q2225" t="s">
        <v>8314</v>
      </c>
      <c r="R2225" t="s">
        <v>8351</v>
      </c>
      <c r="S2225" s="11">
        <f t="shared" si="140"/>
        <v>42182.640833333338</v>
      </c>
      <c r="T2225" s="11">
        <f t="shared" si="138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243.15000000000003</v>
      </c>
      <c r="P2226" s="7">
        <f t="shared" si="137"/>
        <v>82.145270270270274</v>
      </c>
      <c r="Q2226" t="s">
        <v>8314</v>
      </c>
      <c r="R2226" t="s">
        <v>8351</v>
      </c>
      <c r="S2226" s="11">
        <f t="shared" si="140"/>
        <v>42672.791666666672</v>
      </c>
      <c r="T2226" s="11">
        <f t="shared" si="138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944.83338095238094</v>
      </c>
      <c r="P2227" s="7">
        <f t="shared" si="137"/>
        <v>164.79651993355483</v>
      </c>
      <c r="Q2227" t="s">
        <v>8314</v>
      </c>
      <c r="R2227" t="s">
        <v>8351</v>
      </c>
      <c r="S2227" s="11">
        <f t="shared" si="140"/>
        <v>41903.79184027778</v>
      </c>
      <c r="T2227" s="11">
        <f t="shared" si="138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108.46283333333334</v>
      </c>
      <c r="P2228" s="7">
        <f t="shared" si="137"/>
        <v>60.820280373831778</v>
      </c>
      <c r="Q2228" t="s">
        <v>8314</v>
      </c>
      <c r="R2228" t="s">
        <v>8351</v>
      </c>
      <c r="S2228" s="11">
        <f t="shared" si="140"/>
        <v>42412.207638888889</v>
      </c>
      <c r="T2228" s="11">
        <f t="shared" si="138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157.37692307692308</v>
      </c>
      <c r="P2229" s="7">
        <f t="shared" si="137"/>
        <v>67.970099667774093</v>
      </c>
      <c r="Q2229" t="s">
        <v>8314</v>
      </c>
      <c r="R2229" t="s">
        <v>8351</v>
      </c>
      <c r="S2229" s="11">
        <f t="shared" si="140"/>
        <v>41591.849016203705</v>
      </c>
      <c r="T2229" s="11">
        <f t="shared" si="138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1174.49</v>
      </c>
      <c r="P2230" s="7">
        <f t="shared" si="137"/>
        <v>81.561805555555551</v>
      </c>
      <c r="Q2230" t="s">
        <v>8314</v>
      </c>
      <c r="R2230" t="s">
        <v>8351</v>
      </c>
      <c r="S2230" s="11">
        <f t="shared" si="140"/>
        <v>42232.278194444443</v>
      </c>
      <c r="T2230" s="11">
        <f t="shared" si="138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171.04755366949576</v>
      </c>
      <c r="P2231" s="7">
        <f t="shared" si="137"/>
        <v>25.42547309833024</v>
      </c>
      <c r="Q2231" t="s">
        <v>8314</v>
      </c>
      <c r="R2231" t="s">
        <v>8351</v>
      </c>
      <c r="S2231" s="11">
        <f t="shared" si="140"/>
        <v>41520.166666666664</v>
      </c>
      <c r="T2231" s="11">
        <f t="shared" si="138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125.95294117647057</v>
      </c>
      <c r="P2232" s="7">
        <f t="shared" si="137"/>
        <v>21.497991967871485</v>
      </c>
      <c r="Q2232" t="s">
        <v>8314</v>
      </c>
      <c r="R2232" t="s">
        <v>8351</v>
      </c>
      <c r="S2232" s="11">
        <f t="shared" si="140"/>
        <v>41754.881099537037</v>
      </c>
      <c r="T2232" s="11">
        <f t="shared" si="138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1212.1296000000002</v>
      </c>
      <c r="P2233" s="7">
        <f t="shared" si="137"/>
        <v>27.226630727762803</v>
      </c>
      <c r="Q2233" t="s">
        <v>8314</v>
      </c>
      <c r="R2233" t="s">
        <v>8351</v>
      </c>
      <c r="S2233" s="11">
        <f t="shared" si="140"/>
        <v>41450.208333333336</v>
      </c>
      <c r="T2233" s="11">
        <f t="shared" si="138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495.8</v>
      </c>
      <c r="P2234" s="7">
        <f t="shared" si="137"/>
        <v>25.091093117408906</v>
      </c>
      <c r="Q2234" t="s">
        <v>8314</v>
      </c>
      <c r="R2234" t="s">
        <v>8351</v>
      </c>
      <c r="S2234" s="11">
        <f t="shared" si="140"/>
        <v>41839.125</v>
      </c>
      <c r="T2234" s="11">
        <f t="shared" si="138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332.03999999999996</v>
      </c>
      <c r="P2235" s="7">
        <f t="shared" si="137"/>
        <v>21.230179028132991</v>
      </c>
      <c r="Q2235" t="s">
        <v>8314</v>
      </c>
      <c r="R2235" t="s">
        <v>8351</v>
      </c>
      <c r="S2235" s="11">
        <f t="shared" si="140"/>
        <v>42352</v>
      </c>
      <c r="T2235" s="11">
        <f t="shared" si="138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1165</v>
      </c>
      <c r="P2236" s="7">
        <f t="shared" si="137"/>
        <v>41.607142857142854</v>
      </c>
      <c r="Q2236" t="s">
        <v>8314</v>
      </c>
      <c r="R2236" t="s">
        <v>8351</v>
      </c>
      <c r="S2236" s="11">
        <f t="shared" si="140"/>
        <v>42740.824618055558</v>
      </c>
      <c r="T2236" s="11">
        <f t="shared" si="138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153.3153846153846</v>
      </c>
      <c r="P2237" s="7">
        <f t="shared" si="137"/>
        <v>135.58503401360545</v>
      </c>
      <c r="Q2237" t="s">
        <v>8314</v>
      </c>
      <c r="R2237" t="s">
        <v>8351</v>
      </c>
      <c r="S2237" s="11">
        <f t="shared" si="140"/>
        <v>42091.980451388896</v>
      </c>
      <c r="T2237" s="11">
        <f t="shared" si="138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537.10714285714289</v>
      </c>
      <c r="P2238" s="7">
        <f t="shared" si="137"/>
        <v>22.116176470588236</v>
      </c>
      <c r="Q2238" t="s">
        <v>8314</v>
      </c>
      <c r="R2238" t="s">
        <v>8351</v>
      </c>
      <c r="S2238" s="11">
        <f t="shared" si="140"/>
        <v>42401.617164351846</v>
      </c>
      <c r="T2238" s="11">
        <f t="shared" si="138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352.92777777777775</v>
      </c>
      <c r="P2239" s="7">
        <f t="shared" si="137"/>
        <v>64.625635808748726</v>
      </c>
      <c r="Q2239" t="s">
        <v>8314</v>
      </c>
      <c r="R2239" t="s">
        <v>8351</v>
      </c>
      <c r="S2239" s="11">
        <f t="shared" si="140"/>
        <v>41955.332638888889</v>
      </c>
      <c r="T2239" s="11">
        <f t="shared" si="138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137.4</v>
      </c>
      <c r="P2240" s="7">
        <f t="shared" si="137"/>
        <v>69.569620253164558</v>
      </c>
      <c r="Q2240" t="s">
        <v>8314</v>
      </c>
      <c r="R2240" t="s">
        <v>8351</v>
      </c>
      <c r="S2240" s="11">
        <f t="shared" si="140"/>
        <v>42804.621712962966</v>
      </c>
      <c r="T2240" s="11">
        <f t="shared" si="138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128.02668</v>
      </c>
      <c r="P2241" s="7">
        <f t="shared" si="137"/>
        <v>75.133028169014082</v>
      </c>
      <c r="Q2241" t="s">
        <v>8314</v>
      </c>
      <c r="R2241" t="s">
        <v>8351</v>
      </c>
      <c r="S2241" s="11">
        <f t="shared" si="140"/>
        <v>41609.168055555558</v>
      </c>
      <c r="T2241" s="11">
        <f t="shared" si="138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270.68</v>
      </c>
      <c r="P2242" s="7">
        <f t="shared" si="137"/>
        <v>140.97916666666666</v>
      </c>
      <c r="Q2242" t="s">
        <v>8314</v>
      </c>
      <c r="R2242" t="s">
        <v>8351</v>
      </c>
      <c r="S2242" s="11">
        <f t="shared" si="140"/>
        <v>42482.825740740736</v>
      </c>
      <c r="T2242" s="11">
        <f t="shared" si="138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9"/>
        <v>806.4</v>
      </c>
      <c r="P2243" s="7">
        <f t="shared" ref="P2243:P2306" si="141">E2243/L2243</f>
        <v>49.472392638036808</v>
      </c>
      <c r="Q2243" t="s">
        <v>8314</v>
      </c>
      <c r="R2243" t="s">
        <v>8351</v>
      </c>
      <c r="S2243" s="11">
        <f t="shared" si="140"/>
        <v>42796.827546296292</v>
      </c>
      <c r="T2243" s="11">
        <f t="shared" ref="T2243:T2306" si="142">(((J2243/60)/60)/24)+DATE(1970,1,1)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39"/>
        <v>1360.0976000000001</v>
      </c>
      <c r="P2244" s="7">
        <f t="shared" si="141"/>
        <v>53.865251485148519</v>
      </c>
      <c r="Q2244" t="s">
        <v>8314</v>
      </c>
      <c r="R2244" t="s">
        <v>8351</v>
      </c>
      <c r="S2244" s="11">
        <f t="shared" si="140"/>
        <v>41605.126388888886</v>
      </c>
      <c r="T2244" s="11">
        <f t="shared" si="142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ref="O2245:O2308" si="143">E2245/D2245*100</f>
        <v>930250</v>
      </c>
      <c r="P2245" s="7">
        <f t="shared" si="141"/>
        <v>4.5712530712530715</v>
      </c>
      <c r="Q2245" t="s">
        <v>8314</v>
      </c>
      <c r="R2245" t="s">
        <v>8351</v>
      </c>
      <c r="S2245" s="11">
        <f t="shared" si="140"/>
        <v>42807.125</v>
      </c>
      <c r="T2245" s="11">
        <f t="shared" si="142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377.02</v>
      </c>
      <c r="P2246" s="7">
        <f t="shared" si="141"/>
        <v>65.00344827586207</v>
      </c>
      <c r="Q2246" t="s">
        <v>8314</v>
      </c>
      <c r="R2246" t="s">
        <v>8351</v>
      </c>
      <c r="S2246" s="11">
        <f t="shared" si="140"/>
        <v>42659.854166666672</v>
      </c>
      <c r="T2246" s="11">
        <f t="shared" si="142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2647.0250000000001</v>
      </c>
      <c r="P2247" s="7">
        <f t="shared" si="141"/>
        <v>53.475252525252522</v>
      </c>
      <c r="Q2247" t="s">
        <v>8314</v>
      </c>
      <c r="R2247" t="s">
        <v>8351</v>
      </c>
      <c r="S2247" s="11">
        <f t="shared" si="140"/>
        <v>41691.75</v>
      </c>
      <c r="T2247" s="11">
        <f t="shared" si="142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100.12</v>
      </c>
      <c r="P2248" s="7">
        <f t="shared" si="141"/>
        <v>43.912280701754383</v>
      </c>
      <c r="Q2248" t="s">
        <v>8314</v>
      </c>
      <c r="R2248" t="s">
        <v>8351</v>
      </c>
      <c r="S2248" s="11">
        <f t="shared" si="140"/>
        <v>42251.79178240741</v>
      </c>
      <c r="T2248" s="11">
        <f t="shared" si="142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104.45405405405405</v>
      </c>
      <c r="P2249" s="7">
        <f t="shared" si="141"/>
        <v>50.852631578947367</v>
      </c>
      <c r="Q2249" t="s">
        <v>8314</v>
      </c>
      <c r="R2249" t="s">
        <v>8351</v>
      </c>
      <c r="S2249" s="11">
        <f t="shared" ref="S2249:S2312" si="144">(((I2249/60)/60)/24)+DATE(1970,1,1)</f>
        <v>42214.666261574079</v>
      </c>
      <c r="T2249" s="11">
        <f t="shared" si="142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107.21428571428571</v>
      </c>
      <c r="P2250" s="7">
        <f t="shared" si="141"/>
        <v>58.6328125</v>
      </c>
      <c r="Q2250" t="s">
        <v>8314</v>
      </c>
      <c r="R2250" t="s">
        <v>8351</v>
      </c>
      <c r="S2250" s="11">
        <f t="shared" si="144"/>
        <v>42718.875902777778</v>
      </c>
      <c r="T2250" s="11">
        <f t="shared" si="142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168.77142857142857</v>
      </c>
      <c r="P2251" s="7">
        <f t="shared" si="141"/>
        <v>32.81666666666667</v>
      </c>
      <c r="Q2251" t="s">
        <v>8314</v>
      </c>
      <c r="R2251" t="s">
        <v>8351</v>
      </c>
      <c r="S2251" s="11">
        <f t="shared" si="144"/>
        <v>41366.661631944444</v>
      </c>
      <c r="T2251" s="11">
        <f t="shared" si="142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975.11200000000008</v>
      </c>
      <c r="P2252" s="7">
        <f t="shared" si="141"/>
        <v>426.93169877408059</v>
      </c>
      <c r="Q2252" t="s">
        <v>8314</v>
      </c>
      <c r="R2252" t="s">
        <v>8351</v>
      </c>
      <c r="S2252" s="11">
        <f t="shared" si="144"/>
        <v>42707.0471412037</v>
      </c>
      <c r="T2252" s="11">
        <f t="shared" si="142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134.44929411764704</v>
      </c>
      <c r="P2253" s="7">
        <f t="shared" si="141"/>
        <v>23.808729166666669</v>
      </c>
      <c r="Q2253" t="s">
        <v>8314</v>
      </c>
      <c r="R2253" t="s">
        <v>8351</v>
      </c>
      <c r="S2253" s="11">
        <f t="shared" si="144"/>
        <v>41867.34579861111</v>
      </c>
      <c r="T2253" s="11">
        <f t="shared" si="142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272.27777777777777</v>
      </c>
      <c r="P2254" s="7">
        <f t="shared" si="141"/>
        <v>98.413654618473899</v>
      </c>
      <c r="Q2254" t="s">
        <v>8314</v>
      </c>
      <c r="R2254" t="s">
        <v>8351</v>
      </c>
      <c r="S2254" s="11">
        <f t="shared" si="144"/>
        <v>42588.327986111108</v>
      </c>
      <c r="T2254" s="11">
        <f t="shared" si="142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112.6875</v>
      </c>
      <c r="P2255" s="7">
        <f t="shared" si="141"/>
        <v>107.32142857142857</v>
      </c>
      <c r="Q2255" t="s">
        <v>8314</v>
      </c>
      <c r="R2255" t="s">
        <v>8351</v>
      </c>
      <c r="S2255" s="11">
        <f t="shared" si="144"/>
        <v>42326.672997685186</v>
      </c>
      <c r="T2255" s="11">
        <f t="shared" si="142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459.8</v>
      </c>
      <c r="P2256" s="7">
        <f t="shared" si="141"/>
        <v>11.67005076142132</v>
      </c>
      <c r="Q2256" t="s">
        <v>8314</v>
      </c>
      <c r="R2256" t="s">
        <v>8351</v>
      </c>
      <c r="S2256" s="11">
        <f t="shared" si="144"/>
        <v>42759.647777777776</v>
      </c>
      <c r="T2256" s="11">
        <f t="shared" si="142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286.65822784810126</v>
      </c>
      <c r="P2257" s="7">
        <f t="shared" si="141"/>
        <v>41.782287822878232</v>
      </c>
      <c r="Q2257" t="s">
        <v>8314</v>
      </c>
      <c r="R2257" t="s">
        <v>8351</v>
      </c>
      <c r="S2257" s="11">
        <f t="shared" si="144"/>
        <v>42497.951979166668</v>
      </c>
      <c r="T2257" s="11">
        <f t="shared" si="142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222.70833333333334</v>
      </c>
      <c r="P2258" s="7">
        <f t="shared" si="141"/>
        <v>21.38</v>
      </c>
      <c r="Q2258" t="s">
        <v>8314</v>
      </c>
      <c r="R2258" t="s">
        <v>8351</v>
      </c>
      <c r="S2258" s="11">
        <f t="shared" si="144"/>
        <v>42696.451921296291</v>
      </c>
      <c r="T2258" s="11">
        <f t="shared" si="142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636.14</v>
      </c>
      <c r="P2259" s="7">
        <f t="shared" si="141"/>
        <v>94.103550295857985</v>
      </c>
      <c r="Q2259" t="s">
        <v>8314</v>
      </c>
      <c r="R2259" t="s">
        <v>8351</v>
      </c>
      <c r="S2259" s="11">
        <f t="shared" si="144"/>
        <v>42540.958333333328</v>
      </c>
      <c r="T2259" s="11">
        <f t="shared" si="142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146.5</v>
      </c>
      <c r="P2260" s="7">
        <f t="shared" si="141"/>
        <v>15.721951219512196</v>
      </c>
      <c r="Q2260" t="s">
        <v>8314</v>
      </c>
      <c r="R2260" t="s">
        <v>8351</v>
      </c>
      <c r="S2260" s="11">
        <f t="shared" si="144"/>
        <v>42166.75100694444</v>
      </c>
      <c r="T2260" s="11">
        <f t="shared" si="142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1867.1</v>
      </c>
      <c r="P2261" s="7">
        <f t="shared" si="141"/>
        <v>90.635922330097088</v>
      </c>
      <c r="Q2261" t="s">
        <v>8314</v>
      </c>
      <c r="R2261" t="s">
        <v>8351</v>
      </c>
      <c r="S2261" s="11">
        <f t="shared" si="144"/>
        <v>42712.804814814815</v>
      </c>
      <c r="T2261" s="11">
        <f t="shared" si="142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326.92</v>
      </c>
      <c r="P2262" s="7">
        <f t="shared" si="141"/>
        <v>97.297619047619051</v>
      </c>
      <c r="Q2262" t="s">
        <v>8314</v>
      </c>
      <c r="R2262" t="s">
        <v>8351</v>
      </c>
      <c r="S2262" s="11">
        <f t="shared" si="144"/>
        <v>41724.975115740745</v>
      </c>
      <c r="T2262" s="11">
        <f t="shared" si="142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779.5</v>
      </c>
      <c r="P2263" s="7">
        <f t="shared" si="141"/>
        <v>37.11904761904762</v>
      </c>
      <c r="Q2263" t="s">
        <v>8314</v>
      </c>
      <c r="R2263" t="s">
        <v>8351</v>
      </c>
      <c r="S2263" s="11">
        <f t="shared" si="144"/>
        <v>42780.724768518514</v>
      </c>
      <c r="T2263" s="11">
        <f t="shared" si="142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154.15151515151516</v>
      </c>
      <c r="P2264" s="7">
        <f t="shared" si="141"/>
        <v>28.104972375690608</v>
      </c>
      <c r="Q2264" t="s">
        <v>8314</v>
      </c>
      <c r="R2264" t="s">
        <v>8351</v>
      </c>
      <c r="S2264" s="11">
        <f t="shared" si="144"/>
        <v>41961</v>
      </c>
      <c r="T2264" s="11">
        <f t="shared" si="142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115.54666666666667</v>
      </c>
      <c r="P2265" s="7">
        <f t="shared" si="141"/>
        <v>144.43333333333334</v>
      </c>
      <c r="Q2265" t="s">
        <v>8314</v>
      </c>
      <c r="R2265" t="s">
        <v>8351</v>
      </c>
      <c r="S2265" s="11">
        <f t="shared" si="144"/>
        <v>42035.832326388889</v>
      </c>
      <c r="T2265" s="11">
        <f t="shared" si="142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180.03333333333333</v>
      </c>
      <c r="P2266" s="7">
        <f t="shared" si="141"/>
        <v>24.274157303370785</v>
      </c>
      <c r="Q2266" t="s">
        <v>8314</v>
      </c>
      <c r="R2266" t="s">
        <v>8351</v>
      </c>
      <c r="S2266" s="11">
        <f t="shared" si="144"/>
        <v>42513.125</v>
      </c>
      <c r="T2266" s="11">
        <f t="shared" si="142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298.5</v>
      </c>
      <c r="P2267" s="7">
        <f t="shared" si="141"/>
        <v>35.117647058823529</v>
      </c>
      <c r="Q2267" t="s">
        <v>8314</v>
      </c>
      <c r="R2267" t="s">
        <v>8351</v>
      </c>
      <c r="S2267" s="11">
        <f t="shared" si="144"/>
        <v>42696.853090277778</v>
      </c>
      <c r="T2267" s="11">
        <f t="shared" si="142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320.26666666666665</v>
      </c>
      <c r="P2268" s="7">
        <f t="shared" si="141"/>
        <v>24.762886597938145</v>
      </c>
      <c r="Q2268" t="s">
        <v>8314</v>
      </c>
      <c r="R2268" t="s">
        <v>8351</v>
      </c>
      <c r="S2268" s="11">
        <f t="shared" si="144"/>
        <v>42487.083333333328</v>
      </c>
      <c r="T2268" s="11">
        <f t="shared" si="142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380.52499999999998</v>
      </c>
      <c r="P2269" s="7">
        <f t="shared" si="141"/>
        <v>188.37871287128712</v>
      </c>
      <c r="Q2269" t="s">
        <v>8314</v>
      </c>
      <c r="R2269" t="s">
        <v>8351</v>
      </c>
      <c r="S2269" s="11">
        <f t="shared" si="144"/>
        <v>41994.041666666672</v>
      </c>
      <c r="T2269" s="11">
        <f t="shared" si="142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102.60000000000001</v>
      </c>
      <c r="P2270" s="7">
        <f t="shared" si="141"/>
        <v>148.08247422680412</v>
      </c>
      <c r="Q2270" t="s">
        <v>8314</v>
      </c>
      <c r="R2270" t="s">
        <v>8351</v>
      </c>
      <c r="S2270" s="11">
        <f t="shared" si="144"/>
        <v>42806.082349537035</v>
      </c>
      <c r="T2270" s="11">
        <f t="shared" si="142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1801.64</v>
      </c>
      <c r="P2271" s="7">
        <f t="shared" si="141"/>
        <v>49.934589800443462</v>
      </c>
      <c r="Q2271" t="s">
        <v>8314</v>
      </c>
      <c r="R2271" t="s">
        <v>8351</v>
      </c>
      <c r="S2271" s="11">
        <f t="shared" si="144"/>
        <v>42801.208333333328</v>
      </c>
      <c r="T2271" s="11">
        <f t="shared" si="142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720.24800000000005</v>
      </c>
      <c r="P2272" s="7">
        <f t="shared" si="141"/>
        <v>107.82155688622754</v>
      </c>
      <c r="Q2272" t="s">
        <v>8314</v>
      </c>
      <c r="R2272" t="s">
        <v>8351</v>
      </c>
      <c r="S2272" s="11">
        <f t="shared" si="144"/>
        <v>42745.915972222225</v>
      </c>
      <c r="T2272" s="11">
        <f t="shared" si="142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283.09000000000003</v>
      </c>
      <c r="P2273" s="7">
        <f t="shared" si="141"/>
        <v>42.63403614457831</v>
      </c>
      <c r="Q2273" t="s">
        <v>8314</v>
      </c>
      <c r="R2273" t="s">
        <v>8351</v>
      </c>
      <c r="S2273" s="11">
        <f t="shared" si="144"/>
        <v>42714.000046296293</v>
      </c>
      <c r="T2273" s="11">
        <f t="shared" si="142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1356.6000000000001</v>
      </c>
      <c r="P2274" s="7">
        <f t="shared" si="141"/>
        <v>14.370762711864407</v>
      </c>
      <c r="Q2274" t="s">
        <v>8314</v>
      </c>
      <c r="R2274" t="s">
        <v>8351</v>
      </c>
      <c r="S2274" s="11">
        <f t="shared" si="144"/>
        <v>42345.699490740735</v>
      </c>
      <c r="T2274" s="11">
        <f t="shared" si="142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220.35999999999999</v>
      </c>
      <c r="P2275" s="7">
        <f t="shared" si="141"/>
        <v>37.476190476190474</v>
      </c>
      <c r="Q2275" t="s">
        <v>8314</v>
      </c>
      <c r="R2275" t="s">
        <v>8351</v>
      </c>
      <c r="S2275" s="11">
        <f t="shared" si="144"/>
        <v>42806.507430555561</v>
      </c>
      <c r="T2275" s="11">
        <f t="shared" si="142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119.6</v>
      </c>
      <c r="P2276" s="7">
        <f t="shared" si="141"/>
        <v>30.202020202020201</v>
      </c>
      <c r="Q2276" t="s">
        <v>8314</v>
      </c>
      <c r="R2276" t="s">
        <v>8351</v>
      </c>
      <c r="S2276" s="11">
        <f t="shared" si="144"/>
        <v>41693.500659722224</v>
      </c>
      <c r="T2276" s="11">
        <f t="shared" si="142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407.76923076923077</v>
      </c>
      <c r="P2277" s="7">
        <f t="shared" si="141"/>
        <v>33.550632911392405</v>
      </c>
      <c r="Q2277" t="s">
        <v>8314</v>
      </c>
      <c r="R2277" t="s">
        <v>8351</v>
      </c>
      <c r="S2277" s="11">
        <f t="shared" si="144"/>
        <v>41995.616655092599</v>
      </c>
      <c r="T2277" s="11">
        <f t="shared" si="142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105.81826105905425</v>
      </c>
      <c r="P2278" s="7">
        <f t="shared" si="141"/>
        <v>64.74666666666667</v>
      </c>
      <c r="Q2278" t="s">
        <v>8314</v>
      </c>
      <c r="R2278" t="s">
        <v>8351</v>
      </c>
      <c r="S2278" s="11">
        <f t="shared" si="144"/>
        <v>41644.651493055557</v>
      </c>
      <c r="T2278" s="11">
        <f t="shared" si="142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141.08235294117648</v>
      </c>
      <c r="P2279" s="7">
        <f t="shared" si="141"/>
        <v>57.932367149758456</v>
      </c>
      <c r="Q2279" t="s">
        <v>8314</v>
      </c>
      <c r="R2279" t="s">
        <v>8351</v>
      </c>
      <c r="S2279" s="11">
        <f t="shared" si="144"/>
        <v>40966.678506944445</v>
      </c>
      <c r="T2279" s="11">
        <f t="shared" si="142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270.7</v>
      </c>
      <c r="P2280" s="7">
        <f t="shared" si="141"/>
        <v>53.078431372549019</v>
      </c>
      <c r="Q2280" t="s">
        <v>8314</v>
      </c>
      <c r="R2280" t="s">
        <v>8351</v>
      </c>
      <c r="S2280" s="11">
        <f t="shared" si="144"/>
        <v>42372.957638888889</v>
      </c>
      <c r="T2280" s="11">
        <f t="shared" si="142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153.80000000000001</v>
      </c>
      <c r="P2281" s="7">
        <f t="shared" si="141"/>
        <v>48.0625</v>
      </c>
      <c r="Q2281" t="s">
        <v>8314</v>
      </c>
      <c r="R2281" t="s">
        <v>8351</v>
      </c>
      <c r="S2281" s="11">
        <f t="shared" si="144"/>
        <v>42039.166666666672</v>
      </c>
      <c r="T2281" s="11">
        <f t="shared" si="142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403.57653061224488</v>
      </c>
      <c r="P2282" s="7">
        <f t="shared" si="141"/>
        <v>82.396874999999994</v>
      </c>
      <c r="Q2282" t="s">
        <v>8314</v>
      </c>
      <c r="R2282" t="s">
        <v>8351</v>
      </c>
      <c r="S2282" s="11">
        <f t="shared" si="144"/>
        <v>42264.624895833331</v>
      </c>
      <c r="T2282" s="11">
        <f t="shared" si="142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185</v>
      </c>
      <c r="P2283" s="7">
        <f t="shared" si="141"/>
        <v>50.454545454545453</v>
      </c>
      <c r="Q2283" t="s">
        <v>8313</v>
      </c>
      <c r="R2283" t="s">
        <v>8312</v>
      </c>
      <c r="S2283" s="11">
        <f t="shared" si="144"/>
        <v>40749.284722222219</v>
      </c>
      <c r="T2283" s="11">
        <f t="shared" si="142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185.33333333333331</v>
      </c>
      <c r="P2284" s="7">
        <f t="shared" si="141"/>
        <v>115.83333333333333</v>
      </c>
      <c r="Q2284" t="s">
        <v>8313</v>
      </c>
      <c r="R2284" t="s">
        <v>8312</v>
      </c>
      <c r="S2284" s="11">
        <f t="shared" si="144"/>
        <v>42383.17460648148</v>
      </c>
      <c r="T2284" s="11">
        <f t="shared" si="142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100.85533333333332</v>
      </c>
      <c r="P2285" s="7">
        <f t="shared" si="141"/>
        <v>63.03458333333333</v>
      </c>
      <c r="Q2285" t="s">
        <v>8313</v>
      </c>
      <c r="R2285" t="s">
        <v>8312</v>
      </c>
      <c r="S2285" s="11">
        <f t="shared" si="144"/>
        <v>41038.083379629628</v>
      </c>
      <c r="T2285" s="11">
        <f t="shared" si="142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106.22116666666668</v>
      </c>
      <c r="P2286" s="7">
        <f t="shared" si="141"/>
        <v>108.02152542372882</v>
      </c>
      <c r="Q2286" t="s">
        <v>8313</v>
      </c>
      <c r="R2286" t="s">
        <v>8312</v>
      </c>
      <c r="S2286" s="11">
        <f t="shared" si="144"/>
        <v>40614.166666666664</v>
      </c>
      <c r="T2286" s="11">
        <f t="shared" si="142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121.36666666666667</v>
      </c>
      <c r="P2287" s="7">
        <f t="shared" si="141"/>
        <v>46.088607594936711</v>
      </c>
      <c r="Q2287" t="s">
        <v>8313</v>
      </c>
      <c r="R2287" t="s">
        <v>8312</v>
      </c>
      <c r="S2287" s="11">
        <f t="shared" si="144"/>
        <v>41089.185682870368</v>
      </c>
      <c r="T2287" s="11">
        <f t="shared" si="142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100.06666666666666</v>
      </c>
      <c r="P2288" s="7">
        <f t="shared" si="141"/>
        <v>107.21428571428571</v>
      </c>
      <c r="Q2288" t="s">
        <v>8313</v>
      </c>
      <c r="R2288" t="s">
        <v>8312</v>
      </c>
      <c r="S2288" s="11">
        <f t="shared" si="144"/>
        <v>41523.165972222225</v>
      </c>
      <c r="T2288" s="11">
        <f t="shared" si="142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119.97755555555555</v>
      </c>
      <c r="P2289" s="7">
        <f t="shared" si="141"/>
        <v>50.9338679245283</v>
      </c>
      <c r="Q2289" t="s">
        <v>8313</v>
      </c>
      <c r="R2289" t="s">
        <v>8312</v>
      </c>
      <c r="S2289" s="11">
        <f t="shared" si="144"/>
        <v>41813.667361111111</v>
      </c>
      <c r="T2289" s="11">
        <f t="shared" si="142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100.1</v>
      </c>
      <c r="P2290" s="7">
        <f t="shared" si="141"/>
        <v>40.04</v>
      </c>
      <c r="Q2290" t="s">
        <v>8313</v>
      </c>
      <c r="R2290" t="s">
        <v>8312</v>
      </c>
      <c r="S2290" s="11">
        <f t="shared" si="144"/>
        <v>41086.75</v>
      </c>
      <c r="T2290" s="11">
        <f t="shared" si="142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107.4</v>
      </c>
      <c r="P2291" s="7">
        <f t="shared" si="141"/>
        <v>64.44</v>
      </c>
      <c r="Q2291" t="s">
        <v>8313</v>
      </c>
      <c r="R2291" t="s">
        <v>8312</v>
      </c>
      <c r="S2291" s="11">
        <f t="shared" si="144"/>
        <v>41614.973611111112</v>
      </c>
      <c r="T2291" s="11">
        <f t="shared" si="142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104.06666666666666</v>
      </c>
      <c r="P2292" s="7">
        <f t="shared" si="141"/>
        <v>53.827586206896555</v>
      </c>
      <c r="Q2292" t="s">
        <v>8313</v>
      </c>
      <c r="R2292" t="s">
        <v>8312</v>
      </c>
      <c r="S2292" s="11">
        <f t="shared" si="144"/>
        <v>40148.708333333336</v>
      </c>
      <c r="T2292" s="11">
        <f t="shared" si="142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172.8</v>
      </c>
      <c r="P2293" s="7">
        <f t="shared" si="141"/>
        <v>100.46511627906976</v>
      </c>
      <c r="Q2293" t="s">
        <v>8313</v>
      </c>
      <c r="R2293" t="s">
        <v>8312</v>
      </c>
      <c r="S2293" s="11">
        <f t="shared" si="144"/>
        <v>41022.166666666664</v>
      </c>
      <c r="T2293" s="11">
        <f t="shared" si="142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107.2505</v>
      </c>
      <c r="P2294" s="7">
        <f t="shared" si="141"/>
        <v>46.630652173913049</v>
      </c>
      <c r="Q2294" t="s">
        <v>8313</v>
      </c>
      <c r="R2294" t="s">
        <v>8312</v>
      </c>
      <c r="S2294" s="11">
        <f t="shared" si="144"/>
        <v>41017.697638888887</v>
      </c>
      <c r="T2294" s="11">
        <f t="shared" si="142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108.23529411764706</v>
      </c>
      <c r="P2295" s="7">
        <f t="shared" si="141"/>
        <v>34.074074074074076</v>
      </c>
      <c r="Q2295" t="s">
        <v>8313</v>
      </c>
      <c r="R2295" t="s">
        <v>8312</v>
      </c>
      <c r="S2295" s="11">
        <f t="shared" si="144"/>
        <v>41177.165972222225</v>
      </c>
      <c r="T2295" s="11">
        <f t="shared" si="142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146.08079999999998</v>
      </c>
      <c r="P2296" s="7">
        <f t="shared" si="141"/>
        <v>65.214642857142863</v>
      </c>
      <c r="Q2296" t="s">
        <v>8313</v>
      </c>
      <c r="R2296" t="s">
        <v>8312</v>
      </c>
      <c r="S2296" s="11">
        <f t="shared" si="144"/>
        <v>41294.72314814815</v>
      </c>
      <c r="T2296" s="11">
        <f t="shared" si="142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125.25</v>
      </c>
      <c r="P2297" s="7">
        <f t="shared" si="141"/>
        <v>44.205882352941174</v>
      </c>
      <c r="Q2297" t="s">
        <v>8313</v>
      </c>
      <c r="R2297" t="s">
        <v>8312</v>
      </c>
      <c r="S2297" s="11">
        <f t="shared" si="144"/>
        <v>41300.954351851848</v>
      </c>
      <c r="T2297" s="11">
        <f t="shared" si="142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149.07142857142856</v>
      </c>
      <c r="P2298" s="7">
        <f t="shared" si="141"/>
        <v>71.965517241379317</v>
      </c>
      <c r="Q2298" t="s">
        <v>8313</v>
      </c>
      <c r="R2298" t="s">
        <v>8312</v>
      </c>
      <c r="S2298" s="11">
        <f t="shared" si="144"/>
        <v>40962.731782407405</v>
      </c>
      <c r="T2298" s="11">
        <f t="shared" si="142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100.6</v>
      </c>
      <c r="P2299" s="7">
        <f t="shared" si="141"/>
        <v>52.94736842105263</v>
      </c>
      <c r="Q2299" t="s">
        <v>8313</v>
      </c>
      <c r="R2299" t="s">
        <v>8312</v>
      </c>
      <c r="S2299" s="11">
        <f t="shared" si="144"/>
        <v>40982.165972222225</v>
      </c>
      <c r="T2299" s="11">
        <f t="shared" si="142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105.07333333333332</v>
      </c>
      <c r="P2300" s="7">
        <f t="shared" si="141"/>
        <v>109.45138888888889</v>
      </c>
      <c r="Q2300" t="s">
        <v>8313</v>
      </c>
      <c r="R2300" t="s">
        <v>8312</v>
      </c>
      <c r="S2300" s="11">
        <f t="shared" si="144"/>
        <v>41724.798993055556</v>
      </c>
      <c r="T2300" s="11">
        <f t="shared" si="142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350.16666666666663</v>
      </c>
      <c r="P2301" s="7">
        <f t="shared" si="141"/>
        <v>75.035714285714292</v>
      </c>
      <c r="Q2301" t="s">
        <v>8313</v>
      </c>
      <c r="R2301" t="s">
        <v>8312</v>
      </c>
      <c r="S2301" s="11">
        <f t="shared" si="144"/>
        <v>40580.032511574071</v>
      </c>
      <c r="T2301" s="11">
        <f t="shared" si="142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101.25</v>
      </c>
      <c r="P2302" s="7">
        <f t="shared" si="141"/>
        <v>115.71428571428571</v>
      </c>
      <c r="Q2302" t="s">
        <v>8313</v>
      </c>
      <c r="R2302" t="s">
        <v>8312</v>
      </c>
      <c r="S2302" s="11">
        <f t="shared" si="144"/>
        <v>41088.727037037039</v>
      </c>
      <c r="T2302" s="11">
        <f t="shared" si="142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133.6044</v>
      </c>
      <c r="P2303" s="7">
        <f t="shared" si="141"/>
        <v>31.659810426540286</v>
      </c>
      <c r="Q2303" t="s">
        <v>8313</v>
      </c>
      <c r="R2303" t="s">
        <v>8331</v>
      </c>
      <c r="S2303" s="11">
        <f t="shared" si="144"/>
        <v>41446.146944444445</v>
      </c>
      <c r="T2303" s="11">
        <f t="shared" si="142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170.65217391304347</v>
      </c>
      <c r="P2304" s="7">
        <f t="shared" si="141"/>
        <v>46.176470588235297</v>
      </c>
      <c r="Q2304" t="s">
        <v>8313</v>
      </c>
      <c r="R2304" t="s">
        <v>8331</v>
      </c>
      <c r="S2304" s="11">
        <f t="shared" si="144"/>
        <v>41639.291666666664</v>
      </c>
      <c r="T2304" s="11">
        <f t="shared" si="142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109.35829457364341</v>
      </c>
      <c r="P2305" s="7">
        <f t="shared" si="141"/>
        <v>68.481650485436887</v>
      </c>
      <c r="Q2305" t="s">
        <v>8313</v>
      </c>
      <c r="R2305" t="s">
        <v>8331</v>
      </c>
      <c r="S2305" s="11">
        <f t="shared" si="144"/>
        <v>40890.152731481481</v>
      </c>
      <c r="T2305" s="11">
        <f t="shared" si="142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100.70033333333335</v>
      </c>
      <c r="P2306" s="7">
        <f t="shared" si="141"/>
        <v>53.469203539823013</v>
      </c>
      <c r="Q2306" t="s">
        <v>8313</v>
      </c>
      <c r="R2306" t="s">
        <v>8331</v>
      </c>
      <c r="S2306" s="11">
        <f t="shared" si="144"/>
        <v>40544.207638888889</v>
      </c>
      <c r="T2306" s="11">
        <f t="shared" si="142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3"/>
        <v>101.22777777777779</v>
      </c>
      <c r="P2307" s="7">
        <f t="shared" ref="P2307:P2370" si="145">E2307/L2307</f>
        <v>109.10778443113773</v>
      </c>
      <c r="Q2307" t="s">
        <v>8313</v>
      </c>
      <c r="R2307" t="s">
        <v>8331</v>
      </c>
      <c r="S2307" s="11">
        <f t="shared" si="144"/>
        <v>41859.75</v>
      </c>
      <c r="T2307" s="11">
        <f t="shared" ref="T2307:T2370" si="146">(((J2307/60)/60)/24)+DATE(1970,1,1)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3"/>
        <v>106.75857142857143</v>
      </c>
      <c r="P2308" s="7">
        <f t="shared" si="145"/>
        <v>51.185616438356163</v>
      </c>
      <c r="Q2308" t="s">
        <v>8313</v>
      </c>
      <c r="R2308" t="s">
        <v>8331</v>
      </c>
      <c r="S2308" s="11">
        <f t="shared" si="144"/>
        <v>40978.16815972222</v>
      </c>
      <c r="T2308" s="11">
        <f t="shared" si="146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ref="O2309:O2372" si="147">E2309/D2309*100</f>
        <v>106.65777537961894</v>
      </c>
      <c r="P2309" s="7">
        <f t="shared" si="145"/>
        <v>27.936800000000002</v>
      </c>
      <c r="Q2309" t="s">
        <v>8313</v>
      </c>
      <c r="R2309" t="s">
        <v>8331</v>
      </c>
      <c r="S2309" s="11">
        <f t="shared" si="144"/>
        <v>41034.802407407406</v>
      </c>
      <c r="T2309" s="11">
        <f t="shared" si="146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101.30622</v>
      </c>
      <c r="P2310" s="7">
        <f t="shared" si="145"/>
        <v>82.496921824104234</v>
      </c>
      <c r="Q2310" t="s">
        <v>8313</v>
      </c>
      <c r="R2310" t="s">
        <v>8331</v>
      </c>
      <c r="S2310" s="11">
        <f t="shared" si="144"/>
        <v>41880.041666666664</v>
      </c>
      <c r="T2310" s="11">
        <f t="shared" si="146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106.67450000000001</v>
      </c>
      <c r="P2311" s="7">
        <f t="shared" si="145"/>
        <v>59.817476635514019</v>
      </c>
      <c r="Q2311" t="s">
        <v>8313</v>
      </c>
      <c r="R2311" t="s">
        <v>8331</v>
      </c>
      <c r="S2311" s="11">
        <f t="shared" si="144"/>
        <v>41342.987696759257</v>
      </c>
      <c r="T2311" s="11">
        <f t="shared" si="146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428.83978378378379</v>
      </c>
      <c r="P2312" s="7">
        <f t="shared" si="145"/>
        <v>64.816470588235291</v>
      </c>
      <c r="Q2312" t="s">
        <v>8313</v>
      </c>
      <c r="R2312" t="s">
        <v>8331</v>
      </c>
      <c r="S2312" s="11">
        <f t="shared" si="144"/>
        <v>41354.752488425926</v>
      </c>
      <c r="T2312" s="11">
        <f t="shared" si="146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104.11111111111111</v>
      </c>
      <c r="P2313" s="7">
        <f t="shared" si="145"/>
        <v>90.09615384615384</v>
      </c>
      <c r="Q2313" t="s">
        <v>8313</v>
      </c>
      <c r="R2313" t="s">
        <v>8331</v>
      </c>
      <c r="S2313" s="11">
        <f t="shared" ref="S2313:S2376" si="148">(((I2313/60)/60)/24)+DATE(1970,1,1)</f>
        <v>41766.004502314812</v>
      </c>
      <c r="T2313" s="11">
        <f t="shared" si="146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107.86666666666666</v>
      </c>
      <c r="P2314" s="7">
        <f t="shared" si="145"/>
        <v>40.962025316455694</v>
      </c>
      <c r="Q2314" t="s">
        <v>8313</v>
      </c>
      <c r="R2314" t="s">
        <v>8331</v>
      </c>
      <c r="S2314" s="11">
        <f t="shared" si="148"/>
        <v>41747.958333333336</v>
      </c>
      <c r="T2314" s="11">
        <f t="shared" si="146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175.84040000000002</v>
      </c>
      <c r="P2315" s="7">
        <f t="shared" si="145"/>
        <v>56.000127388535034</v>
      </c>
      <c r="Q2315" t="s">
        <v>8313</v>
      </c>
      <c r="R2315" t="s">
        <v>8331</v>
      </c>
      <c r="S2315" s="11">
        <f t="shared" si="148"/>
        <v>41032.958634259259</v>
      </c>
      <c r="T2315" s="11">
        <f t="shared" si="146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156.97</v>
      </c>
      <c r="P2316" s="7">
        <f t="shared" si="145"/>
        <v>37.672800000000002</v>
      </c>
      <c r="Q2316" t="s">
        <v>8313</v>
      </c>
      <c r="R2316" t="s">
        <v>8331</v>
      </c>
      <c r="S2316" s="11">
        <f t="shared" si="148"/>
        <v>41067.551585648151</v>
      </c>
      <c r="T2316" s="11">
        <f t="shared" si="146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102.60000000000001</v>
      </c>
      <c r="P2317" s="7">
        <f t="shared" si="145"/>
        <v>40.078125</v>
      </c>
      <c r="Q2317" t="s">
        <v>8313</v>
      </c>
      <c r="R2317" t="s">
        <v>8331</v>
      </c>
      <c r="S2317" s="11">
        <f t="shared" si="148"/>
        <v>41034.72619212963</v>
      </c>
      <c r="T2317" s="11">
        <f t="shared" si="146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104.04266666666666</v>
      </c>
      <c r="P2318" s="7">
        <f t="shared" si="145"/>
        <v>78.031999999999996</v>
      </c>
      <c r="Q2318" t="s">
        <v>8313</v>
      </c>
      <c r="R2318" t="s">
        <v>8331</v>
      </c>
      <c r="S2318" s="11">
        <f t="shared" si="148"/>
        <v>40156.76666666667</v>
      </c>
      <c r="T2318" s="11">
        <f t="shared" si="146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104</v>
      </c>
      <c r="P2319" s="7">
        <f t="shared" si="145"/>
        <v>18.90909090909091</v>
      </c>
      <c r="Q2319" t="s">
        <v>8313</v>
      </c>
      <c r="R2319" t="s">
        <v>8331</v>
      </c>
      <c r="S2319" s="11">
        <f t="shared" si="148"/>
        <v>40224.208333333336</v>
      </c>
      <c r="T2319" s="11">
        <f t="shared" si="146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121.05999999999999</v>
      </c>
      <c r="P2320" s="7">
        <f t="shared" si="145"/>
        <v>37.134969325153371</v>
      </c>
      <c r="Q2320" t="s">
        <v>8313</v>
      </c>
      <c r="R2320" t="s">
        <v>8331</v>
      </c>
      <c r="S2320" s="11">
        <f t="shared" si="148"/>
        <v>40082.165972222225</v>
      </c>
      <c r="T2320" s="11">
        <f t="shared" si="146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107.69999999999999</v>
      </c>
      <c r="P2321" s="7">
        <f t="shared" si="145"/>
        <v>41.961038961038959</v>
      </c>
      <c r="Q2321" t="s">
        <v>8313</v>
      </c>
      <c r="R2321" t="s">
        <v>8331</v>
      </c>
      <c r="S2321" s="11">
        <f t="shared" si="148"/>
        <v>41623.082002314812</v>
      </c>
      <c r="T2321" s="11">
        <f t="shared" si="146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108.66</v>
      </c>
      <c r="P2322" s="7">
        <f t="shared" si="145"/>
        <v>61.044943820224717</v>
      </c>
      <c r="Q2322" t="s">
        <v>8313</v>
      </c>
      <c r="R2322" t="s">
        <v>8331</v>
      </c>
      <c r="S2322" s="11">
        <f t="shared" si="148"/>
        <v>41731.775462962964</v>
      </c>
      <c r="T2322" s="11">
        <f t="shared" si="146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39.120962394619681</v>
      </c>
      <c r="P2323" s="7">
        <f t="shared" si="145"/>
        <v>64.53125</v>
      </c>
      <c r="Q2323" t="s">
        <v>8310</v>
      </c>
      <c r="R2323" t="s">
        <v>8352</v>
      </c>
      <c r="S2323" s="11">
        <f t="shared" si="148"/>
        <v>42829.21876157407</v>
      </c>
      <c r="T2323" s="11">
        <f t="shared" si="146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3.1481481481481479</v>
      </c>
      <c r="P2324" s="7">
        <f t="shared" si="145"/>
        <v>21.25</v>
      </c>
      <c r="Q2324" t="s">
        <v>8310</v>
      </c>
      <c r="R2324" t="s">
        <v>8352</v>
      </c>
      <c r="S2324" s="11">
        <f t="shared" si="148"/>
        <v>42834.853807870371</v>
      </c>
      <c r="T2324" s="11">
        <f t="shared" si="146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48</v>
      </c>
      <c r="P2325" s="7">
        <f t="shared" si="145"/>
        <v>30</v>
      </c>
      <c r="Q2325" t="s">
        <v>8310</v>
      </c>
      <c r="R2325" t="s">
        <v>8352</v>
      </c>
      <c r="S2325" s="11">
        <f t="shared" si="148"/>
        <v>42814.755173611105</v>
      </c>
      <c r="T2325" s="11">
        <f t="shared" si="146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20.733333333333334</v>
      </c>
      <c r="P2326" s="7">
        <f t="shared" si="145"/>
        <v>25.491803278688526</v>
      </c>
      <c r="Q2326" t="s">
        <v>8310</v>
      </c>
      <c r="R2326" t="s">
        <v>8352</v>
      </c>
      <c r="S2326" s="11">
        <f t="shared" si="148"/>
        <v>42820.843576388885</v>
      </c>
      <c r="T2326" s="11">
        <f t="shared" si="146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8</v>
      </c>
      <c r="P2327" s="7">
        <f t="shared" si="145"/>
        <v>11.428571428571429</v>
      </c>
      <c r="Q2327" t="s">
        <v>8310</v>
      </c>
      <c r="R2327" t="s">
        <v>8352</v>
      </c>
      <c r="S2327" s="11">
        <f t="shared" si="148"/>
        <v>42823.980682870373</v>
      </c>
      <c r="T2327" s="11">
        <f t="shared" si="146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0.72</v>
      </c>
      <c r="P2328" s="7">
        <f t="shared" si="145"/>
        <v>108</v>
      </c>
      <c r="Q2328" t="s">
        <v>8310</v>
      </c>
      <c r="R2328" t="s">
        <v>8352</v>
      </c>
      <c r="S2328" s="11">
        <f t="shared" si="148"/>
        <v>42855.708333333328</v>
      </c>
      <c r="T2328" s="11">
        <f t="shared" si="146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526.09431428571429</v>
      </c>
      <c r="P2329" s="7">
        <f t="shared" si="145"/>
        <v>54.883162444113267</v>
      </c>
      <c r="Q2329" t="s">
        <v>8310</v>
      </c>
      <c r="R2329" t="s">
        <v>8352</v>
      </c>
      <c r="S2329" s="11">
        <f t="shared" si="148"/>
        <v>41877.917129629634</v>
      </c>
      <c r="T2329" s="11">
        <f t="shared" si="146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254.45000000000002</v>
      </c>
      <c r="P2330" s="7">
        <f t="shared" si="145"/>
        <v>47.383612662942269</v>
      </c>
      <c r="Q2330" t="s">
        <v>8310</v>
      </c>
      <c r="R2330" t="s">
        <v>8352</v>
      </c>
      <c r="S2330" s="11">
        <f t="shared" si="148"/>
        <v>42169.781678240746</v>
      </c>
      <c r="T2330" s="11">
        <f t="shared" si="146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105.91999999999999</v>
      </c>
      <c r="P2331" s="7">
        <f t="shared" si="145"/>
        <v>211.84</v>
      </c>
      <c r="Q2331" t="s">
        <v>8310</v>
      </c>
      <c r="R2331" t="s">
        <v>8352</v>
      </c>
      <c r="S2331" s="11">
        <f t="shared" si="148"/>
        <v>41837.624374999999</v>
      </c>
      <c r="T2331" s="11">
        <f t="shared" si="146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102.42285714285715</v>
      </c>
      <c r="P2332" s="7">
        <f t="shared" si="145"/>
        <v>219.92638036809817</v>
      </c>
      <c r="Q2332" t="s">
        <v>8310</v>
      </c>
      <c r="R2332" t="s">
        <v>8352</v>
      </c>
      <c r="S2332" s="11">
        <f t="shared" si="148"/>
        <v>42363</v>
      </c>
      <c r="T2332" s="11">
        <f t="shared" si="146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144.31375</v>
      </c>
      <c r="P2333" s="7">
        <f t="shared" si="145"/>
        <v>40.795406360424032</v>
      </c>
      <c r="Q2333" t="s">
        <v>8310</v>
      </c>
      <c r="R2333" t="s">
        <v>8352</v>
      </c>
      <c r="S2333" s="11">
        <f t="shared" si="148"/>
        <v>41869.005671296298</v>
      </c>
      <c r="T2333" s="11">
        <f t="shared" si="146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106.30800000000001</v>
      </c>
      <c r="P2334" s="7">
        <f t="shared" si="145"/>
        <v>75.502840909090907</v>
      </c>
      <c r="Q2334" t="s">
        <v>8310</v>
      </c>
      <c r="R2334" t="s">
        <v>8352</v>
      </c>
      <c r="S2334" s="11">
        <f t="shared" si="148"/>
        <v>42041.628136574072</v>
      </c>
      <c r="T2334" s="11">
        <f t="shared" si="146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212.16666666666666</v>
      </c>
      <c r="P2335" s="7">
        <f t="shared" si="145"/>
        <v>13.542553191489361</v>
      </c>
      <c r="Q2335" t="s">
        <v>8310</v>
      </c>
      <c r="R2335" t="s">
        <v>8352</v>
      </c>
      <c r="S2335" s="11">
        <f t="shared" si="148"/>
        <v>41788.743055555555</v>
      </c>
      <c r="T2335" s="11">
        <f t="shared" si="146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101.95</v>
      </c>
      <c r="P2336" s="7">
        <f t="shared" si="145"/>
        <v>60.865671641791046</v>
      </c>
      <c r="Q2336" t="s">
        <v>8310</v>
      </c>
      <c r="R2336" t="s">
        <v>8352</v>
      </c>
      <c r="S2336" s="11">
        <f t="shared" si="148"/>
        <v>41948.731944444444</v>
      </c>
      <c r="T2336" s="11">
        <f t="shared" si="146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102.27200000000001</v>
      </c>
      <c r="P2337" s="7">
        <f t="shared" si="145"/>
        <v>115.69230769230769</v>
      </c>
      <c r="Q2337" t="s">
        <v>8310</v>
      </c>
      <c r="R2337" t="s">
        <v>8352</v>
      </c>
      <c r="S2337" s="11">
        <f t="shared" si="148"/>
        <v>41801.572256944448</v>
      </c>
      <c r="T2337" s="11">
        <f t="shared" si="146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520.73254999999995</v>
      </c>
      <c r="P2338" s="7">
        <f t="shared" si="145"/>
        <v>48.104623556581984</v>
      </c>
      <c r="Q2338" t="s">
        <v>8310</v>
      </c>
      <c r="R2338" t="s">
        <v>8352</v>
      </c>
      <c r="S2338" s="11">
        <f t="shared" si="148"/>
        <v>41706.924710648149</v>
      </c>
      <c r="T2338" s="11">
        <f t="shared" si="146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110.65833333333333</v>
      </c>
      <c r="P2339" s="7">
        <f t="shared" si="145"/>
        <v>74.184357541899445</v>
      </c>
      <c r="Q2339" t="s">
        <v>8310</v>
      </c>
      <c r="R2339" t="s">
        <v>8352</v>
      </c>
      <c r="S2339" s="11">
        <f t="shared" si="148"/>
        <v>41816.640543981484</v>
      </c>
      <c r="T2339" s="11">
        <f t="shared" si="146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101.14333333333335</v>
      </c>
      <c r="P2340" s="7">
        <f t="shared" si="145"/>
        <v>123.34552845528455</v>
      </c>
      <c r="Q2340" t="s">
        <v>8310</v>
      </c>
      <c r="R2340" t="s">
        <v>8352</v>
      </c>
      <c r="S2340" s="11">
        <f t="shared" si="148"/>
        <v>41819.896805555552</v>
      </c>
      <c r="T2340" s="11">
        <f t="shared" si="146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294.20799999999997</v>
      </c>
      <c r="P2341" s="7">
        <f t="shared" si="145"/>
        <v>66.623188405797094</v>
      </c>
      <c r="Q2341" t="s">
        <v>8310</v>
      </c>
      <c r="R2341" t="s">
        <v>8352</v>
      </c>
      <c r="S2341" s="11">
        <f t="shared" si="148"/>
        <v>42723.332638888889</v>
      </c>
      <c r="T2341" s="11">
        <f t="shared" si="146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105.77749999999999</v>
      </c>
      <c r="P2342" s="7">
        <f t="shared" si="145"/>
        <v>104.99007444168734</v>
      </c>
      <c r="Q2342" t="s">
        <v>8310</v>
      </c>
      <c r="R2342" t="s">
        <v>8352</v>
      </c>
      <c r="S2342" s="11">
        <f t="shared" si="148"/>
        <v>42673.642800925925</v>
      </c>
      <c r="T2342" s="11">
        <f t="shared" si="146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 s="7" t="e">
        <f t="shared" si="145"/>
        <v>#DIV/0!</v>
      </c>
      <c r="Q2343" t="s">
        <v>8324</v>
      </c>
      <c r="R2343" t="s">
        <v>8325</v>
      </c>
      <c r="S2343" s="11">
        <f t="shared" si="148"/>
        <v>42197.813703703709</v>
      </c>
      <c r="T2343" s="11">
        <f t="shared" si="146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 s="7" t="e">
        <f t="shared" si="145"/>
        <v>#DIV/0!</v>
      </c>
      <c r="Q2344" t="s">
        <v>8324</v>
      </c>
      <c r="R2344" t="s">
        <v>8325</v>
      </c>
      <c r="S2344" s="11">
        <f t="shared" si="148"/>
        <v>41918.208333333336</v>
      </c>
      <c r="T2344" s="11">
        <f t="shared" si="146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3</v>
      </c>
      <c r="P2345" s="7">
        <f t="shared" si="145"/>
        <v>300</v>
      </c>
      <c r="Q2345" t="s">
        <v>8324</v>
      </c>
      <c r="R2345" t="s">
        <v>8325</v>
      </c>
      <c r="S2345" s="11">
        <f t="shared" si="148"/>
        <v>42377.82430555555</v>
      </c>
      <c r="T2345" s="11">
        <f t="shared" si="146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0.1</v>
      </c>
      <c r="P2346" s="7">
        <f t="shared" si="145"/>
        <v>1</v>
      </c>
      <c r="Q2346" t="s">
        <v>8324</v>
      </c>
      <c r="R2346" t="s">
        <v>8325</v>
      </c>
      <c r="S2346" s="11">
        <f t="shared" si="148"/>
        <v>42545.727650462963</v>
      </c>
      <c r="T2346" s="11">
        <f t="shared" si="146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 s="7" t="e">
        <f t="shared" si="145"/>
        <v>#DIV/0!</v>
      </c>
      <c r="Q2347" t="s">
        <v>8324</v>
      </c>
      <c r="R2347" t="s">
        <v>8325</v>
      </c>
      <c r="S2347" s="11">
        <f t="shared" si="148"/>
        <v>42094.985416666663</v>
      </c>
      <c r="T2347" s="11">
        <f t="shared" si="146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6.5000000000000002E-2</v>
      </c>
      <c r="P2348" s="7">
        <f t="shared" si="145"/>
        <v>13</v>
      </c>
      <c r="Q2348" t="s">
        <v>8324</v>
      </c>
      <c r="R2348" t="s">
        <v>8325</v>
      </c>
      <c r="S2348" s="11">
        <f t="shared" si="148"/>
        <v>42660.79896990741</v>
      </c>
      <c r="T2348" s="11">
        <f t="shared" si="146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1.5</v>
      </c>
      <c r="P2349" s="7">
        <f t="shared" si="145"/>
        <v>15</v>
      </c>
      <c r="Q2349" t="s">
        <v>8324</v>
      </c>
      <c r="R2349" t="s">
        <v>8325</v>
      </c>
      <c r="S2349" s="11">
        <f t="shared" si="148"/>
        <v>42607.607361111113</v>
      </c>
      <c r="T2349" s="11">
        <f t="shared" si="146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0.38571428571428573</v>
      </c>
      <c r="P2350" s="7">
        <f t="shared" si="145"/>
        <v>54</v>
      </c>
      <c r="Q2350" t="s">
        <v>8324</v>
      </c>
      <c r="R2350" t="s">
        <v>8325</v>
      </c>
      <c r="S2350" s="11">
        <f t="shared" si="148"/>
        <v>42420.932152777779</v>
      </c>
      <c r="T2350" s="11">
        <f t="shared" si="146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 s="7" t="e">
        <f t="shared" si="145"/>
        <v>#DIV/0!</v>
      </c>
      <c r="Q2351" t="s">
        <v>8324</v>
      </c>
      <c r="R2351" t="s">
        <v>8325</v>
      </c>
      <c r="S2351" s="11">
        <f t="shared" si="148"/>
        <v>42227.775787037041</v>
      </c>
      <c r="T2351" s="11">
        <f t="shared" si="146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 s="7" t="e">
        <f t="shared" si="145"/>
        <v>#DIV/0!</v>
      </c>
      <c r="Q2352" t="s">
        <v>8324</v>
      </c>
      <c r="R2352" t="s">
        <v>8325</v>
      </c>
      <c r="S2352" s="11">
        <f t="shared" si="148"/>
        <v>42738.842245370368</v>
      </c>
      <c r="T2352" s="11">
        <f t="shared" si="146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0.5714285714285714</v>
      </c>
      <c r="P2353" s="7">
        <f t="shared" si="145"/>
        <v>15.428571428571429</v>
      </c>
      <c r="Q2353" t="s">
        <v>8324</v>
      </c>
      <c r="R2353" t="s">
        <v>8325</v>
      </c>
      <c r="S2353" s="11">
        <f t="shared" si="148"/>
        <v>42124.101145833338</v>
      </c>
      <c r="T2353" s="11">
        <f t="shared" si="146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 s="7" t="e">
        <f t="shared" si="145"/>
        <v>#DIV/0!</v>
      </c>
      <c r="Q2354" t="s">
        <v>8324</v>
      </c>
      <c r="R2354" t="s">
        <v>8325</v>
      </c>
      <c r="S2354" s="11">
        <f t="shared" si="148"/>
        <v>42161.633703703701</v>
      </c>
      <c r="T2354" s="11">
        <f t="shared" si="146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 s="7" t="e">
        <f t="shared" si="145"/>
        <v>#DIV/0!</v>
      </c>
      <c r="Q2355" t="s">
        <v>8324</v>
      </c>
      <c r="R2355" t="s">
        <v>8325</v>
      </c>
      <c r="S2355" s="11">
        <f t="shared" si="148"/>
        <v>42115.676180555558</v>
      </c>
      <c r="T2355" s="11">
        <f t="shared" si="146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7.1428571428571425E-2</v>
      </c>
      <c r="P2356" s="7">
        <f t="shared" si="145"/>
        <v>25</v>
      </c>
      <c r="Q2356" t="s">
        <v>8324</v>
      </c>
      <c r="R2356" t="s">
        <v>8325</v>
      </c>
      <c r="S2356" s="11">
        <f t="shared" si="148"/>
        <v>42014.722916666666</v>
      </c>
      <c r="T2356" s="11">
        <f t="shared" si="146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0.6875</v>
      </c>
      <c r="P2357" s="7">
        <f t="shared" si="145"/>
        <v>27.5</v>
      </c>
      <c r="Q2357" t="s">
        <v>8324</v>
      </c>
      <c r="R2357" t="s">
        <v>8325</v>
      </c>
      <c r="S2357" s="11">
        <f t="shared" si="148"/>
        <v>42126.918240740735</v>
      </c>
      <c r="T2357" s="11">
        <f t="shared" si="146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 s="7" t="e">
        <f t="shared" si="145"/>
        <v>#DIV/0!</v>
      </c>
      <c r="Q2358" t="s">
        <v>8324</v>
      </c>
      <c r="R2358" t="s">
        <v>8325</v>
      </c>
      <c r="S2358" s="11">
        <f t="shared" si="148"/>
        <v>42160.78361111111</v>
      </c>
      <c r="T2358" s="11">
        <f t="shared" si="146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 s="7" t="e">
        <f t="shared" si="145"/>
        <v>#DIV/0!</v>
      </c>
      <c r="Q2359" t="s">
        <v>8324</v>
      </c>
      <c r="R2359" t="s">
        <v>8325</v>
      </c>
      <c r="S2359" s="11">
        <f t="shared" si="148"/>
        <v>42294.620115740734</v>
      </c>
      <c r="T2359" s="11">
        <f t="shared" si="146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 s="7" t="e">
        <f t="shared" si="145"/>
        <v>#DIV/0!</v>
      </c>
      <c r="Q2360" t="s">
        <v>8324</v>
      </c>
      <c r="R2360" t="s">
        <v>8325</v>
      </c>
      <c r="S2360" s="11">
        <f t="shared" si="148"/>
        <v>42035.027083333334</v>
      </c>
      <c r="T2360" s="11">
        <f t="shared" si="146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14.680000000000001</v>
      </c>
      <c r="P2361" s="7">
        <f t="shared" si="145"/>
        <v>367</v>
      </c>
      <c r="Q2361" t="s">
        <v>8324</v>
      </c>
      <c r="R2361" t="s">
        <v>8325</v>
      </c>
      <c r="S2361" s="11">
        <f t="shared" si="148"/>
        <v>42219.649583333332</v>
      </c>
      <c r="T2361" s="11">
        <f t="shared" si="146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0.04</v>
      </c>
      <c r="P2362" s="7">
        <f t="shared" si="145"/>
        <v>2</v>
      </c>
      <c r="Q2362" t="s">
        <v>8324</v>
      </c>
      <c r="R2362" t="s">
        <v>8325</v>
      </c>
      <c r="S2362" s="11">
        <f t="shared" si="148"/>
        <v>42407.70694444445</v>
      </c>
      <c r="T2362" s="11">
        <f t="shared" si="146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 s="7" t="e">
        <f t="shared" si="145"/>
        <v>#DIV/0!</v>
      </c>
      <c r="Q2363" t="s">
        <v>8324</v>
      </c>
      <c r="R2363" t="s">
        <v>8325</v>
      </c>
      <c r="S2363" s="11">
        <f t="shared" si="148"/>
        <v>42490.916666666672</v>
      </c>
      <c r="T2363" s="11">
        <f t="shared" si="146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28.571428571428569</v>
      </c>
      <c r="P2364" s="7">
        <f t="shared" si="145"/>
        <v>60</v>
      </c>
      <c r="Q2364" t="s">
        <v>8324</v>
      </c>
      <c r="R2364" t="s">
        <v>8325</v>
      </c>
      <c r="S2364" s="11">
        <f t="shared" si="148"/>
        <v>41984.688310185185</v>
      </c>
      <c r="T2364" s="11">
        <f t="shared" si="146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 s="7" t="e">
        <f t="shared" si="145"/>
        <v>#DIV/0!</v>
      </c>
      <c r="Q2365" t="s">
        <v>8324</v>
      </c>
      <c r="R2365" t="s">
        <v>8325</v>
      </c>
      <c r="S2365" s="11">
        <f t="shared" si="148"/>
        <v>42367.011574074073</v>
      </c>
      <c r="T2365" s="11">
        <f t="shared" si="146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 s="7" t="e">
        <f t="shared" si="145"/>
        <v>#DIV/0!</v>
      </c>
      <c r="Q2366" t="s">
        <v>8324</v>
      </c>
      <c r="R2366" t="s">
        <v>8325</v>
      </c>
      <c r="S2366" s="11">
        <f t="shared" si="148"/>
        <v>42303.934675925921</v>
      </c>
      <c r="T2366" s="11">
        <f t="shared" si="146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 s="7" t="e">
        <f t="shared" si="145"/>
        <v>#DIV/0!</v>
      </c>
      <c r="Q2367" t="s">
        <v>8324</v>
      </c>
      <c r="R2367" t="s">
        <v>8325</v>
      </c>
      <c r="S2367" s="11">
        <f t="shared" si="148"/>
        <v>42386.958333333328</v>
      </c>
      <c r="T2367" s="11">
        <f t="shared" si="146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10.52</v>
      </c>
      <c r="P2368" s="7">
        <f t="shared" si="145"/>
        <v>97.407407407407405</v>
      </c>
      <c r="Q2368" t="s">
        <v>8324</v>
      </c>
      <c r="R2368" t="s">
        <v>8325</v>
      </c>
      <c r="S2368" s="11">
        <f t="shared" si="148"/>
        <v>42298.531631944439</v>
      </c>
      <c r="T2368" s="11">
        <f t="shared" si="146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</v>
      </c>
      <c r="P2369" s="7">
        <f t="shared" si="145"/>
        <v>47.857142857142854</v>
      </c>
      <c r="Q2369" t="s">
        <v>8324</v>
      </c>
      <c r="R2369" t="s">
        <v>8325</v>
      </c>
      <c r="S2369" s="11">
        <f t="shared" si="148"/>
        <v>42485.928425925929</v>
      </c>
      <c r="T2369" s="11">
        <f t="shared" si="146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0.25</v>
      </c>
      <c r="P2370" s="7">
        <f t="shared" si="145"/>
        <v>50</v>
      </c>
      <c r="Q2370" t="s">
        <v>8324</v>
      </c>
      <c r="R2370" t="s">
        <v>8325</v>
      </c>
      <c r="S2370" s="11">
        <f t="shared" si="148"/>
        <v>42108.680150462969</v>
      </c>
      <c r="T2370" s="11">
        <f t="shared" si="146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7"/>
        <v>0</v>
      </c>
      <c r="P2371" s="7" t="e">
        <f t="shared" ref="P2371:P2434" si="149">E2371/L2371</f>
        <v>#DIV/0!</v>
      </c>
      <c r="Q2371" t="s">
        <v>8324</v>
      </c>
      <c r="R2371" t="s">
        <v>8325</v>
      </c>
      <c r="S2371" s="11">
        <f t="shared" si="148"/>
        <v>42410.812627314815</v>
      </c>
      <c r="T2371" s="11">
        <f t="shared" ref="T2371:T2434" si="150"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7"/>
        <v>0.32800000000000001</v>
      </c>
      <c r="P2372" s="7">
        <f t="shared" si="149"/>
        <v>20.5</v>
      </c>
      <c r="Q2372" t="s">
        <v>8324</v>
      </c>
      <c r="R2372" t="s">
        <v>8325</v>
      </c>
      <c r="S2372" s="11">
        <f t="shared" si="148"/>
        <v>41991.18913194444</v>
      </c>
      <c r="T2372" s="11">
        <f t="shared" si="150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ref="O2373:O2436" si="151">E2373/D2373*100</f>
        <v>0</v>
      </c>
      <c r="P2373" s="7" t="e">
        <f t="shared" si="149"/>
        <v>#DIV/0!</v>
      </c>
      <c r="Q2373" t="s">
        <v>8324</v>
      </c>
      <c r="R2373" t="s">
        <v>8325</v>
      </c>
      <c r="S2373" s="11">
        <f t="shared" si="148"/>
        <v>42180.777731481481</v>
      </c>
      <c r="T2373" s="11">
        <f t="shared" si="150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3.2727272727272729</v>
      </c>
      <c r="P2374" s="7">
        <f t="shared" si="149"/>
        <v>30</v>
      </c>
      <c r="Q2374" t="s">
        <v>8324</v>
      </c>
      <c r="R2374" t="s">
        <v>8325</v>
      </c>
      <c r="S2374" s="11">
        <f t="shared" si="148"/>
        <v>42118.069108796291</v>
      </c>
      <c r="T2374" s="11">
        <f t="shared" si="150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5.8823529411764705E-3</v>
      </c>
      <c r="P2375" s="7">
        <f t="shared" si="149"/>
        <v>50</v>
      </c>
      <c r="Q2375" t="s">
        <v>8324</v>
      </c>
      <c r="R2375" t="s">
        <v>8325</v>
      </c>
      <c r="S2375" s="11">
        <f t="shared" si="148"/>
        <v>42245.662314814821</v>
      </c>
      <c r="T2375" s="11">
        <f t="shared" si="150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4.5454545454545456E-2</v>
      </c>
      <c r="P2376" s="7">
        <f t="shared" si="149"/>
        <v>10</v>
      </c>
      <c r="Q2376" t="s">
        <v>8324</v>
      </c>
      <c r="R2376" t="s">
        <v>8325</v>
      </c>
      <c r="S2376" s="11">
        <f t="shared" si="148"/>
        <v>42047.843287037031</v>
      </c>
      <c r="T2376" s="11">
        <f t="shared" si="150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 s="7" t="e">
        <f t="shared" si="149"/>
        <v>#DIV/0!</v>
      </c>
      <c r="Q2377" t="s">
        <v>8324</v>
      </c>
      <c r="R2377" t="s">
        <v>8325</v>
      </c>
      <c r="S2377" s="11">
        <f t="shared" ref="S2377:S2440" si="152">(((I2377/60)/60)/24)+DATE(1970,1,1)</f>
        <v>42622.836076388892</v>
      </c>
      <c r="T2377" s="11">
        <f t="shared" si="150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10.877666666666666</v>
      </c>
      <c r="P2378" s="7">
        <f t="shared" si="149"/>
        <v>81.582499999999996</v>
      </c>
      <c r="Q2378" t="s">
        <v>8324</v>
      </c>
      <c r="R2378" t="s">
        <v>8325</v>
      </c>
      <c r="S2378" s="11">
        <f t="shared" si="152"/>
        <v>42348.925532407404</v>
      </c>
      <c r="T2378" s="11">
        <f t="shared" si="150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 s="7" t="e">
        <f t="shared" si="149"/>
        <v>#DIV/0!</v>
      </c>
      <c r="Q2379" t="s">
        <v>8324</v>
      </c>
      <c r="R2379" t="s">
        <v>8325</v>
      </c>
      <c r="S2379" s="11">
        <f t="shared" si="152"/>
        <v>42699.911840277782</v>
      </c>
      <c r="T2379" s="11">
        <f t="shared" si="150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 s="7" t="e">
        <f t="shared" si="149"/>
        <v>#DIV/0!</v>
      </c>
      <c r="Q2380" t="s">
        <v>8324</v>
      </c>
      <c r="R2380" t="s">
        <v>8325</v>
      </c>
      <c r="S2380" s="11">
        <f t="shared" si="152"/>
        <v>42242.013078703705</v>
      </c>
      <c r="T2380" s="11">
        <f t="shared" si="150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 s="7" t="e">
        <f t="shared" si="149"/>
        <v>#DIV/0!</v>
      </c>
      <c r="Q2381" t="s">
        <v>8324</v>
      </c>
      <c r="R2381" t="s">
        <v>8325</v>
      </c>
      <c r="S2381" s="11">
        <f t="shared" si="152"/>
        <v>42282.016388888893</v>
      </c>
      <c r="T2381" s="11">
        <f t="shared" si="150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0.36666666666666664</v>
      </c>
      <c r="P2382" s="7">
        <f t="shared" si="149"/>
        <v>18.333333333333332</v>
      </c>
      <c r="Q2382" t="s">
        <v>8324</v>
      </c>
      <c r="R2382" t="s">
        <v>8325</v>
      </c>
      <c r="S2382" s="11">
        <f t="shared" si="152"/>
        <v>42278.793310185181</v>
      </c>
      <c r="T2382" s="11">
        <f t="shared" si="150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</v>
      </c>
      <c r="P2383" s="7">
        <f t="shared" si="149"/>
        <v>224.42857142857142</v>
      </c>
      <c r="Q2383" t="s">
        <v>8324</v>
      </c>
      <c r="R2383" t="s">
        <v>8325</v>
      </c>
      <c r="S2383" s="11">
        <f t="shared" si="152"/>
        <v>42104.935740740737</v>
      </c>
      <c r="T2383" s="11">
        <f t="shared" si="150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</v>
      </c>
      <c r="P2384" s="7">
        <f t="shared" si="149"/>
        <v>37.5</v>
      </c>
      <c r="Q2384" t="s">
        <v>8324</v>
      </c>
      <c r="R2384" t="s">
        <v>8325</v>
      </c>
      <c r="S2384" s="11">
        <f t="shared" si="152"/>
        <v>42220.187534722223</v>
      </c>
      <c r="T2384" s="11">
        <f t="shared" si="150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4.3499999999999996</v>
      </c>
      <c r="P2385" s="7">
        <f t="shared" si="149"/>
        <v>145</v>
      </c>
      <c r="Q2385" t="s">
        <v>8324</v>
      </c>
      <c r="R2385" t="s">
        <v>8325</v>
      </c>
      <c r="S2385" s="11">
        <f t="shared" si="152"/>
        <v>42057.056793981479</v>
      </c>
      <c r="T2385" s="11">
        <f t="shared" si="150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0.8</v>
      </c>
      <c r="P2386" s="7">
        <f t="shared" si="149"/>
        <v>1</v>
      </c>
      <c r="Q2386" t="s">
        <v>8324</v>
      </c>
      <c r="R2386" t="s">
        <v>8325</v>
      </c>
      <c r="S2386" s="11">
        <f t="shared" si="152"/>
        <v>41957.109293981484</v>
      </c>
      <c r="T2386" s="11">
        <f t="shared" si="150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1.2123076923076923</v>
      </c>
      <c r="P2387" s="7">
        <f t="shared" si="149"/>
        <v>112.57142857142857</v>
      </c>
      <c r="Q2387" t="s">
        <v>8324</v>
      </c>
      <c r="R2387" t="s">
        <v>8325</v>
      </c>
      <c r="S2387" s="11">
        <f t="shared" si="152"/>
        <v>42221.70175925926</v>
      </c>
      <c r="T2387" s="11">
        <f t="shared" si="150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 s="7" t="e">
        <f t="shared" si="149"/>
        <v>#DIV/0!</v>
      </c>
      <c r="Q2388" t="s">
        <v>8324</v>
      </c>
      <c r="R2388" t="s">
        <v>8325</v>
      </c>
      <c r="S2388" s="11">
        <f t="shared" si="152"/>
        <v>42014.838240740741</v>
      </c>
      <c r="T2388" s="11">
        <f t="shared" si="150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0.68399999999999994</v>
      </c>
      <c r="P2389" s="7">
        <f t="shared" si="149"/>
        <v>342</v>
      </c>
      <c r="Q2389" t="s">
        <v>8324</v>
      </c>
      <c r="R2389" t="s">
        <v>8325</v>
      </c>
      <c r="S2389" s="11">
        <f t="shared" si="152"/>
        <v>42573.626620370371</v>
      </c>
      <c r="T2389" s="11">
        <f t="shared" si="150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1.2513513513513512</v>
      </c>
      <c r="P2390" s="7">
        <f t="shared" si="149"/>
        <v>57.875</v>
      </c>
      <c r="Q2390" t="s">
        <v>8324</v>
      </c>
      <c r="R2390" t="s">
        <v>8325</v>
      </c>
      <c r="S2390" s="11">
        <f t="shared" si="152"/>
        <v>42019.811805555553</v>
      </c>
      <c r="T2390" s="11">
        <f t="shared" si="150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0.1875</v>
      </c>
      <c r="P2391" s="7">
        <f t="shared" si="149"/>
        <v>30</v>
      </c>
      <c r="Q2391" t="s">
        <v>8324</v>
      </c>
      <c r="R2391" t="s">
        <v>8325</v>
      </c>
      <c r="S2391" s="11">
        <f t="shared" si="152"/>
        <v>42210.915972222225</v>
      </c>
      <c r="T2391" s="11">
        <f t="shared" si="150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 s="7" t="e">
        <f t="shared" si="149"/>
        <v>#DIV/0!</v>
      </c>
      <c r="Q2392" t="s">
        <v>8324</v>
      </c>
      <c r="R2392" t="s">
        <v>8325</v>
      </c>
      <c r="S2392" s="11">
        <f t="shared" si="152"/>
        <v>42008.262314814812</v>
      </c>
      <c r="T2392" s="11">
        <f t="shared" si="150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0.125</v>
      </c>
      <c r="P2393" s="7">
        <f t="shared" si="149"/>
        <v>25</v>
      </c>
      <c r="Q2393" t="s">
        <v>8324</v>
      </c>
      <c r="R2393" t="s">
        <v>8325</v>
      </c>
      <c r="S2393" s="11">
        <f t="shared" si="152"/>
        <v>42094.752824074079</v>
      </c>
      <c r="T2393" s="11">
        <f t="shared" si="150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 s="7" t="e">
        <f t="shared" si="149"/>
        <v>#DIV/0!</v>
      </c>
      <c r="Q2394" t="s">
        <v>8324</v>
      </c>
      <c r="R2394" t="s">
        <v>8325</v>
      </c>
      <c r="S2394" s="11">
        <f t="shared" si="152"/>
        <v>42306.120636574073</v>
      </c>
      <c r="T2394" s="11">
        <f t="shared" si="150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0.05</v>
      </c>
      <c r="P2395" s="7">
        <f t="shared" si="149"/>
        <v>50</v>
      </c>
      <c r="Q2395" t="s">
        <v>8324</v>
      </c>
      <c r="R2395" t="s">
        <v>8325</v>
      </c>
      <c r="S2395" s="11">
        <f t="shared" si="152"/>
        <v>42224.648344907408</v>
      </c>
      <c r="T2395" s="11">
        <f t="shared" si="150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0.06</v>
      </c>
      <c r="P2396" s="7">
        <f t="shared" si="149"/>
        <v>1.5</v>
      </c>
      <c r="Q2396" t="s">
        <v>8324</v>
      </c>
      <c r="R2396" t="s">
        <v>8325</v>
      </c>
      <c r="S2396" s="11">
        <f t="shared" si="152"/>
        <v>42061.362187499995</v>
      </c>
      <c r="T2396" s="11">
        <f t="shared" si="150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 s="7" t="e">
        <f t="shared" si="149"/>
        <v>#DIV/0!</v>
      </c>
      <c r="Q2397" t="s">
        <v>8324</v>
      </c>
      <c r="R2397" t="s">
        <v>8325</v>
      </c>
      <c r="S2397" s="11">
        <f t="shared" si="152"/>
        <v>42745.372916666667</v>
      </c>
      <c r="T2397" s="11">
        <f t="shared" si="150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0.2</v>
      </c>
      <c r="P2398" s="7">
        <f t="shared" si="149"/>
        <v>10</v>
      </c>
      <c r="Q2398" t="s">
        <v>8324</v>
      </c>
      <c r="R2398" t="s">
        <v>8325</v>
      </c>
      <c r="S2398" s="11">
        <f t="shared" si="152"/>
        <v>42292.849050925928</v>
      </c>
      <c r="T2398" s="11">
        <f t="shared" si="150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 s="7" t="e">
        <f t="shared" si="149"/>
        <v>#DIV/0!</v>
      </c>
      <c r="Q2399" t="s">
        <v>8324</v>
      </c>
      <c r="R2399" t="s">
        <v>8325</v>
      </c>
      <c r="S2399" s="11">
        <f t="shared" si="152"/>
        <v>42006.88490740741</v>
      </c>
      <c r="T2399" s="11">
        <f t="shared" si="150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 s="7" t="e">
        <f t="shared" si="149"/>
        <v>#DIV/0!</v>
      </c>
      <c r="Q2400" t="s">
        <v>8324</v>
      </c>
      <c r="R2400" t="s">
        <v>8325</v>
      </c>
      <c r="S2400" s="11">
        <f t="shared" si="152"/>
        <v>42187.916481481487</v>
      </c>
      <c r="T2400" s="11">
        <f t="shared" si="150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 s="7" t="e">
        <f t="shared" si="149"/>
        <v>#DIV/0!</v>
      </c>
      <c r="Q2401" t="s">
        <v>8324</v>
      </c>
      <c r="R2401" t="s">
        <v>8325</v>
      </c>
      <c r="S2401" s="11">
        <f t="shared" si="152"/>
        <v>41991.853078703702</v>
      </c>
      <c r="T2401" s="11">
        <f t="shared" si="150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 s="7" t="e">
        <f t="shared" si="149"/>
        <v>#DIV/0!</v>
      </c>
      <c r="Q2402" t="s">
        <v>8324</v>
      </c>
      <c r="R2402" t="s">
        <v>8325</v>
      </c>
      <c r="S2402" s="11">
        <f t="shared" si="152"/>
        <v>42474.268101851849</v>
      </c>
      <c r="T2402" s="11">
        <f t="shared" si="150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0.71785714285714286</v>
      </c>
      <c r="P2403" s="7">
        <f t="shared" si="149"/>
        <v>22.333333333333332</v>
      </c>
      <c r="Q2403" t="s">
        <v>8310</v>
      </c>
      <c r="R2403" t="s">
        <v>8337</v>
      </c>
      <c r="S2403" s="11">
        <f t="shared" si="152"/>
        <v>42434.822870370372</v>
      </c>
      <c r="T2403" s="11">
        <f t="shared" si="150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0.43333333333333329</v>
      </c>
      <c r="P2404" s="7">
        <f t="shared" si="149"/>
        <v>52</v>
      </c>
      <c r="Q2404" t="s">
        <v>8310</v>
      </c>
      <c r="R2404" t="s">
        <v>8337</v>
      </c>
      <c r="S2404" s="11">
        <f t="shared" si="152"/>
        <v>42137.679756944446</v>
      </c>
      <c r="T2404" s="11">
        <f t="shared" si="150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16.833333333333332</v>
      </c>
      <c r="P2405" s="7">
        <f t="shared" si="149"/>
        <v>16.833333333333332</v>
      </c>
      <c r="Q2405" t="s">
        <v>8310</v>
      </c>
      <c r="R2405" t="s">
        <v>8337</v>
      </c>
      <c r="S2405" s="11">
        <f t="shared" si="152"/>
        <v>42459.840949074074</v>
      </c>
      <c r="T2405" s="11">
        <f t="shared" si="150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 s="7" t="e">
        <f t="shared" si="149"/>
        <v>#DIV/0!</v>
      </c>
      <c r="Q2406" t="s">
        <v>8310</v>
      </c>
      <c r="R2406" t="s">
        <v>8337</v>
      </c>
      <c r="S2406" s="11">
        <f t="shared" si="152"/>
        <v>42372.03943287037</v>
      </c>
      <c r="T2406" s="11">
        <f t="shared" si="150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22.52</v>
      </c>
      <c r="P2407" s="7">
        <f t="shared" si="149"/>
        <v>56.3</v>
      </c>
      <c r="Q2407" t="s">
        <v>8310</v>
      </c>
      <c r="R2407" t="s">
        <v>8337</v>
      </c>
      <c r="S2407" s="11">
        <f t="shared" si="152"/>
        <v>42616.585358796292</v>
      </c>
      <c r="T2407" s="11">
        <f t="shared" si="150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41.384615384615387</v>
      </c>
      <c r="P2408" s="7">
        <f t="shared" si="149"/>
        <v>84.0625</v>
      </c>
      <c r="Q2408" t="s">
        <v>8310</v>
      </c>
      <c r="R2408" t="s">
        <v>8337</v>
      </c>
      <c r="S2408" s="11">
        <f t="shared" si="152"/>
        <v>42023.110995370371</v>
      </c>
      <c r="T2408" s="11">
        <f t="shared" si="150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25.259090909090908</v>
      </c>
      <c r="P2409" s="7">
        <f t="shared" si="149"/>
        <v>168.39393939393941</v>
      </c>
      <c r="Q2409" t="s">
        <v>8310</v>
      </c>
      <c r="R2409" t="s">
        <v>8337</v>
      </c>
      <c r="S2409" s="11">
        <f t="shared" si="152"/>
        <v>42105.25</v>
      </c>
      <c r="T2409" s="11">
        <f t="shared" si="150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0.2</v>
      </c>
      <c r="P2410" s="7">
        <f t="shared" si="149"/>
        <v>15</v>
      </c>
      <c r="Q2410" t="s">
        <v>8310</v>
      </c>
      <c r="R2410" t="s">
        <v>8337</v>
      </c>
      <c r="S2410" s="11">
        <f t="shared" si="152"/>
        <v>41949.182372685187</v>
      </c>
      <c r="T2410" s="11">
        <f t="shared" si="150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1.8399999999999999</v>
      </c>
      <c r="P2411" s="7">
        <f t="shared" si="149"/>
        <v>76.666666666666671</v>
      </c>
      <c r="Q2411" t="s">
        <v>8310</v>
      </c>
      <c r="R2411" t="s">
        <v>8337</v>
      </c>
      <c r="S2411" s="11">
        <f t="shared" si="152"/>
        <v>42234.875868055555</v>
      </c>
      <c r="T2411" s="11">
        <f t="shared" si="150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 s="7" t="e">
        <f t="shared" si="149"/>
        <v>#DIV/0!</v>
      </c>
      <c r="Q2412" t="s">
        <v>8310</v>
      </c>
      <c r="R2412" t="s">
        <v>8337</v>
      </c>
      <c r="S2412" s="11">
        <f t="shared" si="152"/>
        <v>42254.408275462964</v>
      </c>
      <c r="T2412" s="11">
        <f t="shared" si="150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0.60399999999999998</v>
      </c>
      <c r="P2413" s="7">
        <f t="shared" si="149"/>
        <v>50.333333333333336</v>
      </c>
      <c r="Q2413" t="s">
        <v>8310</v>
      </c>
      <c r="R2413" t="s">
        <v>8337</v>
      </c>
      <c r="S2413" s="11">
        <f t="shared" si="152"/>
        <v>42241.732430555552</v>
      </c>
      <c r="T2413" s="11">
        <f t="shared" si="150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 s="7" t="e">
        <f t="shared" si="149"/>
        <v>#DIV/0!</v>
      </c>
      <c r="Q2414" t="s">
        <v>8310</v>
      </c>
      <c r="R2414" t="s">
        <v>8337</v>
      </c>
      <c r="S2414" s="11">
        <f t="shared" si="152"/>
        <v>42700.778622685189</v>
      </c>
      <c r="T2414" s="11">
        <f t="shared" si="150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0.83333333333333337</v>
      </c>
      <c r="P2415" s="7">
        <f t="shared" si="149"/>
        <v>8.3333333333333339</v>
      </c>
      <c r="Q2415" t="s">
        <v>8310</v>
      </c>
      <c r="R2415" t="s">
        <v>8337</v>
      </c>
      <c r="S2415" s="11">
        <f t="shared" si="152"/>
        <v>41790.979166666664</v>
      </c>
      <c r="T2415" s="11">
        <f t="shared" si="150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3.0666666666666664</v>
      </c>
      <c r="P2416" s="7">
        <f t="shared" si="149"/>
        <v>35.384615384615387</v>
      </c>
      <c r="Q2416" t="s">
        <v>8310</v>
      </c>
      <c r="R2416" t="s">
        <v>8337</v>
      </c>
      <c r="S2416" s="11">
        <f t="shared" si="152"/>
        <v>42238.165972222225</v>
      </c>
      <c r="T2416" s="11">
        <f t="shared" si="150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0.55833333333333335</v>
      </c>
      <c r="P2417" s="7">
        <f t="shared" si="149"/>
        <v>55.833333333333336</v>
      </c>
      <c r="Q2417" t="s">
        <v>8310</v>
      </c>
      <c r="R2417" t="s">
        <v>8337</v>
      </c>
      <c r="S2417" s="11">
        <f t="shared" si="152"/>
        <v>42566.862800925926</v>
      </c>
      <c r="T2417" s="11">
        <f t="shared" si="150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2.5000000000000001E-2</v>
      </c>
      <c r="P2418" s="7">
        <f t="shared" si="149"/>
        <v>5</v>
      </c>
      <c r="Q2418" t="s">
        <v>8310</v>
      </c>
      <c r="R2418" t="s">
        <v>8337</v>
      </c>
      <c r="S2418" s="11">
        <f t="shared" si="152"/>
        <v>42077.625</v>
      </c>
      <c r="T2418" s="11">
        <f t="shared" si="150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 s="7" t="e">
        <f t="shared" si="149"/>
        <v>#DIV/0!</v>
      </c>
      <c r="Q2419" t="s">
        <v>8310</v>
      </c>
      <c r="R2419" t="s">
        <v>8337</v>
      </c>
      <c r="S2419" s="11">
        <f t="shared" si="152"/>
        <v>41861.884108796294</v>
      </c>
      <c r="T2419" s="11">
        <f t="shared" si="150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0.02</v>
      </c>
      <c r="P2420" s="7">
        <f t="shared" si="149"/>
        <v>1</v>
      </c>
      <c r="Q2420" t="s">
        <v>8310</v>
      </c>
      <c r="R2420" t="s">
        <v>8337</v>
      </c>
      <c r="S2420" s="11">
        <f t="shared" si="152"/>
        <v>42087.815324074079</v>
      </c>
      <c r="T2420" s="11">
        <f t="shared" si="150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 s="7" t="e">
        <f t="shared" si="149"/>
        <v>#DIV/0!</v>
      </c>
      <c r="Q2421" t="s">
        <v>8310</v>
      </c>
      <c r="R2421" t="s">
        <v>8337</v>
      </c>
      <c r="S2421" s="11">
        <f t="shared" si="152"/>
        <v>42053.738298611104</v>
      </c>
      <c r="T2421" s="11">
        <f t="shared" si="150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14.825133372851216</v>
      </c>
      <c r="P2422" s="7">
        <f t="shared" si="149"/>
        <v>69.472222222222229</v>
      </c>
      <c r="Q2422" t="s">
        <v>8310</v>
      </c>
      <c r="R2422" t="s">
        <v>8337</v>
      </c>
      <c r="S2422" s="11">
        <f t="shared" si="152"/>
        <v>41953.070543981477</v>
      </c>
      <c r="T2422" s="11">
        <f t="shared" si="150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1.6666666666666666E-2</v>
      </c>
      <c r="P2423" s="7">
        <f t="shared" si="149"/>
        <v>1</v>
      </c>
      <c r="Q2423" t="s">
        <v>8310</v>
      </c>
      <c r="R2423" t="s">
        <v>8337</v>
      </c>
      <c r="S2423" s="11">
        <f t="shared" si="152"/>
        <v>42056.687453703707</v>
      </c>
      <c r="T2423" s="11">
        <f t="shared" si="150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0.2</v>
      </c>
      <c r="P2424" s="7">
        <f t="shared" si="149"/>
        <v>1</v>
      </c>
      <c r="Q2424" t="s">
        <v>8310</v>
      </c>
      <c r="R2424" t="s">
        <v>8337</v>
      </c>
      <c r="S2424" s="11">
        <f t="shared" si="152"/>
        <v>42074.683287037042</v>
      </c>
      <c r="T2424" s="11">
        <f t="shared" si="150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1.3333333333333334E-2</v>
      </c>
      <c r="P2425" s="7">
        <f t="shared" si="149"/>
        <v>8</v>
      </c>
      <c r="Q2425" t="s">
        <v>8310</v>
      </c>
      <c r="R2425" t="s">
        <v>8337</v>
      </c>
      <c r="S2425" s="11">
        <f t="shared" si="152"/>
        <v>42004.704745370371</v>
      </c>
      <c r="T2425" s="11">
        <f t="shared" si="150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</v>
      </c>
      <c r="P2426" s="7">
        <f t="shared" si="149"/>
        <v>34.444444444444443</v>
      </c>
      <c r="Q2426" t="s">
        <v>8310</v>
      </c>
      <c r="R2426" t="s">
        <v>8337</v>
      </c>
      <c r="S2426" s="11">
        <f t="shared" si="152"/>
        <v>41939.892453703702</v>
      </c>
      <c r="T2426" s="11">
        <f t="shared" si="150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2.8571428571428574E-2</v>
      </c>
      <c r="P2427" s="7">
        <f t="shared" si="149"/>
        <v>1</v>
      </c>
      <c r="Q2427" t="s">
        <v>8310</v>
      </c>
      <c r="R2427" t="s">
        <v>8337</v>
      </c>
      <c r="S2427" s="11">
        <f t="shared" si="152"/>
        <v>42517.919444444444</v>
      </c>
      <c r="T2427" s="11">
        <f t="shared" si="150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 s="7" t="e">
        <f t="shared" si="149"/>
        <v>#DIV/0!</v>
      </c>
      <c r="Q2428" t="s">
        <v>8310</v>
      </c>
      <c r="R2428" t="s">
        <v>8337</v>
      </c>
      <c r="S2428" s="11">
        <f t="shared" si="152"/>
        <v>42224.170046296291</v>
      </c>
      <c r="T2428" s="11">
        <f t="shared" si="150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2E-3</v>
      </c>
      <c r="P2429" s="7">
        <f t="shared" si="149"/>
        <v>1</v>
      </c>
      <c r="Q2429" t="s">
        <v>8310</v>
      </c>
      <c r="R2429" t="s">
        <v>8337</v>
      </c>
      <c r="S2429" s="11">
        <f t="shared" si="152"/>
        <v>42452.277002314819</v>
      </c>
      <c r="T2429" s="11">
        <f t="shared" si="150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2.8571428571428571E-3</v>
      </c>
      <c r="P2430" s="7">
        <f t="shared" si="149"/>
        <v>1</v>
      </c>
      <c r="Q2430" t="s">
        <v>8310</v>
      </c>
      <c r="R2430" t="s">
        <v>8337</v>
      </c>
      <c r="S2430" s="11">
        <f t="shared" si="152"/>
        <v>42075.742488425924</v>
      </c>
      <c r="T2430" s="11">
        <f t="shared" si="150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</v>
      </c>
      <c r="P2431" s="7">
        <f t="shared" si="149"/>
        <v>501.25</v>
      </c>
      <c r="Q2431" t="s">
        <v>8310</v>
      </c>
      <c r="R2431" t="s">
        <v>8337</v>
      </c>
      <c r="S2431" s="11">
        <f t="shared" si="152"/>
        <v>42771.697222222225</v>
      </c>
      <c r="T2431" s="11">
        <f t="shared" si="150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0.70000000000000007</v>
      </c>
      <c r="P2432" s="7">
        <f t="shared" si="149"/>
        <v>10.5</v>
      </c>
      <c r="Q2432" t="s">
        <v>8310</v>
      </c>
      <c r="R2432" t="s">
        <v>8337</v>
      </c>
      <c r="S2432" s="11">
        <f t="shared" si="152"/>
        <v>42412.130833333329</v>
      </c>
      <c r="T2432" s="11">
        <f t="shared" si="150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2E-3</v>
      </c>
      <c r="P2433" s="7">
        <f t="shared" si="149"/>
        <v>1</v>
      </c>
      <c r="Q2433" t="s">
        <v>8310</v>
      </c>
      <c r="R2433" t="s">
        <v>8337</v>
      </c>
      <c r="S2433" s="11">
        <f t="shared" si="152"/>
        <v>42549.099687499998</v>
      </c>
      <c r="T2433" s="11">
        <f t="shared" si="150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1.4285714285714287E-2</v>
      </c>
      <c r="P2434" s="7">
        <f t="shared" si="149"/>
        <v>1</v>
      </c>
      <c r="Q2434" t="s">
        <v>8310</v>
      </c>
      <c r="R2434" t="s">
        <v>8337</v>
      </c>
      <c r="S2434" s="11">
        <f t="shared" si="152"/>
        <v>42071.218715277777</v>
      </c>
      <c r="T2434" s="11">
        <f t="shared" si="150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1"/>
        <v>0</v>
      </c>
      <c r="P2435" s="7" t="e">
        <f t="shared" ref="P2435:P2498" si="153">E2435/L2435</f>
        <v>#DIV/0!</v>
      </c>
      <c r="Q2435" t="s">
        <v>8310</v>
      </c>
      <c r="R2435" t="s">
        <v>8337</v>
      </c>
      <c r="S2435" s="11">
        <f t="shared" si="152"/>
        <v>42427.89980324074</v>
      </c>
      <c r="T2435" s="11">
        <f t="shared" ref="T2435:T2498" si="154"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1"/>
        <v>0.13</v>
      </c>
      <c r="P2436" s="7">
        <f t="shared" si="153"/>
        <v>13</v>
      </c>
      <c r="Q2436" t="s">
        <v>8310</v>
      </c>
      <c r="R2436" t="s">
        <v>8337</v>
      </c>
      <c r="S2436" s="11">
        <f t="shared" si="152"/>
        <v>42220.18604166666</v>
      </c>
      <c r="T2436" s="11">
        <f t="shared" si="154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ref="O2437:O2500" si="155">E2437/D2437*100</f>
        <v>0.48960000000000004</v>
      </c>
      <c r="P2437" s="7">
        <f t="shared" si="153"/>
        <v>306</v>
      </c>
      <c r="Q2437" t="s">
        <v>8310</v>
      </c>
      <c r="R2437" t="s">
        <v>8337</v>
      </c>
      <c r="S2437" s="11">
        <f t="shared" si="152"/>
        <v>42282.277615740735</v>
      </c>
      <c r="T2437" s="11">
        <f t="shared" si="154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3.8461538461538464E-2</v>
      </c>
      <c r="P2438" s="7">
        <f t="shared" si="153"/>
        <v>22.5</v>
      </c>
      <c r="Q2438" t="s">
        <v>8310</v>
      </c>
      <c r="R2438" t="s">
        <v>8337</v>
      </c>
      <c r="S2438" s="11">
        <f t="shared" si="152"/>
        <v>42398.615393518514</v>
      </c>
      <c r="T2438" s="11">
        <f t="shared" si="154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 s="7" t="e">
        <f t="shared" si="153"/>
        <v>#DIV/0!</v>
      </c>
      <c r="Q2439" t="s">
        <v>8310</v>
      </c>
      <c r="R2439" t="s">
        <v>8337</v>
      </c>
      <c r="S2439" s="11">
        <f t="shared" si="152"/>
        <v>42080.75</v>
      </c>
      <c r="T2439" s="11">
        <f t="shared" si="154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0.33333333333333337</v>
      </c>
      <c r="P2440" s="7">
        <f t="shared" si="153"/>
        <v>50</v>
      </c>
      <c r="Q2440" t="s">
        <v>8310</v>
      </c>
      <c r="R2440" t="s">
        <v>8337</v>
      </c>
      <c r="S2440" s="11">
        <f t="shared" si="152"/>
        <v>42345.956736111111</v>
      </c>
      <c r="T2440" s="11">
        <f t="shared" si="154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 s="7" t="e">
        <f t="shared" si="153"/>
        <v>#DIV/0!</v>
      </c>
      <c r="Q2441" t="s">
        <v>8310</v>
      </c>
      <c r="R2441" t="s">
        <v>8337</v>
      </c>
      <c r="S2441" s="11">
        <f t="shared" ref="S2441:S2504" si="156">(((I2441/60)/60)/24)+DATE(1970,1,1)</f>
        <v>42295.818622685183</v>
      </c>
      <c r="T2441" s="11">
        <f t="shared" si="154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0.2</v>
      </c>
      <c r="P2442" s="7">
        <f t="shared" si="153"/>
        <v>5</v>
      </c>
      <c r="Q2442" t="s">
        <v>8310</v>
      </c>
      <c r="R2442" t="s">
        <v>8337</v>
      </c>
      <c r="S2442" s="11">
        <f t="shared" si="156"/>
        <v>42413.899456018517</v>
      </c>
      <c r="T2442" s="11">
        <f t="shared" si="154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107.88</v>
      </c>
      <c r="P2443" s="7">
        <f t="shared" si="153"/>
        <v>74.22935779816514</v>
      </c>
      <c r="Q2443" t="s">
        <v>8310</v>
      </c>
      <c r="R2443" t="s">
        <v>8352</v>
      </c>
      <c r="S2443" s="11">
        <f t="shared" si="156"/>
        <v>42208.207638888889</v>
      </c>
      <c r="T2443" s="11">
        <f t="shared" si="154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125.94166666666666</v>
      </c>
      <c r="P2444" s="7">
        <f t="shared" si="153"/>
        <v>81.252688172043008</v>
      </c>
      <c r="Q2444" t="s">
        <v>8310</v>
      </c>
      <c r="R2444" t="s">
        <v>8352</v>
      </c>
      <c r="S2444" s="11">
        <f t="shared" si="156"/>
        <v>42082.625324074077</v>
      </c>
      <c r="T2444" s="11">
        <f t="shared" si="154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202.51495</v>
      </c>
      <c r="P2445" s="7">
        <f t="shared" si="153"/>
        <v>130.23469453376205</v>
      </c>
      <c r="Q2445" t="s">
        <v>8310</v>
      </c>
      <c r="R2445" t="s">
        <v>8352</v>
      </c>
      <c r="S2445" s="11">
        <f t="shared" si="156"/>
        <v>41866.625254629631</v>
      </c>
      <c r="T2445" s="11">
        <f t="shared" si="154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108.60000000000001</v>
      </c>
      <c r="P2446" s="7">
        <f t="shared" si="153"/>
        <v>53.409836065573771</v>
      </c>
      <c r="Q2446" t="s">
        <v>8310</v>
      </c>
      <c r="R2446" t="s">
        <v>8352</v>
      </c>
      <c r="S2446" s="11">
        <f t="shared" si="156"/>
        <v>42515.754525462966</v>
      </c>
      <c r="T2446" s="11">
        <f t="shared" si="154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172.8</v>
      </c>
      <c r="P2447" s="7">
        <f t="shared" si="153"/>
        <v>75.130434782608702</v>
      </c>
      <c r="Q2447" t="s">
        <v>8310</v>
      </c>
      <c r="R2447" t="s">
        <v>8352</v>
      </c>
      <c r="S2447" s="11">
        <f t="shared" si="156"/>
        <v>42273.190057870372</v>
      </c>
      <c r="T2447" s="11">
        <f t="shared" si="154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167.98</v>
      </c>
      <c r="P2448" s="7">
        <f t="shared" si="153"/>
        <v>75.666666666666671</v>
      </c>
      <c r="Q2448" t="s">
        <v>8310</v>
      </c>
      <c r="R2448" t="s">
        <v>8352</v>
      </c>
      <c r="S2448" s="11">
        <f t="shared" si="156"/>
        <v>42700.64434027778</v>
      </c>
      <c r="T2448" s="11">
        <f t="shared" si="154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427.20000000000005</v>
      </c>
      <c r="P2449" s="7">
        <f t="shared" si="153"/>
        <v>31.691394658753708</v>
      </c>
      <c r="Q2449" t="s">
        <v>8310</v>
      </c>
      <c r="R2449" t="s">
        <v>8352</v>
      </c>
      <c r="S2449" s="11">
        <f t="shared" si="156"/>
        <v>42686.166666666672</v>
      </c>
      <c r="T2449" s="11">
        <f t="shared" si="154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107.5</v>
      </c>
      <c r="P2450" s="7">
        <f t="shared" si="153"/>
        <v>47.777777777777779</v>
      </c>
      <c r="Q2450" t="s">
        <v>8310</v>
      </c>
      <c r="R2450" t="s">
        <v>8352</v>
      </c>
      <c r="S2450" s="11">
        <f t="shared" si="156"/>
        <v>42613.233333333337</v>
      </c>
      <c r="T2450" s="11">
        <f t="shared" si="154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108</v>
      </c>
      <c r="P2451" s="7">
        <f t="shared" si="153"/>
        <v>90</v>
      </c>
      <c r="Q2451" t="s">
        <v>8310</v>
      </c>
      <c r="R2451" t="s">
        <v>8352</v>
      </c>
      <c r="S2451" s="11">
        <f t="shared" si="156"/>
        <v>41973.184201388889</v>
      </c>
      <c r="T2451" s="11">
        <f t="shared" si="154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101.53353333333335</v>
      </c>
      <c r="P2452" s="7">
        <f t="shared" si="153"/>
        <v>149.31401960784314</v>
      </c>
      <c r="Q2452" t="s">
        <v>8310</v>
      </c>
      <c r="R2452" t="s">
        <v>8352</v>
      </c>
      <c r="S2452" s="11">
        <f t="shared" si="156"/>
        <v>41940.132638888892</v>
      </c>
      <c r="T2452" s="11">
        <f t="shared" si="154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115.45</v>
      </c>
      <c r="P2453" s="7">
        <f t="shared" si="153"/>
        <v>62.06989247311828</v>
      </c>
      <c r="Q2453" t="s">
        <v>8310</v>
      </c>
      <c r="R2453" t="s">
        <v>8352</v>
      </c>
      <c r="S2453" s="11">
        <f t="shared" si="156"/>
        <v>42799.908449074079</v>
      </c>
      <c r="T2453" s="11">
        <f t="shared" si="154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133.5</v>
      </c>
      <c r="P2454" s="7">
        <f t="shared" si="153"/>
        <v>53.4</v>
      </c>
      <c r="Q2454" t="s">
        <v>8310</v>
      </c>
      <c r="R2454" t="s">
        <v>8352</v>
      </c>
      <c r="S2454" s="11">
        <f t="shared" si="156"/>
        <v>42367.958333333328</v>
      </c>
      <c r="T2454" s="11">
        <f t="shared" si="154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154.69999999999999</v>
      </c>
      <c r="P2455" s="7">
        <f t="shared" si="153"/>
        <v>69.268656716417908</v>
      </c>
      <c r="Q2455" t="s">
        <v>8310</v>
      </c>
      <c r="R2455" t="s">
        <v>8352</v>
      </c>
      <c r="S2455" s="11">
        <f t="shared" si="156"/>
        <v>42768.692233796297</v>
      </c>
      <c r="T2455" s="11">
        <f t="shared" si="154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100.84571428571429</v>
      </c>
      <c r="P2456" s="7">
        <f t="shared" si="153"/>
        <v>271.50769230769231</v>
      </c>
      <c r="Q2456" t="s">
        <v>8310</v>
      </c>
      <c r="R2456" t="s">
        <v>8352</v>
      </c>
      <c r="S2456" s="11">
        <f t="shared" si="156"/>
        <v>42805.201481481476</v>
      </c>
      <c r="T2456" s="11">
        <f t="shared" si="154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182</v>
      </c>
      <c r="P2457" s="7">
        <f t="shared" si="153"/>
        <v>34.125</v>
      </c>
      <c r="Q2457" t="s">
        <v>8310</v>
      </c>
      <c r="R2457" t="s">
        <v>8352</v>
      </c>
      <c r="S2457" s="11">
        <f t="shared" si="156"/>
        <v>42480.781828703708</v>
      </c>
      <c r="T2457" s="11">
        <f t="shared" si="154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180.86666666666667</v>
      </c>
      <c r="P2458" s="7">
        <f t="shared" si="153"/>
        <v>40.492537313432834</v>
      </c>
      <c r="Q2458" t="s">
        <v>8310</v>
      </c>
      <c r="R2458" t="s">
        <v>8352</v>
      </c>
      <c r="S2458" s="11">
        <f t="shared" si="156"/>
        <v>42791.961099537039</v>
      </c>
      <c r="T2458" s="11">
        <f t="shared" si="154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102.30434782608695</v>
      </c>
      <c r="P2459" s="7">
        <f t="shared" si="153"/>
        <v>189.75806451612902</v>
      </c>
      <c r="Q2459" t="s">
        <v>8310</v>
      </c>
      <c r="R2459" t="s">
        <v>8352</v>
      </c>
      <c r="S2459" s="11">
        <f t="shared" si="156"/>
        <v>42453.560833333337</v>
      </c>
      <c r="T2459" s="11">
        <f t="shared" si="154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110.17999999999999</v>
      </c>
      <c r="P2460" s="7">
        <f t="shared" si="153"/>
        <v>68.862499999999997</v>
      </c>
      <c r="Q2460" t="s">
        <v>8310</v>
      </c>
      <c r="R2460" t="s">
        <v>8352</v>
      </c>
      <c r="S2460" s="11">
        <f t="shared" si="156"/>
        <v>42530.791666666672</v>
      </c>
      <c r="T2460" s="11">
        <f t="shared" si="154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102.25</v>
      </c>
      <c r="P2461" s="7">
        <f t="shared" si="153"/>
        <v>108.77659574468085</v>
      </c>
      <c r="Q2461" t="s">
        <v>8310</v>
      </c>
      <c r="R2461" t="s">
        <v>8352</v>
      </c>
      <c r="S2461" s="11">
        <f t="shared" si="156"/>
        <v>42452.595891203702</v>
      </c>
      <c r="T2461" s="11">
        <f t="shared" si="154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100.78823529411764</v>
      </c>
      <c r="P2462" s="7">
        <f t="shared" si="153"/>
        <v>125.98529411764706</v>
      </c>
      <c r="Q2462" t="s">
        <v>8310</v>
      </c>
      <c r="R2462" t="s">
        <v>8352</v>
      </c>
      <c r="S2462" s="11">
        <f t="shared" si="156"/>
        <v>42738.178472222222</v>
      </c>
      <c r="T2462" s="11">
        <f t="shared" si="154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103.8</v>
      </c>
      <c r="P2463" s="7">
        <f t="shared" si="153"/>
        <v>90.523255813953483</v>
      </c>
      <c r="Q2463" t="s">
        <v>8313</v>
      </c>
      <c r="R2463" t="s">
        <v>8331</v>
      </c>
      <c r="S2463" s="11">
        <f t="shared" si="156"/>
        <v>40817.125</v>
      </c>
      <c r="T2463" s="11">
        <f t="shared" si="154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110.70833333333334</v>
      </c>
      <c r="P2464" s="7">
        <f t="shared" si="153"/>
        <v>28.880434782608695</v>
      </c>
      <c r="Q2464" t="s">
        <v>8313</v>
      </c>
      <c r="R2464" t="s">
        <v>8331</v>
      </c>
      <c r="S2464" s="11">
        <f t="shared" si="156"/>
        <v>41109.186296296299</v>
      </c>
      <c r="T2464" s="11">
        <f t="shared" si="154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116.25000000000001</v>
      </c>
      <c r="P2465" s="7">
        <f t="shared" si="153"/>
        <v>31</v>
      </c>
      <c r="Q2465" t="s">
        <v>8313</v>
      </c>
      <c r="R2465" t="s">
        <v>8331</v>
      </c>
      <c r="S2465" s="11">
        <f t="shared" si="156"/>
        <v>41380.791666666664</v>
      </c>
      <c r="T2465" s="11">
        <f t="shared" si="154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111.1</v>
      </c>
      <c r="P2466" s="7">
        <f t="shared" si="153"/>
        <v>51.674418604651166</v>
      </c>
      <c r="Q2466" t="s">
        <v>8313</v>
      </c>
      <c r="R2466" t="s">
        <v>8331</v>
      </c>
      <c r="S2466" s="11">
        <f t="shared" si="156"/>
        <v>42277.811805555553</v>
      </c>
      <c r="T2466" s="11">
        <f t="shared" si="154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180.14285714285714</v>
      </c>
      <c r="P2467" s="7">
        <f t="shared" si="153"/>
        <v>26.270833333333332</v>
      </c>
      <c r="Q2467" t="s">
        <v>8313</v>
      </c>
      <c r="R2467" t="s">
        <v>8331</v>
      </c>
      <c r="S2467" s="11">
        <f t="shared" si="156"/>
        <v>41175.719305555554</v>
      </c>
      <c r="T2467" s="11">
        <f t="shared" si="154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100</v>
      </c>
      <c r="P2468" s="7">
        <f t="shared" si="153"/>
        <v>48.07692307692308</v>
      </c>
      <c r="Q2468" t="s">
        <v>8313</v>
      </c>
      <c r="R2468" t="s">
        <v>8331</v>
      </c>
      <c r="S2468" s="11">
        <f t="shared" si="156"/>
        <v>41403.102465277778</v>
      </c>
      <c r="T2468" s="11">
        <f t="shared" si="154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118.5</v>
      </c>
      <c r="P2469" s="7">
        <f t="shared" si="153"/>
        <v>27.558139534883722</v>
      </c>
      <c r="Q2469" t="s">
        <v>8313</v>
      </c>
      <c r="R2469" t="s">
        <v>8331</v>
      </c>
      <c r="S2469" s="11">
        <f t="shared" si="156"/>
        <v>41039.708333333336</v>
      </c>
      <c r="T2469" s="11">
        <f t="shared" si="154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107.21700000000001</v>
      </c>
      <c r="P2470" s="7">
        <f t="shared" si="153"/>
        <v>36.97137931034483</v>
      </c>
      <c r="Q2470" t="s">
        <v>8313</v>
      </c>
      <c r="R2470" t="s">
        <v>8331</v>
      </c>
      <c r="S2470" s="11">
        <f t="shared" si="156"/>
        <v>41210.208333333336</v>
      </c>
      <c r="T2470" s="11">
        <f t="shared" si="154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113.66666666666667</v>
      </c>
      <c r="P2471" s="7">
        <f t="shared" si="153"/>
        <v>29.021276595744681</v>
      </c>
      <c r="Q2471" t="s">
        <v>8313</v>
      </c>
      <c r="R2471" t="s">
        <v>8331</v>
      </c>
      <c r="S2471" s="11">
        <f t="shared" si="156"/>
        <v>40582.429733796293</v>
      </c>
      <c r="T2471" s="11">
        <f t="shared" si="154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103.16400000000002</v>
      </c>
      <c r="P2472" s="7">
        <f t="shared" si="153"/>
        <v>28.65666666666667</v>
      </c>
      <c r="Q2472" t="s">
        <v>8313</v>
      </c>
      <c r="R2472" t="s">
        <v>8331</v>
      </c>
      <c r="S2472" s="11">
        <f t="shared" si="156"/>
        <v>41053.07471064815</v>
      </c>
      <c r="T2472" s="11">
        <f t="shared" si="154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128</v>
      </c>
      <c r="P2473" s="7">
        <f t="shared" si="153"/>
        <v>37.647058823529413</v>
      </c>
      <c r="Q2473" t="s">
        <v>8313</v>
      </c>
      <c r="R2473" t="s">
        <v>8331</v>
      </c>
      <c r="S2473" s="11">
        <f t="shared" si="156"/>
        <v>40933.992962962962</v>
      </c>
      <c r="T2473" s="11">
        <f t="shared" si="154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135.76026666666667</v>
      </c>
      <c r="P2474" s="7">
        <f t="shared" si="153"/>
        <v>97.904038461538462</v>
      </c>
      <c r="Q2474" t="s">
        <v>8313</v>
      </c>
      <c r="R2474" t="s">
        <v>8331</v>
      </c>
      <c r="S2474" s="11">
        <f t="shared" si="156"/>
        <v>40425.043749999997</v>
      </c>
      <c r="T2474" s="11">
        <f t="shared" si="154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100</v>
      </c>
      <c r="P2475" s="7">
        <f t="shared" si="153"/>
        <v>42.553191489361701</v>
      </c>
      <c r="Q2475" t="s">
        <v>8313</v>
      </c>
      <c r="R2475" t="s">
        <v>8331</v>
      </c>
      <c r="S2475" s="11">
        <f t="shared" si="156"/>
        <v>41223.790150462963</v>
      </c>
      <c r="T2475" s="11">
        <f t="shared" si="154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100.00360000000002</v>
      </c>
      <c r="P2476" s="7">
        <f t="shared" si="153"/>
        <v>131.58368421052631</v>
      </c>
      <c r="Q2476" t="s">
        <v>8313</v>
      </c>
      <c r="R2476" t="s">
        <v>8331</v>
      </c>
      <c r="S2476" s="11">
        <f t="shared" si="156"/>
        <v>40462.011296296296</v>
      </c>
      <c r="T2476" s="11">
        <f t="shared" si="154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104.71999999999998</v>
      </c>
      <c r="P2477" s="7">
        <f t="shared" si="153"/>
        <v>32.320987654320987</v>
      </c>
      <c r="Q2477" t="s">
        <v>8313</v>
      </c>
      <c r="R2477" t="s">
        <v>8331</v>
      </c>
      <c r="S2477" s="11">
        <f t="shared" si="156"/>
        <v>40369.916666666664</v>
      </c>
      <c r="T2477" s="11">
        <f t="shared" si="154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105.02249999999999</v>
      </c>
      <c r="P2478" s="7">
        <f t="shared" si="153"/>
        <v>61.103999999999999</v>
      </c>
      <c r="Q2478" t="s">
        <v>8313</v>
      </c>
      <c r="R2478" t="s">
        <v>8331</v>
      </c>
      <c r="S2478" s="11">
        <f t="shared" si="156"/>
        <v>41946.370023148149</v>
      </c>
      <c r="T2478" s="11">
        <f t="shared" si="154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171.33333333333334</v>
      </c>
      <c r="P2479" s="7">
        <f t="shared" si="153"/>
        <v>31.341463414634145</v>
      </c>
      <c r="Q2479" t="s">
        <v>8313</v>
      </c>
      <c r="R2479" t="s">
        <v>8331</v>
      </c>
      <c r="S2479" s="11">
        <f t="shared" si="156"/>
        <v>41133.691493055558</v>
      </c>
      <c r="T2479" s="11">
        <f t="shared" si="154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127.49999999999999</v>
      </c>
      <c r="P2480" s="7">
        <f t="shared" si="153"/>
        <v>129.1139240506329</v>
      </c>
      <c r="Q2480" t="s">
        <v>8313</v>
      </c>
      <c r="R2480" t="s">
        <v>8331</v>
      </c>
      <c r="S2480" s="11">
        <f t="shared" si="156"/>
        <v>41287.950381944444</v>
      </c>
      <c r="T2480" s="11">
        <f t="shared" si="154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133.44333333333333</v>
      </c>
      <c r="P2481" s="7">
        <f t="shared" si="153"/>
        <v>25.020624999999999</v>
      </c>
      <c r="Q2481" t="s">
        <v>8313</v>
      </c>
      <c r="R2481" t="s">
        <v>8331</v>
      </c>
      <c r="S2481" s="11">
        <f t="shared" si="156"/>
        <v>41118.083333333336</v>
      </c>
      <c r="T2481" s="11">
        <f t="shared" si="154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100</v>
      </c>
      <c r="P2482" s="7">
        <f t="shared" si="153"/>
        <v>250</v>
      </c>
      <c r="Q2482" t="s">
        <v>8313</v>
      </c>
      <c r="R2482" t="s">
        <v>8331</v>
      </c>
      <c r="S2482" s="11">
        <f t="shared" si="156"/>
        <v>42287.936157407406</v>
      </c>
      <c r="T2482" s="11">
        <f t="shared" si="154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112.91099999999999</v>
      </c>
      <c r="P2483" s="7">
        <f t="shared" si="153"/>
        <v>47.541473684210523</v>
      </c>
      <c r="Q2483" t="s">
        <v>8313</v>
      </c>
      <c r="R2483" t="s">
        <v>8331</v>
      </c>
      <c r="S2483" s="11">
        <f t="shared" si="156"/>
        <v>41029.645925925928</v>
      </c>
      <c r="T2483" s="11">
        <f t="shared" si="154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100.1</v>
      </c>
      <c r="P2484" s="7">
        <f t="shared" si="153"/>
        <v>40.04</v>
      </c>
      <c r="Q2484" t="s">
        <v>8313</v>
      </c>
      <c r="R2484" t="s">
        <v>8331</v>
      </c>
      <c r="S2484" s="11">
        <f t="shared" si="156"/>
        <v>40756.782210648147</v>
      </c>
      <c r="T2484" s="11">
        <f t="shared" si="154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113.72727272727272</v>
      </c>
      <c r="P2485" s="7">
        <f t="shared" si="153"/>
        <v>65.84210526315789</v>
      </c>
      <c r="Q2485" t="s">
        <v>8313</v>
      </c>
      <c r="R2485" t="s">
        <v>8331</v>
      </c>
      <c r="S2485" s="11">
        <f t="shared" si="156"/>
        <v>41030.708368055559</v>
      </c>
      <c r="T2485" s="11">
        <f t="shared" si="154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119.31742857142855</v>
      </c>
      <c r="P2486" s="7">
        <f t="shared" si="153"/>
        <v>46.401222222222216</v>
      </c>
      <c r="Q2486" t="s">
        <v>8313</v>
      </c>
      <c r="R2486" t="s">
        <v>8331</v>
      </c>
      <c r="S2486" s="11">
        <f t="shared" si="156"/>
        <v>40801.916701388887</v>
      </c>
      <c r="T2486" s="11">
        <f t="shared" si="154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103.25</v>
      </c>
      <c r="P2487" s="7">
        <f t="shared" si="153"/>
        <v>50.365853658536587</v>
      </c>
      <c r="Q2487" t="s">
        <v>8313</v>
      </c>
      <c r="R2487" t="s">
        <v>8331</v>
      </c>
      <c r="S2487" s="11">
        <f t="shared" si="156"/>
        <v>40828.998599537037</v>
      </c>
      <c r="T2487" s="11">
        <f t="shared" si="154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265.66666666666669</v>
      </c>
      <c r="P2488" s="7">
        <f t="shared" si="153"/>
        <v>26.566666666666666</v>
      </c>
      <c r="Q2488" t="s">
        <v>8313</v>
      </c>
      <c r="R2488" t="s">
        <v>8331</v>
      </c>
      <c r="S2488" s="11">
        <f t="shared" si="156"/>
        <v>41021.708055555559</v>
      </c>
      <c r="T2488" s="11">
        <f t="shared" si="154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100.05066666666667</v>
      </c>
      <c r="P2489" s="7">
        <f t="shared" si="153"/>
        <v>39.493684210526318</v>
      </c>
      <c r="Q2489" t="s">
        <v>8313</v>
      </c>
      <c r="R2489" t="s">
        <v>8331</v>
      </c>
      <c r="S2489" s="11">
        <f t="shared" si="156"/>
        <v>41056.083298611113</v>
      </c>
      <c r="T2489" s="11">
        <f t="shared" si="154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106.69999999999999</v>
      </c>
      <c r="P2490" s="7">
        <f t="shared" si="153"/>
        <v>49.246153846153845</v>
      </c>
      <c r="Q2490" t="s">
        <v>8313</v>
      </c>
      <c r="R2490" t="s">
        <v>8331</v>
      </c>
      <c r="S2490" s="11">
        <f t="shared" si="156"/>
        <v>40863.674861111111</v>
      </c>
      <c r="T2490" s="11">
        <f t="shared" si="154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133.67142857142858</v>
      </c>
      <c r="P2491" s="7">
        <f t="shared" si="153"/>
        <v>62.38</v>
      </c>
      <c r="Q2491" t="s">
        <v>8313</v>
      </c>
      <c r="R2491" t="s">
        <v>8331</v>
      </c>
      <c r="S2491" s="11">
        <f t="shared" si="156"/>
        <v>41403.690266203703</v>
      </c>
      <c r="T2491" s="11">
        <f t="shared" si="154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121.39999999999999</v>
      </c>
      <c r="P2492" s="7">
        <f t="shared" si="153"/>
        <v>37.9375</v>
      </c>
      <c r="Q2492" t="s">
        <v>8313</v>
      </c>
      <c r="R2492" t="s">
        <v>8331</v>
      </c>
      <c r="S2492" s="11">
        <f t="shared" si="156"/>
        <v>41083.227731481478</v>
      </c>
      <c r="T2492" s="11">
        <f t="shared" si="154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103.2</v>
      </c>
      <c r="P2493" s="7">
        <f t="shared" si="153"/>
        <v>51.6</v>
      </c>
      <c r="Q2493" t="s">
        <v>8313</v>
      </c>
      <c r="R2493" t="s">
        <v>8331</v>
      </c>
      <c r="S2493" s="11">
        <f t="shared" si="156"/>
        <v>40559.07708333333</v>
      </c>
      <c r="T2493" s="11">
        <f t="shared" si="154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125</v>
      </c>
      <c r="P2494" s="7">
        <f t="shared" si="153"/>
        <v>27.777777777777779</v>
      </c>
      <c r="Q2494" t="s">
        <v>8313</v>
      </c>
      <c r="R2494" t="s">
        <v>8331</v>
      </c>
      <c r="S2494" s="11">
        <f t="shared" si="156"/>
        <v>41076.415972222225</v>
      </c>
      <c r="T2494" s="11">
        <f t="shared" si="154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128.69999999999999</v>
      </c>
      <c r="P2495" s="7">
        <f t="shared" si="153"/>
        <v>99.382239382239376</v>
      </c>
      <c r="Q2495" t="s">
        <v>8313</v>
      </c>
      <c r="R2495" t="s">
        <v>8331</v>
      </c>
      <c r="S2495" s="11">
        <f t="shared" si="156"/>
        <v>41393.168287037035</v>
      </c>
      <c r="T2495" s="11">
        <f t="shared" si="154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101.00533333333333</v>
      </c>
      <c r="P2496" s="7">
        <f t="shared" si="153"/>
        <v>38.848205128205123</v>
      </c>
      <c r="Q2496" t="s">
        <v>8313</v>
      </c>
      <c r="R2496" t="s">
        <v>8331</v>
      </c>
      <c r="S2496" s="11">
        <f t="shared" si="156"/>
        <v>41052.645185185182</v>
      </c>
      <c r="T2496" s="11">
        <f t="shared" si="154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127.53666666666665</v>
      </c>
      <c r="P2497" s="7">
        <f t="shared" si="153"/>
        <v>45.548809523809524</v>
      </c>
      <c r="Q2497" t="s">
        <v>8313</v>
      </c>
      <c r="R2497" t="s">
        <v>8331</v>
      </c>
      <c r="S2497" s="11">
        <f t="shared" si="156"/>
        <v>41066.946469907409</v>
      </c>
      <c r="T2497" s="11">
        <f t="shared" si="154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100</v>
      </c>
      <c r="P2498" s="7">
        <f t="shared" si="153"/>
        <v>600</v>
      </c>
      <c r="Q2498" t="s">
        <v>8313</v>
      </c>
      <c r="R2498" t="s">
        <v>8331</v>
      </c>
      <c r="S2498" s="11">
        <f t="shared" si="156"/>
        <v>41362.954768518517</v>
      </c>
      <c r="T2498" s="11">
        <f t="shared" si="154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5"/>
        <v>112.7715</v>
      </c>
      <c r="P2499" s="7">
        <f t="shared" ref="P2499:P2562" si="157">E2499/L2499</f>
        <v>80.551071428571419</v>
      </c>
      <c r="Q2499" t="s">
        <v>8313</v>
      </c>
      <c r="R2499" t="s">
        <v>8331</v>
      </c>
      <c r="S2499" s="11">
        <f t="shared" si="156"/>
        <v>40760.878912037035</v>
      </c>
      <c r="T2499" s="11">
        <f t="shared" ref="T2499:T2562" si="158">(((J2499/60)/60)/24)+DATE(1970,1,1)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5"/>
        <v>105.60000000000001</v>
      </c>
      <c r="P2500" s="7">
        <f t="shared" si="157"/>
        <v>52.8</v>
      </c>
      <c r="Q2500" t="s">
        <v>8313</v>
      </c>
      <c r="R2500" t="s">
        <v>8331</v>
      </c>
      <c r="S2500" s="11">
        <f t="shared" si="156"/>
        <v>42031.967442129629</v>
      </c>
      <c r="T2500" s="11">
        <f t="shared" si="158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ref="O2501:O2564" si="159">E2501/D2501*100</f>
        <v>202.625</v>
      </c>
      <c r="P2501" s="7">
        <f t="shared" si="157"/>
        <v>47.676470588235297</v>
      </c>
      <c r="Q2501" t="s">
        <v>8313</v>
      </c>
      <c r="R2501" t="s">
        <v>8331</v>
      </c>
      <c r="S2501" s="11">
        <f t="shared" si="156"/>
        <v>41274.75</v>
      </c>
      <c r="T2501" s="11">
        <f t="shared" si="158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113.33333333333333</v>
      </c>
      <c r="P2502" s="7">
        <f t="shared" si="157"/>
        <v>23.448275862068964</v>
      </c>
      <c r="Q2502" t="s">
        <v>8313</v>
      </c>
      <c r="R2502" t="s">
        <v>8331</v>
      </c>
      <c r="S2502" s="11">
        <f t="shared" si="156"/>
        <v>41083.772858796299</v>
      </c>
      <c r="T2502" s="11">
        <f t="shared" si="158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2.5545454545454547</v>
      </c>
      <c r="P2503" s="7">
        <f t="shared" si="157"/>
        <v>40.142857142857146</v>
      </c>
      <c r="Q2503" t="s">
        <v>8310</v>
      </c>
      <c r="R2503" t="s">
        <v>8353</v>
      </c>
      <c r="S2503" s="11">
        <f t="shared" si="156"/>
        <v>42274.776666666665</v>
      </c>
      <c r="T2503" s="11">
        <f t="shared" si="158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7.8181818181818186E-2</v>
      </c>
      <c r="P2504" s="7">
        <f t="shared" si="157"/>
        <v>17.2</v>
      </c>
      <c r="Q2504" t="s">
        <v>8310</v>
      </c>
      <c r="R2504" t="s">
        <v>8353</v>
      </c>
      <c r="S2504" s="11">
        <f t="shared" si="156"/>
        <v>41903.825439814813</v>
      </c>
      <c r="T2504" s="11">
        <f t="shared" si="158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 s="7" t="e">
        <f t="shared" si="157"/>
        <v>#DIV/0!</v>
      </c>
      <c r="Q2505" t="s">
        <v>8310</v>
      </c>
      <c r="R2505" t="s">
        <v>8353</v>
      </c>
      <c r="S2505" s="11">
        <f t="shared" ref="S2505:S2568" si="160">(((I2505/60)/60)/24)+DATE(1970,1,1)</f>
        <v>42528.879166666666</v>
      </c>
      <c r="T2505" s="11">
        <f t="shared" si="158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 s="7" t="e">
        <f t="shared" si="157"/>
        <v>#DIV/0!</v>
      </c>
      <c r="Q2506" t="s">
        <v>8310</v>
      </c>
      <c r="R2506" t="s">
        <v>8353</v>
      </c>
      <c r="S2506" s="11">
        <f t="shared" si="160"/>
        <v>41958.057106481487</v>
      </c>
      <c r="T2506" s="11">
        <f t="shared" si="158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 s="7" t="e">
        <f t="shared" si="157"/>
        <v>#DIV/0!</v>
      </c>
      <c r="Q2507" t="s">
        <v>8310</v>
      </c>
      <c r="R2507" t="s">
        <v>8353</v>
      </c>
      <c r="S2507" s="11">
        <f t="shared" si="160"/>
        <v>42077.014074074075</v>
      </c>
      <c r="T2507" s="11">
        <f t="shared" si="158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0.6</v>
      </c>
      <c r="P2508" s="7">
        <f t="shared" si="157"/>
        <v>15</v>
      </c>
      <c r="Q2508" t="s">
        <v>8310</v>
      </c>
      <c r="R2508" t="s">
        <v>8353</v>
      </c>
      <c r="S2508" s="11">
        <f t="shared" si="160"/>
        <v>42280.875</v>
      </c>
      <c r="T2508" s="11">
        <f t="shared" si="158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 s="7" t="e">
        <f t="shared" si="157"/>
        <v>#DIV/0!</v>
      </c>
      <c r="Q2509" t="s">
        <v>8310</v>
      </c>
      <c r="R2509" t="s">
        <v>8353</v>
      </c>
      <c r="S2509" s="11">
        <f t="shared" si="160"/>
        <v>42135.072962962964</v>
      </c>
      <c r="T2509" s="11">
        <f t="shared" si="158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 s="7" t="e">
        <f t="shared" si="157"/>
        <v>#DIV/0!</v>
      </c>
      <c r="Q2510" t="s">
        <v>8310</v>
      </c>
      <c r="R2510" t="s">
        <v>8353</v>
      </c>
      <c r="S2510" s="11">
        <f t="shared" si="160"/>
        <v>41865.951782407406</v>
      </c>
      <c r="T2510" s="11">
        <f t="shared" si="158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</v>
      </c>
      <c r="P2511" s="7">
        <f t="shared" si="157"/>
        <v>35.714285714285715</v>
      </c>
      <c r="Q2511" t="s">
        <v>8310</v>
      </c>
      <c r="R2511" t="s">
        <v>8353</v>
      </c>
      <c r="S2511" s="11">
        <f t="shared" si="160"/>
        <v>42114.767928240741</v>
      </c>
      <c r="T2511" s="11">
        <f t="shared" si="158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0.15</v>
      </c>
      <c r="P2512" s="7">
        <f t="shared" si="157"/>
        <v>37.5</v>
      </c>
      <c r="Q2512" t="s">
        <v>8310</v>
      </c>
      <c r="R2512" t="s">
        <v>8353</v>
      </c>
      <c r="S2512" s="11">
        <f t="shared" si="160"/>
        <v>42138.997361111105</v>
      </c>
      <c r="T2512" s="11">
        <f t="shared" si="158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 s="7" t="e">
        <f t="shared" si="157"/>
        <v>#DIV/0!</v>
      </c>
      <c r="Q2513" t="s">
        <v>8310</v>
      </c>
      <c r="R2513" t="s">
        <v>8353</v>
      </c>
      <c r="S2513" s="11">
        <f t="shared" si="160"/>
        <v>42401.446909722217</v>
      </c>
      <c r="T2513" s="11">
        <f t="shared" si="158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 s="7" t="e">
        <f t="shared" si="157"/>
        <v>#DIV/0!</v>
      </c>
      <c r="Q2514" t="s">
        <v>8310</v>
      </c>
      <c r="R2514" t="s">
        <v>8353</v>
      </c>
      <c r="S2514" s="11">
        <f t="shared" si="160"/>
        <v>41986.876863425925</v>
      </c>
      <c r="T2514" s="11">
        <f t="shared" si="158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 s="7" t="e">
        <f t="shared" si="157"/>
        <v>#DIV/0!</v>
      </c>
      <c r="Q2515" t="s">
        <v>8310</v>
      </c>
      <c r="R2515" t="s">
        <v>8353</v>
      </c>
      <c r="S2515" s="11">
        <f t="shared" si="160"/>
        <v>42792.00681712963</v>
      </c>
      <c r="T2515" s="11">
        <f t="shared" si="158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</v>
      </c>
      <c r="P2516" s="7">
        <f t="shared" si="157"/>
        <v>52.5</v>
      </c>
      <c r="Q2516" t="s">
        <v>8310</v>
      </c>
      <c r="R2516" t="s">
        <v>8353</v>
      </c>
      <c r="S2516" s="11">
        <f t="shared" si="160"/>
        <v>41871.389780092592</v>
      </c>
      <c r="T2516" s="11">
        <f t="shared" si="158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18.600000000000001</v>
      </c>
      <c r="P2517" s="7">
        <f t="shared" si="157"/>
        <v>77.5</v>
      </c>
      <c r="Q2517" t="s">
        <v>8310</v>
      </c>
      <c r="R2517" t="s">
        <v>8353</v>
      </c>
      <c r="S2517" s="11">
        <f t="shared" si="160"/>
        <v>42057.839733796296</v>
      </c>
      <c r="T2517" s="11">
        <f t="shared" si="158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 s="7" t="e">
        <f t="shared" si="157"/>
        <v>#DIV/0!</v>
      </c>
      <c r="Q2518" t="s">
        <v>8310</v>
      </c>
      <c r="R2518" t="s">
        <v>8353</v>
      </c>
      <c r="S2518" s="11">
        <f t="shared" si="160"/>
        <v>41972.6950462963</v>
      </c>
      <c r="T2518" s="11">
        <f t="shared" si="158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9.8166666666666664</v>
      </c>
      <c r="P2519" s="7">
        <f t="shared" si="157"/>
        <v>53.545454545454547</v>
      </c>
      <c r="Q2519" t="s">
        <v>8310</v>
      </c>
      <c r="R2519" t="s">
        <v>8353</v>
      </c>
      <c r="S2519" s="11">
        <f t="shared" si="160"/>
        <v>42082.760763888888</v>
      </c>
      <c r="T2519" s="11">
        <f t="shared" si="158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 s="7" t="e">
        <f t="shared" si="157"/>
        <v>#DIV/0!</v>
      </c>
      <c r="Q2520" t="s">
        <v>8310</v>
      </c>
      <c r="R2520" t="s">
        <v>8353</v>
      </c>
      <c r="S2520" s="11">
        <f t="shared" si="160"/>
        <v>41956.722546296296</v>
      </c>
      <c r="T2520" s="11">
        <f t="shared" si="158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4.3333333333333335E-2</v>
      </c>
      <c r="P2521" s="7">
        <f t="shared" si="157"/>
        <v>16.25</v>
      </c>
      <c r="Q2521" t="s">
        <v>8310</v>
      </c>
      <c r="R2521" t="s">
        <v>8353</v>
      </c>
      <c r="S2521" s="11">
        <f t="shared" si="160"/>
        <v>41839.155138888891</v>
      </c>
      <c r="T2521" s="11">
        <f t="shared" si="158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 s="7" t="e">
        <f t="shared" si="157"/>
        <v>#DIV/0!</v>
      </c>
      <c r="Q2522" t="s">
        <v>8310</v>
      </c>
      <c r="R2522" t="s">
        <v>8353</v>
      </c>
      <c r="S2522" s="11">
        <f t="shared" si="160"/>
        <v>42658.806249999994</v>
      </c>
      <c r="T2522" s="11">
        <f t="shared" si="158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109.48792</v>
      </c>
      <c r="P2523" s="7">
        <f t="shared" si="157"/>
        <v>103.68174242424243</v>
      </c>
      <c r="Q2523" t="s">
        <v>8313</v>
      </c>
      <c r="R2523" t="s">
        <v>8354</v>
      </c>
      <c r="S2523" s="11">
        <f t="shared" si="160"/>
        <v>42290.967835648145</v>
      </c>
      <c r="T2523" s="11">
        <f t="shared" si="158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100</v>
      </c>
      <c r="P2524" s="7">
        <f t="shared" si="157"/>
        <v>185.18518518518519</v>
      </c>
      <c r="Q2524" t="s">
        <v>8313</v>
      </c>
      <c r="R2524" t="s">
        <v>8354</v>
      </c>
      <c r="S2524" s="11">
        <f t="shared" si="160"/>
        <v>42482.619444444441</v>
      </c>
      <c r="T2524" s="11">
        <f t="shared" si="158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156.44444444444446</v>
      </c>
      <c r="P2525" s="7">
        <f t="shared" si="157"/>
        <v>54.153846153846153</v>
      </c>
      <c r="Q2525" t="s">
        <v>8313</v>
      </c>
      <c r="R2525" t="s">
        <v>8354</v>
      </c>
      <c r="S2525" s="11">
        <f t="shared" si="160"/>
        <v>41961.017268518524</v>
      </c>
      <c r="T2525" s="11">
        <f t="shared" si="158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101.6</v>
      </c>
      <c r="P2526" s="7">
        <f t="shared" si="157"/>
        <v>177.2093023255814</v>
      </c>
      <c r="Q2526" t="s">
        <v>8313</v>
      </c>
      <c r="R2526" t="s">
        <v>8354</v>
      </c>
      <c r="S2526" s="11">
        <f t="shared" si="160"/>
        <v>41994.1875</v>
      </c>
      <c r="T2526" s="11">
        <f t="shared" si="158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100.325</v>
      </c>
      <c r="P2527" s="7">
        <f t="shared" si="157"/>
        <v>100.325</v>
      </c>
      <c r="Q2527" t="s">
        <v>8313</v>
      </c>
      <c r="R2527" t="s">
        <v>8354</v>
      </c>
      <c r="S2527" s="11">
        <f t="shared" si="160"/>
        <v>41088.844571759262</v>
      </c>
      <c r="T2527" s="11">
        <f t="shared" si="158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112.94999999999999</v>
      </c>
      <c r="P2528" s="7">
        <f t="shared" si="157"/>
        <v>136.90909090909091</v>
      </c>
      <c r="Q2528" t="s">
        <v>8313</v>
      </c>
      <c r="R2528" t="s">
        <v>8354</v>
      </c>
      <c r="S2528" s="11">
        <f t="shared" si="160"/>
        <v>41981.207638888889</v>
      </c>
      <c r="T2528" s="11">
        <f t="shared" si="158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102.125</v>
      </c>
      <c r="P2529" s="7">
        <f t="shared" si="157"/>
        <v>57.535211267605632</v>
      </c>
      <c r="Q2529" t="s">
        <v>8313</v>
      </c>
      <c r="R2529" t="s">
        <v>8354</v>
      </c>
      <c r="S2529" s="11">
        <f t="shared" si="160"/>
        <v>41565.165972222225</v>
      </c>
      <c r="T2529" s="11">
        <f t="shared" si="158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107.24974999999999</v>
      </c>
      <c r="P2530" s="7">
        <f t="shared" si="157"/>
        <v>52.962839506172834</v>
      </c>
      <c r="Q2530" t="s">
        <v>8313</v>
      </c>
      <c r="R2530" t="s">
        <v>8354</v>
      </c>
      <c r="S2530" s="11">
        <f t="shared" si="160"/>
        <v>42236.458333333328</v>
      </c>
      <c r="T2530" s="11">
        <f t="shared" si="158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104.28333333333333</v>
      </c>
      <c r="P2531" s="7">
        <f t="shared" si="157"/>
        <v>82.328947368421055</v>
      </c>
      <c r="Q2531" t="s">
        <v>8313</v>
      </c>
      <c r="R2531" t="s">
        <v>8354</v>
      </c>
      <c r="S2531" s="11">
        <f t="shared" si="160"/>
        <v>40993.0390625</v>
      </c>
      <c r="T2531" s="11">
        <f t="shared" si="158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100</v>
      </c>
      <c r="P2532" s="7">
        <f t="shared" si="157"/>
        <v>135.41666666666666</v>
      </c>
      <c r="Q2532" t="s">
        <v>8313</v>
      </c>
      <c r="R2532" t="s">
        <v>8354</v>
      </c>
      <c r="S2532" s="11">
        <f t="shared" si="160"/>
        <v>42114.201388888891</v>
      </c>
      <c r="T2532" s="11">
        <f t="shared" si="158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100.4</v>
      </c>
      <c r="P2533" s="7">
        <f t="shared" si="157"/>
        <v>74.06557377049181</v>
      </c>
      <c r="Q2533" t="s">
        <v>8313</v>
      </c>
      <c r="R2533" t="s">
        <v>8354</v>
      </c>
      <c r="S2533" s="11">
        <f t="shared" si="160"/>
        <v>42231.165972222225</v>
      </c>
      <c r="T2533" s="11">
        <f t="shared" si="158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126.125</v>
      </c>
      <c r="P2534" s="7">
        <f t="shared" si="157"/>
        <v>84.083333333333329</v>
      </c>
      <c r="Q2534" t="s">
        <v>8313</v>
      </c>
      <c r="R2534" t="s">
        <v>8354</v>
      </c>
      <c r="S2534" s="11">
        <f t="shared" si="160"/>
        <v>41137.849143518521</v>
      </c>
      <c r="T2534" s="11">
        <f t="shared" si="158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110.66666666666667</v>
      </c>
      <c r="P2535" s="7">
        <f t="shared" si="157"/>
        <v>61.029411764705884</v>
      </c>
      <c r="Q2535" t="s">
        <v>8313</v>
      </c>
      <c r="R2535" t="s">
        <v>8354</v>
      </c>
      <c r="S2535" s="11">
        <f t="shared" si="160"/>
        <v>41334.750787037039</v>
      </c>
      <c r="T2535" s="11">
        <f t="shared" si="158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105</v>
      </c>
      <c r="P2536" s="7">
        <f t="shared" si="157"/>
        <v>150</v>
      </c>
      <c r="Q2536" t="s">
        <v>8313</v>
      </c>
      <c r="R2536" t="s">
        <v>8354</v>
      </c>
      <c r="S2536" s="11">
        <f t="shared" si="160"/>
        <v>40179.25</v>
      </c>
      <c r="T2536" s="11">
        <f t="shared" si="158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103.77499999999999</v>
      </c>
      <c r="P2537" s="7">
        <f t="shared" si="157"/>
        <v>266.08974358974359</v>
      </c>
      <c r="Q2537" t="s">
        <v>8313</v>
      </c>
      <c r="R2537" t="s">
        <v>8354</v>
      </c>
      <c r="S2537" s="11">
        <f t="shared" si="160"/>
        <v>41974.832696759258</v>
      </c>
      <c r="T2537" s="11">
        <f t="shared" si="158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115.99999999999999</v>
      </c>
      <c r="P2538" s="7">
        <f t="shared" si="157"/>
        <v>7.25</v>
      </c>
      <c r="Q2538" t="s">
        <v>8313</v>
      </c>
      <c r="R2538" t="s">
        <v>8354</v>
      </c>
      <c r="S2538" s="11">
        <f t="shared" si="160"/>
        <v>41485.106087962966</v>
      </c>
      <c r="T2538" s="11">
        <f t="shared" si="158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110.00000000000001</v>
      </c>
      <c r="P2539" s="7">
        <f t="shared" si="157"/>
        <v>100</v>
      </c>
      <c r="Q2539" t="s">
        <v>8313</v>
      </c>
      <c r="R2539" t="s">
        <v>8354</v>
      </c>
      <c r="S2539" s="11">
        <f t="shared" si="160"/>
        <v>40756.648784722223</v>
      </c>
      <c r="T2539" s="11">
        <f t="shared" si="158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113.01761111111111</v>
      </c>
      <c r="P2540" s="7">
        <f t="shared" si="157"/>
        <v>109.96308108108107</v>
      </c>
      <c r="Q2540" t="s">
        <v>8313</v>
      </c>
      <c r="R2540" t="s">
        <v>8354</v>
      </c>
      <c r="S2540" s="11">
        <f t="shared" si="160"/>
        <v>41329.207638888889</v>
      </c>
      <c r="T2540" s="11">
        <f t="shared" si="158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100.25</v>
      </c>
      <c r="P2541" s="7">
        <f t="shared" si="157"/>
        <v>169.91525423728814</v>
      </c>
      <c r="Q2541" t="s">
        <v>8313</v>
      </c>
      <c r="R2541" t="s">
        <v>8354</v>
      </c>
      <c r="S2541" s="11">
        <f t="shared" si="160"/>
        <v>42037.902222222227</v>
      </c>
      <c r="T2541" s="11">
        <f t="shared" si="158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103.4</v>
      </c>
      <c r="P2542" s="7">
        <f t="shared" si="157"/>
        <v>95.740740740740748</v>
      </c>
      <c r="Q2542" t="s">
        <v>8313</v>
      </c>
      <c r="R2542" t="s">
        <v>8354</v>
      </c>
      <c r="S2542" s="11">
        <f t="shared" si="160"/>
        <v>40845.675011574072</v>
      </c>
      <c r="T2542" s="11">
        <f t="shared" si="158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107.02857142857142</v>
      </c>
      <c r="P2543" s="7">
        <f t="shared" si="157"/>
        <v>59.460317460317462</v>
      </c>
      <c r="Q2543" t="s">
        <v>8313</v>
      </c>
      <c r="R2543" t="s">
        <v>8354</v>
      </c>
      <c r="S2543" s="11">
        <f t="shared" si="160"/>
        <v>41543.449282407404</v>
      </c>
      <c r="T2543" s="11">
        <f t="shared" si="158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103.57142857142858</v>
      </c>
      <c r="P2544" s="7">
        <f t="shared" si="157"/>
        <v>55.769230769230766</v>
      </c>
      <c r="Q2544" t="s">
        <v>8313</v>
      </c>
      <c r="R2544" t="s">
        <v>8354</v>
      </c>
      <c r="S2544" s="11">
        <f t="shared" si="160"/>
        <v>41548.165972222225</v>
      </c>
      <c r="T2544" s="11">
        <f t="shared" si="158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156.4</v>
      </c>
      <c r="P2545" s="7">
        <f t="shared" si="157"/>
        <v>30.076923076923077</v>
      </c>
      <c r="Q2545" t="s">
        <v>8313</v>
      </c>
      <c r="R2545" t="s">
        <v>8354</v>
      </c>
      <c r="S2545" s="11">
        <f t="shared" si="160"/>
        <v>40545.125</v>
      </c>
      <c r="T2545" s="11">
        <f t="shared" si="158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100.82</v>
      </c>
      <c r="P2546" s="7">
        <f t="shared" si="157"/>
        <v>88.438596491228068</v>
      </c>
      <c r="Q2546" t="s">
        <v>8313</v>
      </c>
      <c r="R2546" t="s">
        <v>8354</v>
      </c>
      <c r="S2546" s="11">
        <f t="shared" si="160"/>
        <v>41098.520474537036</v>
      </c>
      <c r="T2546" s="11">
        <f t="shared" si="158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195.3</v>
      </c>
      <c r="P2547" s="7">
        <f t="shared" si="157"/>
        <v>64.032786885245898</v>
      </c>
      <c r="Q2547" t="s">
        <v>8313</v>
      </c>
      <c r="R2547" t="s">
        <v>8354</v>
      </c>
      <c r="S2547" s="11">
        <f t="shared" si="160"/>
        <v>42062.020833333328</v>
      </c>
      <c r="T2547" s="11">
        <f t="shared" si="158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111.71428571428572</v>
      </c>
      <c r="P2548" s="7">
        <f t="shared" si="157"/>
        <v>60.153846153846153</v>
      </c>
      <c r="Q2548" t="s">
        <v>8313</v>
      </c>
      <c r="R2548" t="s">
        <v>8354</v>
      </c>
      <c r="S2548" s="11">
        <f t="shared" si="160"/>
        <v>41552.208333333336</v>
      </c>
      <c r="T2548" s="11">
        <f t="shared" si="158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119.85454545454546</v>
      </c>
      <c r="P2549" s="7">
        <f t="shared" si="157"/>
        <v>49.194029850746269</v>
      </c>
      <c r="Q2549" t="s">
        <v>8313</v>
      </c>
      <c r="R2549" t="s">
        <v>8354</v>
      </c>
      <c r="S2549" s="11">
        <f t="shared" si="160"/>
        <v>41003.731516203705</v>
      </c>
      <c r="T2549" s="11">
        <f t="shared" si="158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101.85</v>
      </c>
      <c r="P2550" s="7">
        <f t="shared" si="157"/>
        <v>165.16216216216216</v>
      </c>
      <c r="Q2550" t="s">
        <v>8313</v>
      </c>
      <c r="R2550" t="s">
        <v>8354</v>
      </c>
      <c r="S2550" s="11">
        <f t="shared" si="160"/>
        <v>42643.185416666667</v>
      </c>
      <c r="T2550" s="11">
        <f t="shared" si="158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102.80254777070064</v>
      </c>
      <c r="P2551" s="7">
        <f t="shared" si="157"/>
        <v>43.621621621621621</v>
      </c>
      <c r="Q2551" t="s">
        <v>8313</v>
      </c>
      <c r="R2551" t="s">
        <v>8354</v>
      </c>
      <c r="S2551" s="11">
        <f t="shared" si="160"/>
        <v>41425.708333333336</v>
      </c>
      <c r="T2551" s="11">
        <f t="shared" si="158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100.84615384615385</v>
      </c>
      <c r="P2552" s="7">
        <f t="shared" si="157"/>
        <v>43.7</v>
      </c>
      <c r="Q2552" t="s">
        <v>8313</v>
      </c>
      <c r="R2552" t="s">
        <v>8354</v>
      </c>
      <c r="S2552" s="11">
        <f t="shared" si="160"/>
        <v>42285.165972222225</v>
      </c>
      <c r="T2552" s="11">
        <f t="shared" si="158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102.73469387755102</v>
      </c>
      <c r="P2553" s="7">
        <f t="shared" si="157"/>
        <v>67.419642857142861</v>
      </c>
      <c r="Q2553" t="s">
        <v>8313</v>
      </c>
      <c r="R2553" t="s">
        <v>8354</v>
      </c>
      <c r="S2553" s="11">
        <f t="shared" si="160"/>
        <v>40989.866666666669</v>
      </c>
      <c r="T2553" s="11">
        <f t="shared" si="158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106.5</v>
      </c>
      <c r="P2554" s="7">
        <f t="shared" si="157"/>
        <v>177.5</v>
      </c>
      <c r="Q2554" t="s">
        <v>8313</v>
      </c>
      <c r="R2554" t="s">
        <v>8354</v>
      </c>
      <c r="S2554" s="11">
        <f t="shared" si="160"/>
        <v>42799.809965277775</v>
      </c>
      <c r="T2554" s="11">
        <f t="shared" si="158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155.53333333333333</v>
      </c>
      <c r="P2555" s="7">
        <f t="shared" si="157"/>
        <v>38.883333333333333</v>
      </c>
      <c r="Q2555" t="s">
        <v>8313</v>
      </c>
      <c r="R2555" t="s">
        <v>8354</v>
      </c>
      <c r="S2555" s="11">
        <f t="shared" si="160"/>
        <v>41173.199155092596</v>
      </c>
      <c r="T2555" s="11">
        <f t="shared" si="158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122.8</v>
      </c>
      <c r="P2556" s="7">
        <f t="shared" si="157"/>
        <v>54.985074626865675</v>
      </c>
      <c r="Q2556" t="s">
        <v>8313</v>
      </c>
      <c r="R2556" t="s">
        <v>8354</v>
      </c>
      <c r="S2556" s="11">
        <f t="shared" si="160"/>
        <v>42156.165972222225</v>
      </c>
      <c r="T2556" s="11">
        <f t="shared" si="158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107.35</v>
      </c>
      <c r="P2557" s="7">
        <f t="shared" si="157"/>
        <v>61.342857142857142</v>
      </c>
      <c r="Q2557" t="s">
        <v>8313</v>
      </c>
      <c r="R2557" t="s">
        <v>8354</v>
      </c>
      <c r="S2557" s="11">
        <f t="shared" si="160"/>
        <v>41057.655011574076</v>
      </c>
      <c r="T2557" s="11">
        <f t="shared" si="158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105.50335570469798</v>
      </c>
      <c r="P2558" s="7">
        <f t="shared" si="157"/>
        <v>23.117647058823529</v>
      </c>
      <c r="Q2558" t="s">
        <v>8313</v>
      </c>
      <c r="R2558" t="s">
        <v>8354</v>
      </c>
      <c r="S2558" s="11">
        <f t="shared" si="160"/>
        <v>41267.991400462961</v>
      </c>
      <c r="T2558" s="11">
        <f t="shared" si="158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118.44444444444444</v>
      </c>
      <c r="P2559" s="7">
        <f t="shared" si="157"/>
        <v>29.611111111111111</v>
      </c>
      <c r="Q2559" t="s">
        <v>8313</v>
      </c>
      <c r="R2559" t="s">
        <v>8354</v>
      </c>
      <c r="S2559" s="11">
        <f t="shared" si="160"/>
        <v>41774.745208333334</v>
      </c>
      <c r="T2559" s="11">
        <f t="shared" si="158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108.88</v>
      </c>
      <c r="P2560" s="7">
        <f t="shared" si="157"/>
        <v>75.611111111111114</v>
      </c>
      <c r="Q2560" t="s">
        <v>8313</v>
      </c>
      <c r="R2560" t="s">
        <v>8354</v>
      </c>
      <c r="S2560" s="11">
        <f t="shared" si="160"/>
        <v>42125.582638888889</v>
      </c>
      <c r="T2560" s="11">
        <f t="shared" si="158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111.25</v>
      </c>
      <c r="P2561" s="7">
        <f t="shared" si="157"/>
        <v>35.6</v>
      </c>
      <c r="Q2561" t="s">
        <v>8313</v>
      </c>
      <c r="R2561" t="s">
        <v>8354</v>
      </c>
      <c r="S2561" s="11">
        <f t="shared" si="160"/>
        <v>40862.817361111112</v>
      </c>
      <c r="T2561" s="11">
        <f t="shared" si="158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100.1</v>
      </c>
      <c r="P2562" s="7">
        <f t="shared" si="157"/>
        <v>143</v>
      </c>
      <c r="Q2562" t="s">
        <v>8313</v>
      </c>
      <c r="R2562" t="s">
        <v>8354</v>
      </c>
      <c r="S2562" s="11">
        <f t="shared" si="160"/>
        <v>42069.951087962967</v>
      </c>
      <c r="T2562" s="11">
        <f t="shared" si="158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9"/>
        <v>0</v>
      </c>
      <c r="P2563" s="7" t="e">
        <f t="shared" ref="P2563:P2626" si="161">E2563/L2563</f>
        <v>#DIV/0!</v>
      </c>
      <c r="Q2563" t="s">
        <v>8310</v>
      </c>
      <c r="R2563" t="s">
        <v>8337</v>
      </c>
      <c r="S2563" s="11">
        <f t="shared" si="160"/>
        <v>42290.528807870374</v>
      </c>
      <c r="T2563" s="11">
        <f t="shared" ref="T2563:T2626" si="162"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59"/>
        <v>0.75</v>
      </c>
      <c r="P2564" s="7">
        <f t="shared" si="161"/>
        <v>25</v>
      </c>
      <c r="Q2564" t="s">
        <v>8310</v>
      </c>
      <c r="R2564" t="s">
        <v>8337</v>
      </c>
      <c r="S2564" s="11">
        <f t="shared" si="160"/>
        <v>42654.524756944447</v>
      </c>
      <c r="T2564" s="11">
        <f t="shared" si="162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ref="O2565:O2628" si="163">E2565/D2565*100</f>
        <v>0</v>
      </c>
      <c r="P2565" s="7" t="e">
        <f t="shared" si="161"/>
        <v>#DIV/0!</v>
      </c>
      <c r="Q2565" t="s">
        <v>8310</v>
      </c>
      <c r="R2565" t="s">
        <v>8337</v>
      </c>
      <c r="S2565" s="11">
        <f t="shared" si="160"/>
        <v>42215.139479166668</v>
      </c>
      <c r="T2565" s="11">
        <f t="shared" si="162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 s="7" t="e">
        <f t="shared" si="161"/>
        <v>#DIV/0!</v>
      </c>
      <c r="Q2566" t="s">
        <v>8310</v>
      </c>
      <c r="R2566" t="s">
        <v>8337</v>
      </c>
      <c r="S2566" s="11">
        <f t="shared" si="160"/>
        <v>41852.040497685186</v>
      </c>
      <c r="T2566" s="11">
        <f t="shared" si="162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1</v>
      </c>
      <c r="P2567" s="7">
        <f t="shared" si="161"/>
        <v>100</v>
      </c>
      <c r="Q2567" t="s">
        <v>8310</v>
      </c>
      <c r="R2567" t="s">
        <v>8337</v>
      </c>
      <c r="S2567" s="11">
        <f t="shared" si="160"/>
        <v>42499.868055555555</v>
      </c>
      <c r="T2567" s="11">
        <f t="shared" si="162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 s="7" t="e">
        <f t="shared" si="161"/>
        <v>#DIV/0!</v>
      </c>
      <c r="Q2568" t="s">
        <v>8310</v>
      </c>
      <c r="R2568" t="s">
        <v>8337</v>
      </c>
      <c r="S2568" s="11">
        <f t="shared" si="160"/>
        <v>41872.980879629627</v>
      </c>
      <c r="T2568" s="11">
        <f t="shared" si="162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0.26666666666666666</v>
      </c>
      <c r="P2569" s="7">
        <f t="shared" si="161"/>
        <v>60</v>
      </c>
      <c r="Q2569" t="s">
        <v>8310</v>
      </c>
      <c r="R2569" t="s">
        <v>8337</v>
      </c>
      <c r="S2569" s="11">
        <f t="shared" ref="S2569:S2632" si="164">(((I2569/60)/60)/24)+DATE(1970,1,1)</f>
        <v>42117.878912037035</v>
      </c>
      <c r="T2569" s="11">
        <f t="shared" si="162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0.5</v>
      </c>
      <c r="P2570" s="7">
        <f t="shared" si="161"/>
        <v>50</v>
      </c>
      <c r="Q2570" t="s">
        <v>8310</v>
      </c>
      <c r="R2570" t="s">
        <v>8337</v>
      </c>
      <c r="S2570" s="11">
        <f t="shared" si="164"/>
        <v>42614.666597222225</v>
      </c>
      <c r="T2570" s="11">
        <f t="shared" si="162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2.2307692307692308</v>
      </c>
      <c r="P2571" s="7">
        <f t="shared" si="161"/>
        <v>72.5</v>
      </c>
      <c r="Q2571" t="s">
        <v>8310</v>
      </c>
      <c r="R2571" t="s">
        <v>8337</v>
      </c>
      <c r="S2571" s="11">
        <f t="shared" si="164"/>
        <v>42264.105462962965</v>
      </c>
      <c r="T2571" s="11">
        <f t="shared" si="162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0.84285714285714297</v>
      </c>
      <c r="P2572" s="7">
        <f t="shared" si="161"/>
        <v>29.5</v>
      </c>
      <c r="Q2572" t="s">
        <v>8310</v>
      </c>
      <c r="R2572" t="s">
        <v>8337</v>
      </c>
      <c r="S2572" s="11">
        <f t="shared" si="164"/>
        <v>42774.903182870374</v>
      </c>
      <c r="T2572" s="11">
        <f t="shared" si="162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0.25</v>
      </c>
      <c r="P2573" s="7">
        <f t="shared" si="161"/>
        <v>62.5</v>
      </c>
      <c r="Q2573" t="s">
        <v>8310</v>
      </c>
      <c r="R2573" t="s">
        <v>8337</v>
      </c>
      <c r="S2573" s="11">
        <f t="shared" si="164"/>
        <v>42509.341678240744</v>
      </c>
      <c r="T2573" s="11">
        <f t="shared" si="162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 s="7" t="e">
        <f t="shared" si="161"/>
        <v>#DIV/0!</v>
      </c>
      <c r="Q2574" t="s">
        <v>8310</v>
      </c>
      <c r="R2574" t="s">
        <v>8337</v>
      </c>
      <c r="S2574" s="11">
        <f t="shared" si="164"/>
        <v>42107.119409722218</v>
      </c>
      <c r="T2574" s="11">
        <f t="shared" si="162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 s="7" t="e">
        <f t="shared" si="161"/>
        <v>#DIV/0!</v>
      </c>
      <c r="Q2575" t="s">
        <v>8310</v>
      </c>
      <c r="R2575" t="s">
        <v>8337</v>
      </c>
      <c r="S2575" s="11">
        <f t="shared" si="164"/>
        <v>41874.592002314814</v>
      </c>
      <c r="T2575" s="11">
        <f t="shared" si="162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 s="7" t="e">
        <f t="shared" si="161"/>
        <v>#DIV/0!</v>
      </c>
      <c r="Q2576" t="s">
        <v>8310</v>
      </c>
      <c r="R2576" t="s">
        <v>8337</v>
      </c>
      <c r="S2576" s="11">
        <f t="shared" si="164"/>
        <v>42508.825752314813</v>
      </c>
      <c r="T2576" s="11">
        <f t="shared" si="162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 s="7" t="e">
        <f t="shared" si="161"/>
        <v>#DIV/0!</v>
      </c>
      <c r="Q2577" t="s">
        <v>8310</v>
      </c>
      <c r="R2577" t="s">
        <v>8337</v>
      </c>
      <c r="S2577" s="11">
        <f t="shared" si="164"/>
        <v>42016.108726851846</v>
      </c>
      <c r="T2577" s="11">
        <f t="shared" si="162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 s="7" t="e">
        <f t="shared" si="161"/>
        <v>#DIV/0!</v>
      </c>
      <c r="Q2578" t="s">
        <v>8310</v>
      </c>
      <c r="R2578" t="s">
        <v>8337</v>
      </c>
      <c r="S2578" s="11">
        <f t="shared" si="164"/>
        <v>42104.968136574069</v>
      </c>
      <c r="T2578" s="11">
        <f t="shared" si="162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 s="7" t="e">
        <f t="shared" si="161"/>
        <v>#DIV/0!</v>
      </c>
      <c r="Q2579" t="s">
        <v>8310</v>
      </c>
      <c r="R2579" t="s">
        <v>8337</v>
      </c>
      <c r="S2579" s="11">
        <f t="shared" si="164"/>
        <v>41855.820567129631</v>
      </c>
      <c r="T2579" s="11">
        <f t="shared" si="162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 s="7" t="e">
        <f t="shared" si="161"/>
        <v>#DIV/0!</v>
      </c>
      <c r="Q2580" t="s">
        <v>8310</v>
      </c>
      <c r="R2580" t="s">
        <v>8337</v>
      </c>
      <c r="S2580" s="11">
        <f t="shared" si="164"/>
        <v>42286.708333333328</v>
      </c>
      <c r="T2580" s="11">
        <f t="shared" si="162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0.13849999999999998</v>
      </c>
      <c r="P2581" s="7">
        <f t="shared" si="161"/>
        <v>23.083333333333332</v>
      </c>
      <c r="Q2581" t="s">
        <v>8310</v>
      </c>
      <c r="R2581" t="s">
        <v>8337</v>
      </c>
      <c r="S2581" s="11">
        <f t="shared" si="164"/>
        <v>41897.829895833333</v>
      </c>
      <c r="T2581" s="11">
        <f t="shared" si="162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0.6</v>
      </c>
      <c r="P2582" s="7">
        <f t="shared" si="161"/>
        <v>25.5</v>
      </c>
      <c r="Q2582" t="s">
        <v>8310</v>
      </c>
      <c r="R2582" t="s">
        <v>8337</v>
      </c>
      <c r="S2582" s="11">
        <f t="shared" si="164"/>
        <v>42140.125</v>
      </c>
      <c r="T2582" s="11">
        <f t="shared" si="162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10.6</v>
      </c>
      <c r="P2583" s="7">
        <f t="shared" si="161"/>
        <v>48.18181818181818</v>
      </c>
      <c r="Q2583" t="s">
        <v>8310</v>
      </c>
      <c r="R2583" t="s">
        <v>8337</v>
      </c>
      <c r="S2583" s="11">
        <f t="shared" si="164"/>
        <v>42324.670115740737</v>
      </c>
      <c r="T2583" s="11">
        <f t="shared" si="162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1.1111111111111111E-3</v>
      </c>
      <c r="P2584" s="7">
        <f t="shared" si="161"/>
        <v>1</v>
      </c>
      <c r="Q2584" t="s">
        <v>8310</v>
      </c>
      <c r="R2584" t="s">
        <v>8337</v>
      </c>
      <c r="S2584" s="11">
        <f t="shared" si="164"/>
        <v>42672.988819444443</v>
      </c>
      <c r="T2584" s="11">
        <f t="shared" si="162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0.5</v>
      </c>
      <c r="P2585" s="7">
        <f t="shared" si="161"/>
        <v>1</v>
      </c>
      <c r="Q2585" t="s">
        <v>8310</v>
      </c>
      <c r="R2585" t="s">
        <v>8337</v>
      </c>
      <c r="S2585" s="11">
        <f t="shared" si="164"/>
        <v>42079.727777777778</v>
      </c>
      <c r="T2585" s="11">
        <f t="shared" si="162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 s="7" t="e">
        <f t="shared" si="161"/>
        <v>#DIV/0!</v>
      </c>
      <c r="Q2586" t="s">
        <v>8310</v>
      </c>
      <c r="R2586" t="s">
        <v>8337</v>
      </c>
      <c r="S2586" s="11">
        <f t="shared" si="164"/>
        <v>42170.173252314817</v>
      </c>
      <c r="T2586" s="11">
        <f t="shared" si="162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0.16666666666666669</v>
      </c>
      <c r="P2587" s="7">
        <f t="shared" si="161"/>
        <v>50</v>
      </c>
      <c r="Q2587" t="s">
        <v>8310</v>
      </c>
      <c r="R2587" t="s">
        <v>8337</v>
      </c>
      <c r="S2587" s="11">
        <f t="shared" si="164"/>
        <v>41825.963333333333</v>
      </c>
      <c r="T2587" s="11">
        <f t="shared" si="162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0.16666666666666669</v>
      </c>
      <c r="P2588" s="7">
        <f t="shared" si="161"/>
        <v>5</v>
      </c>
      <c r="Q2588" t="s">
        <v>8310</v>
      </c>
      <c r="R2588" t="s">
        <v>8337</v>
      </c>
      <c r="S2588" s="11">
        <f t="shared" si="164"/>
        <v>42363.330277777779</v>
      </c>
      <c r="T2588" s="11">
        <f t="shared" si="162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2.4340000000000002</v>
      </c>
      <c r="P2589" s="7">
        <f t="shared" si="161"/>
        <v>202.83333333333334</v>
      </c>
      <c r="Q2589" t="s">
        <v>8310</v>
      </c>
      <c r="R2589" t="s">
        <v>8337</v>
      </c>
      <c r="S2589" s="11">
        <f t="shared" si="164"/>
        <v>42368.675381944442</v>
      </c>
      <c r="T2589" s="11">
        <f t="shared" si="162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3.8833333333333329</v>
      </c>
      <c r="P2590" s="7">
        <f t="shared" si="161"/>
        <v>29.125</v>
      </c>
      <c r="Q2590" t="s">
        <v>8310</v>
      </c>
      <c r="R2590" t="s">
        <v>8337</v>
      </c>
      <c r="S2590" s="11">
        <f t="shared" si="164"/>
        <v>42094.551388888889</v>
      </c>
      <c r="T2590" s="11">
        <f t="shared" si="162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0.01</v>
      </c>
      <c r="P2591" s="7">
        <f t="shared" si="161"/>
        <v>5</v>
      </c>
      <c r="Q2591" t="s">
        <v>8310</v>
      </c>
      <c r="R2591" t="s">
        <v>8337</v>
      </c>
      <c r="S2591" s="11">
        <f t="shared" si="164"/>
        <v>42452.494525462964</v>
      </c>
      <c r="T2591" s="11">
        <f t="shared" si="162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 s="7" t="e">
        <f t="shared" si="161"/>
        <v>#DIV/0!</v>
      </c>
      <c r="Q2592" t="s">
        <v>8310</v>
      </c>
      <c r="R2592" t="s">
        <v>8337</v>
      </c>
      <c r="S2592" s="11">
        <f t="shared" si="164"/>
        <v>42395.589085648149</v>
      </c>
      <c r="T2592" s="11">
        <f t="shared" si="162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1.7333333333333332</v>
      </c>
      <c r="P2593" s="7">
        <f t="shared" si="161"/>
        <v>13</v>
      </c>
      <c r="Q2593" t="s">
        <v>8310</v>
      </c>
      <c r="R2593" t="s">
        <v>8337</v>
      </c>
      <c r="S2593" s="11">
        <f t="shared" si="164"/>
        <v>42442.864861111113</v>
      </c>
      <c r="T2593" s="11">
        <f t="shared" si="162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0.16666666666666669</v>
      </c>
      <c r="P2594" s="7">
        <f t="shared" si="161"/>
        <v>50</v>
      </c>
      <c r="Q2594" t="s">
        <v>8310</v>
      </c>
      <c r="R2594" t="s">
        <v>8337</v>
      </c>
      <c r="S2594" s="11">
        <f t="shared" si="164"/>
        <v>41917.801168981481</v>
      </c>
      <c r="T2594" s="11">
        <f t="shared" si="162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 s="7" t="e">
        <f t="shared" si="161"/>
        <v>#DIV/0!</v>
      </c>
      <c r="Q2595" t="s">
        <v>8310</v>
      </c>
      <c r="R2595" t="s">
        <v>8337</v>
      </c>
      <c r="S2595" s="11">
        <f t="shared" si="164"/>
        <v>42119.84520833334</v>
      </c>
      <c r="T2595" s="11">
        <f t="shared" si="162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1.25E-3</v>
      </c>
      <c r="P2596" s="7">
        <f t="shared" si="161"/>
        <v>1</v>
      </c>
      <c r="Q2596" t="s">
        <v>8310</v>
      </c>
      <c r="R2596" t="s">
        <v>8337</v>
      </c>
      <c r="S2596" s="11">
        <f t="shared" si="164"/>
        <v>41858.967916666668</v>
      </c>
      <c r="T2596" s="11">
        <f t="shared" si="162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12.166666666666668</v>
      </c>
      <c r="P2597" s="7">
        <f t="shared" si="161"/>
        <v>96.05263157894737</v>
      </c>
      <c r="Q2597" t="s">
        <v>8310</v>
      </c>
      <c r="R2597" t="s">
        <v>8337</v>
      </c>
      <c r="S2597" s="11">
        <f t="shared" si="164"/>
        <v>42790.244212962964</v>
      </c>
      <c r="T2597" s="11">
        <f t="shared" si="162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23.588571428571427</v>
      </c>
      <c r="P2598" s="7">
        <f t="shared" si="161"/>
        <v>305.77777777777777</v>
      </c>
      <c r="Q2598" t="s">
        <v>8310</v>
      </c>
      <c r="R2598" t="s">
        <v>8337</v>
      </c>
      <c r="S2598" s="11">
        <f t="shared" si="164"/>
        <v>41858.664456018516</v>
      </c>
      <c r="T2598" s="11">
        <f t="shared" si="162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5.6666666666666661</v>
      </c>
      <c r="P2599" s="7">
        <f t="shared" si="161"/>
        <v>12.142857142857142</v>
      </c>
      <c r="Q2599" t="s">
        <v>8310</v>
      </c>
      <c r="R2599" t="s">
        <v>8337</v>
      </c>
      <c r="S2599" s="11">
        <f t="shared" si="164"/>
        <v>42540.341631944444</v>
      </c>
      <c r="T2599" s="11">
        <f t="shared" si="162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39</v>
      </c>
      <c r="P2600" s="7">
        <f t="shared" si="161"/>
        <v>83.571428571428569</v>
      </c>
      <c r="Q2600" t="s">
        <v>8310</v>
      </c>
      <c r="R2600" t="s">
        <v>8337</v>
      </c>
      <c r="S2600" s="11">
        <f t="shared" si="164"/>
        <v>42270.840289351851</v>
      </c>
      <c r="T2600" s="11">
        <f t="shared" si="162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0.99546510341776351</v>
      </c>
      <c r="P2601" s="7">
        <f t="shared" si="161"/>
        <v>18</v>
      </c>
      <c r="Q2601" t="s">
        <v>8310</v>
      </c>
      <c r="R2601" t="s">
        <v>8337</v>
      </c>
      <c r="S2601" s="11">
        <f t="shared" si="164"/>
        <v>41854.754016203704</v>
      </c>
      <c r="T2601" s="11">
        <f t="shared" si="162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6.9320000000000004</v>
      </c>
      <c r="P2602" s="7">
        <f t="shared" si="161"/>
        <v>115.53333333333333</v>
      </c>
      <c r="Q2602" t="s">
        <v>8310</v>
      </c>
      <c r="R2602" t="s">
        <v>8337</v>
      </c>
      <c r="S2602" s="11">
        <f t="shared" si="164"/>
        <v>42454.858796296292</v>
      </c>
      <c r="T2602" s="11">
        <f t="shared" si="162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661.4</v>
      </c>
      <c r="P2603" s="7">
        <f t="shared" si="161"/>
        <v>21.900662251655628</v>
      </c>
      <c r="Q2603" t="s">
        <v>8324</v>
      </c>
      <c r="R2603" t="s">
        <v>8355</v>
      </c>
      <c r="S2603" s="11">
        <f t="shared" si="164"/>
        <v>41165.165972222225</v>
      </c>
      <c r="T2603" s="11">
        <f t="shared" si="162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326.0916666666667</v>
      </c>
      <c r="P2604" s="7">
        <f t="shared" si="161"/>
        <v>80.022494887525568</v>
      </c>
      <c r="Q2604" t="s">
        <v>8324</v>
      </c>
      <c r="R2604" t="s">
        <v>8355</v>
      </c>
      <c r="S2604" s="11">
        <f t="shared" si="164"/>
        <v>41955.888888888891</v>
      </c>
      <c r="T2604" s="11">
        <f t="shared" si="162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101.48571428571429</v>
      </c>
      <c r="P2605" s="7">
        <f t="shared" si="161"/>
        <v>35.520000000000003</v>
      </c>
      <c r="Q2605" t="s">
        <v>8324</v>
      </c>
      <c r="R2605" t="s">
        <v>8355</v>
      </c>
      <c r="S2605" s="11">
        <f t="shared" si="164"/>
        <v>41631.912662037037</v>
      </c>
      <c r="T2605" s="11">
        <f t="shared" si="162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104.21799999999999</v>
      </c>
      <c r="P2606" s="7">
        <f t="shared" si="161"/>
        <v>64.933333333333323</v>
      </c>
      <c r="Q2606" t="s">
        <v>8324</v>
      </c>
      <c r="R2606" t="s">
        <v>8355</v>
      </c>
      <c r="S2606" s="11">
        <f t="shared" si="164"/>
        <v>41028.051192129627</v>
      </c>
      <c r="T2606" s="11">
        <f t="shared" si="162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107.42157000000002</v>
      </c>
      <c r="P2607" s="7">
        <f t="shared" si="161"/>
        <v>60.965703745743475</v>
      </c>
      <c r="Q2607" t="s">
        <v>8324</v>
      </c>
      <c r="R2607" t="s">
        <v>8355</v>
      </c>
      <c r="S2607" s="11">
        <f t="shared" si="164"/>
        <v>42538.541550925926</v>
      </c>
      <c r="T2607" s="11">
        <f t="shared" si="162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110.05454545454545</v>
      </c>
      <c r="P2608" s="7">
        <f t="shared" si="161"/>
        <v>31.444155844155844</v>
      </c>
      <c r="Q2608" t="s">
        <v>8324</v>
      </c>
      <c r="R2608" t="s">
        <v>8355</v>
      </c>
      <c r="S2608" s="11">
        <f t="shared" si="164"/>
        <v>41758.712754629632</v>
      </c>
      <c r="T2608" s="11">
        <f t="shared" si="162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407.7</v>
      </c>
      <c r="P2609" s="7">
        <f t="shared" si="161"/>
        <v>81.949748743718587</v>
      </c>
      <c r="Q2609" t="s">
        <v>8324</v>
      </c>
      <c r="R2609" t="s">
        <v>8355</v>
      </c>
      <c r="S2609" s="11">
        <f t="shared" si="164"/>
        <v>42228.083333333328</v>
      </c>
      <c r="T2609" s="11">
        <f t="shared" si="162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223.92500000000001</v>
      </c>
      <c r="P2610" s="7">
        <f t="shared" si="161"/>
        <v>58.92763157894737</v>
      </c>
      <c r="Q2610" t="s">
        <v>8324</v>
      </c>
      <c r="R2610" t="s">
        <v>8355</v>
      </c>
      <c r="S2610" s="11">
        <f t="shared" si="164"/>
        <v>42809</v>
      </c>
      <c r="T2610" s="11">
        <f t="shared" si="162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303.80111428571428</v>
      </c>
      <c r="P2611" s="7">
        <f t="shared" si="161"/>
        <v>157.29347633136095</v>
      </c>
      <c r="Q2611" t="s">
        <v>8324</v>
      </c>
      <c r="R2611" t="s">
        <v>8355</v>
      </c>
      <c r="S2611" s="11">
        <f t="shared" si="164"/>
        <v>41105.237858796296</v>
      </c>
      <c r="T2611" s="11">
        <f t="shared" si="162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141.3251043268175</v>
      </c>
      <c r="P2612" s="7">
        <f t="shared" si="161"/>
        <v>55.758509532062391</v>
      </c>
      <c r="Q2612" t="s">
        <v>8324</v>
      </c>
      <c r="R2612" t="s">
        <v>8355</v>
      </c>
      <c r="S2612" s="11">
        <f t="shared" si="164"/>
        <v>42604.290972222225</v>
      </c>
      <c r="T2612" s="11">
        <f t="shared" si="162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2790.6363636363635</v>
      </c>
      <c r="P2613" s="7">
        <f t="shared" si="161"/>
        <v>83.802893802893806</v>
      </c>
      <c r="Q2613" t="s">
        <v>8324</v>
      </c>
      <c r="R2613" t="s">
        <v>8355</v>
      </c>
      <c r="S2613" s="11">
        <f t="shared" si="164"/>
        <v>42737.957638888889</v>
      </c>
      <c r="T2613" s="11">
        <f t="shared" si="162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171.76130000000001</v>
      </c>
      <c r="P2614" s="7">
        <f t="shared" si="161"/>
        <v>58.422210884353746</v>
      </c>
      <c r="Q2614" t="s">
        <v>8324</v>
      </c>
      <c r="R2614" t="s">
        <v>8355</v>
      </c>
      <c r="S2614" s="11">
        <f t="shared" si="164"/>
        <v>42013.143171296295</v>
      </c>
      <c r="T2614" s="11">
        <f t="shared" si="162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101.01333333333334</v>
      </c>
      <c r="P2615" s="7">
        <f t="shared" si="161"/>
        <v>270.57142857142856</v>
      </c>
      <c r="Q2615" t="s">
        <v>8324</v>
      </c>
      <c r="R2615" t="s">
        <v>8355</v>
      </c>
      <c r="S2615" s="11">
        <f t="shared" si="164"/>
        <v>41173.81821759259</v>
      </c>
      <c r="T2615" s="11">
        <f t="shared" si="162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102</v>
      </c>
      <c r="P2616" s="7">
        <f t="shared" si="161"/>
        <v>107.1</v>
      </c>
      <c r="Q2616" t="s">
        <v>8324</v>
      </c>
      <c r="R2616" t="s">
        <v>8355</v>
      </c>
      <c r="S2616" s="11">
        <f t="shared" si="164"/>
        <v>41759.208333333336</v>
      </c>
      <c r="T2616" s="11">
        <f t="shared" si="162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169.76511744127936</v>
      </c>
      <c r="P2617" s="7">
        <f t="shared" si="161"/>
        <v>47.180555555555557</v>
      </c>
      <c r="Q2617" t="s">
        <v>8324</v>
      </c>
      <c r="R2617" t="s">
        <v>8355</v>
      </c>
      <c r="S2617" s="11">
        <f t="shared" si="164"/>
        <v>42490.5</v>
      </c>
      <c r="T2617" s="11">
        <f t="shared" si="162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114.53400000000001</v>
      </c>
      <c r="P2618" s="7">
        <f t="shared" si="161"/>
        <v>120.30882352941177</v>
      </c>
      <c r="Q2618" t="s">
        <v>8324</v>
      </c>
      <c r="R2618" t="s">
        <v>8355</v>
      </c>
      <c r="S2618" s="11">
        <f t="shared" si="164"/>
        <v>42241.99454861111</v>
      </c>
      <c r="T2618" s="11">
        <f t="shared" si="162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877.6</v>
      </c>
      <c r="P2619" s="7">
        <f t="shared" si="161"/>
        <v>27.59748427672956</v>
      </c>
      <c r="Q2619" t="s">
        <v>8324</v>
      </c>
      <c r="R2619" t="s">
        <v>8355</v>
      </c>
      <c r="S2619" s="11">
        <f t="shared" si="164"/>
        <v>41932.874432870369</v>
      </c>
      <c r="T2619" s="11">
        <f t="shared" si="162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105.38666666666667</v>
      </c>
      <c r="P2620" s="7">
        <f t="shared" si="161"/>
        <v>205.2987012987013</v>
      </c>
      <c r="Q2620" t="s">
        <v>8324</v>
      </c>
      <c r="R2620" t="s">
        <v>8355</v>
      </c>
      <c r="S2620" s="11">
        <f t="shared" si="164"/>
        <v>42339.834039351852</v>
      </c>
      <c r="T2620" s="11">
        <f t="shared" si="162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188.39999999999998</v>
      </c>
      <c r="P2621" s="7">
        <f t="shared" si="161"/>
        <v>35.547169811320757</v>
      </c>
      <c r="Q2621" t="s">
        <v>8324</v>
      </c>
      <c r="R2621" t="s">
        <v>8355</v>
      </c>
      <c r="S2621" s="11">
        <f t="shared" si="164"/>
        <v>42300.458333333328</v>
      </c>
      <c r="T2621" s="11">
        <f t="shared" si="162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143.65230769230772</v>
      </c>
      <c r="P2622" s="7">
        <f t="shared" si="161"/>
        <v>74.639488409272587</v>
      </c>
      <c r="Q2622" t="s">
        <v>8324</v>
      </c>
      <c r="R2622" t="s">
        <v>8355</v>
      </c>
      <c r="S2622" s="11">
        <f t="shared" si="164"/>
        <v>42288.041666666672</v>
      </c>
      <c r="T2622" s="11">
        <f t="shared" si="162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145.88</v>
      </c>
      <c r="P2623" s="7">
        <f t="shared" si="161"/>
        <v>47.058064516129029</v>
      </c>
      <c r="Q2623" t="s">
        <v>8324</v>
      </c>
      <c r="R2623" t="s">
        <v>8355</v>
      </c>
      <c r="S2623" s="11">
        <f t="shared" si="164"/>
        <v>42145.74754629629</v>
      </c>
      <c r="T2623" s="11">
        <f t="shared" si="162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131.184</v>
      </c>
      <c r="P2624" s="7">
        <f t="shared" si="161"/>
        <v>26.591351351351353</v>
      </c>
      <c r="Q2624" t="s">
        <v>8324</v>
      </c>
      <c r="R2624" t="s">
        <v>8355</v>
      </c>
      <c r="S2624" s="11">
        <f t="shared" si="164"/>
        <v>42734.74324074074</v>
      </c>
      <c r="T2624" s="11">
        <f t="shared" si="162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113.99999999999999</v>
      </c>
      <c r="P2625" s="7">
        <f t="shared" si="161"/>
        <v>36.774193548387096</v>
      </c>
      <c r="Q2625" t="s">
        <v>8324</v>
      </c>
      <c r="R2625" t="s">
        <v>8355</v>
      </c>
      <c r="S2625" s="11">
        <f t="shared" si="164"/>
        <v>42706.256550925929</v>
      </c>
      <c r="T2625" s="11">
        <f t="shared" si="162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1379.4206249999997</v>
      </c>
      <c r="P2626" s="7">
        <f t="shared" si="161"/>
        <v>31.820544982698959</v>
      </c>
      <c r="Q2626" t="s">
        <v>8324</v>
      </c>
      <c r="R2626" t="s">
        <v>8355</v>
      </c>
      <c r="S2626" s="11">
        <f t="shared" si="164"/>
        <v>41165.42155092593</v>
      </c>
      <c r="T2626" s="11">
        <f t="shared" si="162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3"/>
        <v>956</v>
      </c>
      <c r="P2627" s="7">
        <f t="shared" ref="P2627:P2690" si="165">E2627/L2627</f>
        <v>27.576923076923077</v>
      </c>
      <c r="Q2627" t="s">
        <v>8324</v>
      </c>
      <c r="R2627" t="s">
        <v>8355</v>
      </c>
      <c r="S2627" s="11">
        <f t="shared" si="164"/>
        <v>42683.851944444439</v>
      </c>
      <c r="T2627" s="11">
        <f t="shared" ref="T2627:T2690" si="166">(((J2627/60)/60)/24)+DATE(1970,1,1)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3"/>
        <v>112.00000000000001</v>
      </c>
      <c r="P2628" s="7">
        <f t="shared" si="165"/>
        <v>56</v>
      </c>
      <c r="Q2628" t="s">
        <v>8324</v>
      </c>
      <c r="R2628" t="s">
        <v>8355</v>
      </c>
      <c r="S2628" s="11">
        <f t="shared" si="164"/>
        <v>42158.628113425926</v>
      </c>
      <c r="T2628" s="11">
        <f t="shared" si="166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ref="O2629:O2692" si="167">E2629/D2629*100</f>
        <v>646.66666666666663</v>
      </c>
      <c r="P2629" s="7">
        <f t="shared" si="165"/>
        <v>21.555555555555557</v>
      </c>
      <c r="Q2629" t="s">
        <v>8324</v>
      </c>
      <c r="R2629" t="s">
        <v>8355</v>
      </c>
      <c r="S2629" s="11">
        <f t="shared" si="164"/>
        <v>42334.871076388896</v>
      </c>
      <c r="T2629" s="11">
        <f t="shared" si="166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110.36948748510132</v>
      </c>
      <c r="P2630" s="7">
        <f t="shared" si="165"/>
        <v>44.095238095238095</v>
      </c>
      <c r="Q2630" t="s">
        <v>8324</v>
      </c>
      <c r="R2630" t="s">
        <v>8355</v>
      </c>
      <c r="S2630" s="11">
        <f t="shared" si="164"/>
        <v>41973.966053240743</v>
      </c>
      <c r="T2630" s="11">
        <f t="shared" si="166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127.74000000000001</v>
      </c>
      <c r="P2631" s="7">
        <f t="shared" si="165"/>
        <v>63.87</v>
      </c>
      <c r="Q2631" t="s">
        <v>8324</v>
      </c>
      <c r="R2631" t="s">
        <v>8355</v>
      </c>
      <c r="S2631" s="11">
        <f t="shared" si="164"/>
        <v>42138.538449074069</v>
      </c>
      <c r="T2631" s="11">
        <f t="shared" si="166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157.9</v>
      </c>
      <c r="P2632" s="7">
        <f t="shared" si="165"/>
        <v>38.987654320987652</v>
      </c>
      <c r="Q2632" t="s">
        <v>8324</v>
      </c>
      <c r="R2632" t="s">
        <v>8355</v>
      </c>
      <c r="S2632" s="11">
        <f t="shared" si="164"/>
        <v>42551.416666666672</v>
      </c>
      <c r="T2632" s="11">
        <f t="shared" si="166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114.66525000000001</v>
      </c>
      <c r="P2633" s="7">
        <f t="shared" si="165"/>
        <v>80.185489510489504</v>
      </c>
      <c r="Q2633" t="s">
        <v>8324</v>
      </c>
      <c r="R2633" t="s">
        <v>8355</v>
      </c>
      <c r="S2633" s="11">
        <f t="shared" ref="S2633:S2696" si="168">(((I2633/60)/60)/24)+DATE(1970,1,1)</f>
        <v>42246.169293981482</v>
      </c>
      <c r="T2633" s="11">
        <f t="shared" si="166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137.00934579439252</v>
      </c>
      <c r="P2634" s="7">
        <f t="shared" si="165"/>
        <v>34.904761904761905</v>
      </c>
      <c r="Q2634" t="s">
        <v>8324</v>
      </c>
      <c r="R2634" t="s">
        <v>8355</v>
      </c>
      <c r="S2634" s="11">
        <f t="shared" si="168"/>
        <v>42519.061793981484</v>
      </c>
      <c r="T2634" s="11">
        <f t="shared" si="166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354.62</v>
      </c>
      <c r="P2635" s="7">
        <f t="shared" si="165"/>
        <v>89.100502512562812</v>
      </c>
      <c r="Q2635" t="s">
        <v>8324</v>
      </c>
      <c r="R2635" t="s">
        <v>8355</v>
      </c>
      <c r="S2635" s="11">
        <f t="shared" si="168"/>
        <v>41697.958333333336</v>
      </c>
      <c r="T2635" s="11">
        <f t="shared" si="166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106.02150537634409</v>
      </c>
      <c r="P2636" s="7">
        <f t="shared" si="165"/>
        <v>39.44</v>
      </c>
      <c r="Q2636" t="s">
        <v>8324</v>
      </c>
      <c r="R2636" t="s">
        <v>8355</v>
      </c>
      <c r="S2636" s="11">
        <f t="shared" si="168"/>
        <v>42642.656493055561</v>
      </c>
      <c r="T2636" s="11">
        <f t="shared" si="166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100</v>
      </c>
      <c r="P2637" s="7">
        <f t="shared" si="165"/>
        <v>136.9047619047619</v>
      </c>
      <c r="Q2637" t="s">
        <v>8324</v>
      </c>
      <c r="R2637" t="s">
        <v>8355</v>
      </c>
      <c r="S2637" s="11">
        <f t="shared" si="168"/>
        <v>42072.909270833334</v>
      </c>
      <c r="T2637" s="11">
        <f t="shared" si="166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187.3</v>
      </c>
      <c r="P2638" s="7">
        <f t="shared" si="165"/>
        <v>37.46</v>
      </c>
      <c r="Q2638" t="s">
        <v>8324</v>
      </c>
      <c r="R2638" t="s">
        <v>8355</v>
      </c>
      <c r="S2638" s="11">
        <f t="shared" si="168"/>
        <v>42659.041666666672</v>
      </c>
      <c r="T2638" s="11">
        <f t="shared" si="166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166.2</v>
      </c>
      <c r="P2639" s="7">
        <f t="shared" si="165"/>
        <v>31.96153846153846</v>
      </c>
      <c r="Q2639" t="s">
        <v>8324</v>
      </c>
      <c r="R2639" t="s">
        <v>8355</v>
      </c>
      <c r="S2639" s="11">
        <f t="shared" si="168"/>
        <v>42655.549479166672</v>
      </c>
      <c r="T2639" s="11">
        <f t="shared" si="166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101.72910662824208</v>
      </c>
      <c r="P2640" s="7">
        <f t="shared" si="165"/>
        <v>25.214285714285715</v>
      </c>
      <c r="Q2640" t="s">
        <v>8324</v>
      </c>
      <c r="R2640" t="s">
        <v>8355</v>
      </c>
      <c r="S2640" s="11">
        <f t="shared" si="168"/>
        <v>42019.913136574076</v>
      </c>
      <c r="T2640" s="11">
        <f t="shared" si="166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164</v>
      </c>
      <c r="P2641" s="7">
        <f t="shared" si="165"/>
        <v>10.040816326530612</v>
      </c>
      <c r="Q2641" t="s">
        <v>8324</v>
      </c>
      <c r="R2641" t="s">
        <v>8355</v>
      </c>
      <c r="S2641" s="11">
        <f t="shared" si="168"/>
        <v>42054.86513888889</v>
      </c>
      <c r="T2641" s="11">
        <f t="shared" si="166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105.66666666666666</v>
      </c>
      <c r="P2642" s="7">
        <f t="shared" si="165"/>
        <v>45.94202898550725</v>
      </c>
      <c r="Q2642" t="s">
        <v>8324</v>
      </c>
      <c r="R2642" t="s">
        <v>8355</v>
      </c>
      <c r="S2642" s="11">
        <f t="shared" si="168"/>
        <v>42163.160578703704</v>
      </c>
      <c r="T2642" s="11">
        <f t="shared" si="166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1</v>
      </c>
      <c r="P2643" s="7">
        <f t="shared" si="165"/>
        <v>15</v>
      </c>
      <c r="Q2643" t="s">
        <v>8324</v>
      </c>
      <c r="R2643" t="s">
        <v>8355</v>
      </c>
      <c r="S2643" s="11">
        <f t="shared" si="168"/>
        <v>41897.839583333334</v>
      </c>
      <c r="T2643" s="11">
        <f t="shared" si="166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 s="7" t="e">
        <f t="shared" si="165"/>
        <v>#DIV/0!</v>
      </c>
      <c r="Q2644" t="s">
        <v>8324</v>
      </c>
      <c r="R2644" t="s">
        <v>8355</v>
      </c>
      <c r="S2644" s="11">
        <f t="shared" si="168"/>
        <v>42566.289583333331</v>
      </c>
      <c r="T2644" s="11">
        <f t="shared" si="166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33.559730999999999</v>
      </c>
      <c r="P2645" s="7">
        <f t="shared" si="165"/>
        <v>223.58248500999335</v>
      </c>
      <c r="Q2645" t="s">
        <v>8324</v>
      </c>
      <c r="R2645" t="s">
        <v>8355</v>
      </c>
      <c r="S2645" s="11">
        <f t="shared" si="168"/>
        <v>42725.332638888889</v>
      </c>
      <c r="T2645" s="11">
        <f t="shared" si="166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2.0529999999999999</v>
      </c>
      <c r="P2646" s="7">
        <f t="shared" si="165"/>
        <v>39.480769230769234</v>
      </c>
      <c r="Q2646" t="s">
        <v>8324</v>
      </c>
      <c r="R2646" t="s">
        <v>8355</v>
      </c>
      <c r="S2646" s="11">
        <f t="shared" si="168"/>
        <v>42804.792071759264</v>
      </c>
      <c r="T2646" s="11">
        <f t="shared" si="166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10.5</v>
      </c>
      <c r="P2647" s="7">
        <f t="shared" si="165"/>
        <v>91.304347826086953</v>
      </c>
      <c r="Q2647" t="s">
        <v>8324</v>
      </c>
      <c r="R2647" t="s">
        <v>8355</v>
      </c>
      <c r="S2647" s="11">
        <f t="shared" si="168"/>
        <v>41951.884293981479</v>
      </c>
      <c r="T2647" s="11">
        <f t="shared" si="166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8.4172840000000004</v>
      </c>
      <c r="P2648" s="7">
        <f t="shared" si="165"/>
        <v>78.666205607476627</v>
      </c>
      <c r="Q2648" t="s">
        <v>8324</v>
      </c>
      <c r="R2648" t="s">
        <v>8355</v>
      </c>
      <c r="S2648" s="11">
        <f t="shared" si="168"/>
        <v>42256.313298611116</v>
      </c>
      <c r="T2648" s="11">
        <f t="shared" si="166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</v>
      </c>
      <c r="P2649" s="7">
        <f t="shared" si="165"/>
        <v>12</v>
      </c>
      <c r="Q2649" t="s">
        <v>8324</v>
      </c>
      <c r="R2649" t="s">
        <v>8355</v>
      </c>
      <c r="S2649" s="11">
        <f t="shared" si="168"/>
        <v>42230.261793981481</v>
      </c>
      <c r="T2649" s="11">
        <f t="shared" si="166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0.88333333333333341</v>
      </c>
      <c r="P2650" s="7">
        <f t="shared" si="165"/>
        <v>17.666666666666668</v>
      </c>
      <c r="Q2650" t="s">
        <v>8324</v>
      </c>
      <c r="R2650" t="s">
        <v>8355</v>
      </c>
      <c r="S2650" s="11">
        <f t="shared" si="168"/>
        <v>42438.714814814812</v>
      </c>
      <c r="T2650" s="11">
        <f t="shared" si="166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9.920000000000001E-2</v>
      </c>
      <c r="P2651" s="7">
        <f t="shared" si="165"/>
        <v>41.333333333333336</v>
      </c>
      <c r="Q2651" t="s">
        <v>8324</v>
      </c>
      <c r="R2651" t="s">
        <v>8355</v>
      </c>
      <c r="S2651" s="11">
        <f t="shared" si="168"/>
        <v>42401.99700231482</v>
      </c>
      <c r="T2651" s="11">
        <f t="shared" si="166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0.59666666666666668</v>
      </c>
      <c r="P2652" s="7">
        <f t="shared" si="165"/>
        <v>71.599999999999994</v>
      </c>
      <c r="Q2652" t="s">
        <v>8324</v>
      </c>
      <c r="R2652" t="s">
        <v>8355</v>
      </c>
      <c r="S2652" s="11">
        <f t="shared" si="168"/>
        <v>42725.624340277776</v>
      </c>
      <c r="T2652" s="11">
        <f t="shared" si="166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1.8689285714285715</v>
      </c>
      <c r="P2653" s="7">
        <f t="shared" si="165"/>
        <v>307.8235294117647</v>
      </c>
      <c r="Q2653" t="s">
        <v>8324</v>
      </c>
      <c r="R2653" t="s">
        <v>8355</v>
      </c>
      <c r="S2653" s="11">
        <f t="shared" si="168"/>
        <v>42355.805659722217</v>
      </c>
      <c r="T2653" s="11">
        <f t="shared" si="166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0.88500000000000001</v>
      </c>
      <c r="P2654" s="7">
        <f t="shared" si="165"/>
        <v>80.454545454545453</v>
      </c>
      <c r="Q2654" t="s">
        <v>8324</v>
      </c>
      <c r="R2654" t="s">
        <v>8355</v>
      </c>
      <c r="S2654" s="11">
        <f t="shared" si="168"/>
        <v>41983.158854166672</v>
      </c>
      <c r="T2654" s="11">
        <f t="shared" si="166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11.52156862745098</v>
      </c>
      <c r="P2655" s="7">
        <f t="shared" si="165"/>
        <v>83.942857142857136</v>
      </c>
      <c r="Q2655" t="s">
        <v>8324</v>
      </c>
      <c r="R2655" t="s">
        <v>8355</v>
      </c>
      <c r="S2655" s="11">
        <f t="shared" si="168"/>
        <v>41803.166666666664</v>
      </c>
      <c r="T2655" s="11">
        <f t="shared" si="166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5.1000000000000004E-2</v>
      </c>
      <c r="P2656" s="7">
        <f t="shared" si="165"/>
        <v>8.5</v>
      </c>
      <c r="Q2656" t="s">
        <v>8324</v>
      </c>
      <c r="R2656" t="s">
        <v>8355</v>
      </c>
      <c r="S2656" s="11">
        <f t="shared" si="168"/>
        <v>42115.559328703705</v>
      </c>
      <c r="T2656" s="11">
        <f t="shared" si="166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21.033333333333335</v>
      </c>
      <c r="P2657" s="7">
        <f t="shared" si="165"/>
        <v>73.372093023255815</v>
      </c>
      <c r="Q2657" t="s">
        <v>8324</v>
      </c>
      <c r="R2657" t="s">
        <v>8355</v>
      </c>
      <c r="S2657" s="11">
        <f t="shared" si="168"/>
        <v>42409.833333333328</v>
      </c>
      <c r="T2657" s="11">
        <f t="shared" si="166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11.436666666666667</v>
      </c>
      <c r="P2658" s="7">
        <f t="shared" si="165"/>
        <v>112.86184210526316</v>
      </c>
      <c r="Q2658" t="s">
        <v>8324</v>
      </c>
      <c r="R2658" t="s">
        <v>8355</v>
      </c>
      <c r="S2658" s="11">
        <f t="shared" si="168"/>
        <v>42806.791666666672</v>
      </c>
      <c r="T2658" s="11">
        <f t="shared" si="166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18.737933333333334</v>
      </c>
      <c r="P2659" s="7">
        <f t="shared" si="165"/>
        <v>95.277627118644077</v>
      </c>
      <c r="Q2659" t="s">
        <v>8324</v>
      </c>
      <c r="R2659" t="s">
        <v>8355</v>
      </c>
      <c r="S2659" s="11">
        <f t="shared" si="168"/>
        <v>42585.0625</v>
      </c>
      <c r="T2659" s="11">
        <f t="shared" si="166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9.285714285714286E-2</v>
      </c>
      <c r="P2660" s="7">
        <f t="shared" si="165"/>
        <v>22.75</v>
      </c>
      <c r="Q2660" t="s">
        <v>8324</v>
      </c>
      <c r="R2660" t="s">
        <v>8355</v>
      </c>
      <c r="S2660" s="11">
        <f t="shared" si="168"/>
        <v>42581.884189814817</v>
      </c>
      <c r="T2660" s="11">
        <f t="shared" si="166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2.7204081632653061</v>
      </c>
      <c r="P2661" s="7">
        <f t="shared" si="165"/>
        <v>133.30000000000001</v>
      </c>
      <c r="Q2661" t="s">
        <v>8324</v>
      </c>
      <c r="R2661" t="s">
        <v>8355</v>
      </c>
      <c r="S2661" s="11">
        <f t="shared" si="168"/>
        <v>42112.069560185191</v>
      </c>
      <c r="T2661" s="11">
        <f t="shared" si="166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9.5000000000000001E-2</v>
      </c>
      <c r="P2662" s="7">
        <f t="shared" si="165"/>
        <v>3.8</v>
      </c>
      <c r="Q2662" t="s">
        <v>8324</v>
      </c>
      <c r="R2662" t="s">
        <v>8355</v>
      </c>
      <c r="S2662" s="11">
        <f t="shared" si="168"/>
        <v>42332.754837962959</v>
      </c>
      <c r="T2662" s="11">
        <f t="shared" si="166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102.89999999999999</v>
      </c>
      <c r="P2663" s="7">
        <f t="shared" si="165"/>
        <v>85.75</v>
      </c>
      <c r="Q2663" t="s">
        <v>8324</v>
      </c>
      <c r="R2663" t="s">
        <v>8356</v>
      </c>
      <c r="S2663" s="11">
        <f t="shared" si="168"/>
        <v>41572.958449074074</v>
      </c>
      <c r="T2663" s="11">
        <f t="shared" si="166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106.80000000000001</v>
      </c>
      <c r="P2664" s="7">
        <f t="shared" si="165"/>
        <v>267</v>
      </c>
      <c r="Q2664" t="s">
        <v>8324</v>
      </c>
      <c r="R2664" t="s">
        <v>8356</v>
      </c>
      <c r="S2664" s="11">
        <f t="shared" si="168"/>
        <v>42237.746678240743</v>
      </c>
      <c r="T2664" s="11">
        <f t="shared" si="166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104.59625</v>
      </c>
      <c r="P2665" s="7">
        <f t="shared" si="165"/>
        <v>373.55803571428572</v>
      </c>
      <c r="Q2665" t="s">
        <v>8324</v>
      </c>
      <c r="R2665" t="s">
        <v>8356</v>
      </c>
      <c r="S2665" s="11">
        <f t="shared" si="168"/>
        <v>42251.625</v>
      </c>
      <c r="T2665" s="11">
        <f t="shared" si="166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103.42857142857143</v>
      </c>
      <c r="P2666" s="7">
        <f t="shared" si="165"/>
        <v>174.03846153846155</v>
      </c>
      <c r="Q2666" t="s">
        <v>8324</v>
      </c>
      <c r="R2666" t="s">
        <v>8356</v>
      </c>
      <c r="S2666" s="11">
        <f t="shared" si="168"/>
        <v>42347.290972222225</v>
      </c>
      <c r="T2666" s="11">
        <f t="shared" si="166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123.14285714285715</v>
      </c>
      <c r="P2667" s="7">
        <f t="shared" si="165"/>
        <v>93.695652173913047</v>
      </c>
      <c r="Q2667" t="s">
        <v>8324</v>
      </c>
      <c r="R2667" t="s">
        <v>8356</v>
      </c>
      <c r="S2667" s="11">
        <f t="shared" si="168"/>
        <v>42128.895532407405</v>
      </c>
      <c r="T2667" s="11">
        <f t="shared" si="166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159.29509999999999</v>
      </c>
      <c r="P2668" s="7">
        <f t="shared" si="165"/>
        <v>77.327718446601949</v>
      </c>
      <c r="Q2668" t="s">
        <v>8324</v>
      </c>
      <c r="R2668" t="s">
        <v>8356</v>
      </c>
      <c r="S2668" s="11">
        <f t="shared" si="168"/>
        <v>42272.875</v>
      </c>
      <c r="T2668" s="11">
        <f t="shared" si="166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110.66666666666667</v>
      </c>
      <c r="P2669" s="7">
        <f t="shared" si="165"/>
        <v>92.222222222222229</v>
      </c>
      <c r="Q2669" t="s">
        <v>8324</v>
      </c>
      <c r="R2669" t="s">
        <v>8356</v>
      </c>
      <c r="S2669" s="11">
        <f t="shared" si="168"/>
        <v>42410.926111111112</v>
      </c>
      <c r="T2669" s="11">
        <f t="shared" si="166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170.70000000000002</v>
      </c>
      <c r="P2670" s="7">
        <f t="shared" si="165"/>
        <v>60.964285714285715</v>
      </c>
      <c r="Q2670" t="s">
        <v>8324</v>
      </c>
      <c r="R2670" t="s">
        <v>8356</v>
      </c>
      <c r="S2670" s="11">
        <f t="shared" si="168"/>
        <v>42317.60555555555</v>
      </c>
      <c r="T2670" s="11">
        <f t="shared" si="166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125.125</v>
      </c>
      <c r="P2671" s="7">
        <f t="shared" si="165"/>
        <v>91</v>
      </c>
      <c r="Q2671" t="s">
        <v>8324</v>
      </c>
      <c r="R2671" t="s">
        <v>8356</v>
      </c>
      <c r="S2671" s="11">
        <f t="shared" si="168"/>
        <v>42379.035833333335</v>
      </c>
      <c r="T2671" s="11">
        <f t="shared" si="166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6.4158609339642041</v>
      </c>
      <c r="P2672" s="7">
        <f t="shared" si="165"/>
        <v>41.583333333333336</v>
      </c>
      <c r="Q2672" t="s">
        <v>8324</v>
      </c>
      <c r="R2672" t="s">
        <v>8356</v>
      </c>
      <c r="S2672" s="11">
        <f t="shared" si="168"/>
        <v>41849.020601851851</v>
      </c>
      <c r="T2672" s="11">
        <f t="shared" si="166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11.343999999999999</v>
      </c>
      <c r="P2673" s="7">
        <f t="shared" si="165"/>
        <v>33.761904761904759</v>
      </c>
      <c r="Q2673" t="s">
        <v>8324</v>
      </c>
      <c r="R2673" t="s">
        <v>8356</v>
      </c>
      <c r="S2673" s="11">
        <f t="shared" si="168"/>
        <v>41992.818055555559</v>
      </c>
      <c r="T2673" s="11">
        <f t="shared" si="166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33.19</v>
      </c>
      <c r="P2674" s="7">
        <f t="shared" si="165"/>
        <v>70.61702127659575</v>
      </c>
      <c r="Q2674" t="s">
        <v>8324</v>
      </c>
      <c r="R2674" t="s">
        <v>8356</v>
      </c>
      <c r="S2674" s="11">
        <f t="shared" si="168"/>
        <v>42366.25</v>
      </c>
      <c r="T2674" s="11">
        <f t="shared" si="166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27.58</v>
      </c>
      <c r="P2675" s="7">
        <f t="shared" si="165"/>
        <v>167.15151515151516</v>
      </c>
      <c r="Q2675" t="s">
        <v>8324</v>
      </c>
      <c r="R2675" t="s">
        <v>8356</v>
      </c>
      <c r="S2675" s="11">
        <f t="shared" si="168"/>
        <v>41941.947916666664</v>
      </c>
      <c r="T2675" s="11">
        <f t="shared" si="166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62.839999999999996</v>
      </c>
      <c r="P2676" s="7">
        <f t="shared" si="165"/>
        <v>128.61988304093566</v>
      </c>
      <c r="Q2676" t="s">
        <v>8324</v>
      </c>
      <c r="R2676" t="s">
        <v>8356</v>
      </c>
      <c r="S2676" s="11">
        <f t="shared" si="168"/>
        <v>42556.207638888889</v>
      </c>
      <c r="T2676" s="11">
        <f t="shared" si="166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7.5880000000000001</v>
      </c>
      <c r="P2677" s="7">
        <f t="shared" si="165"/>
        <v>65.41379310344827</v>
      </c>
      <c r="Q2677" t="s">
        <v>8324</v>
      </c>
      <c r="R2677" t="s">
        <v>8356</v>
      </c>
      <c r="S2677" s="11">
        <f t="shared" si="168"/>
        <v>41953.899178240739</v>
      </c>
      <c r="T2677" s="11">
        <f t="shared" si="166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50.38095238095238</v>
      </c>
      <c r="P2678" s="7">
        <f t="shared" si="165"/>
        <v>117.55555555555556</v>
      </c>
      <c r="Q2678" t="s">
        <v>8324</v>
      </c>
      <c r="R2678" t="s">
        <v>8356</v>
      </c>
      <c r="S2678" s="11">
        <f t="shared" si="168"/>
        <v>42512.624699074076</v>
      </c>
      <c r="T2678" s="11">
        <f t="shared" si="166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17.512820512820511</v>
      </c>
      <c r="P2679" s="7">
        <f t="shared" si="165"/>
        <v>126.48148148148148</v>
      </c>
      <c r="Q2679" t="s">
        <v>8324</v>
      </c>
      <c r="R2679" t="s">
        <v>8356</v>
      </c>
      <c r="S2679" s="11">
        <f t="shared" si="168"/>
        <v>41823.029432870368</v>
      </c>
      <c r="T2679" s="11">
        <f t="shared" si="166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1.375E-2</v>
      </c>
      <c r="P2680" s="7">
        <f t="shared" si="165"/>
        <v>550</v>
      </c>
      <c r="Q2680" t="s">
        <v>8324</v>
      </c>
      <c r="R2680" t="s">
        <v>8356</v>
      </c>
      <c r="S2680" s="11">
        <f t="shared" si="168"/>
        <v>42271.798206018517</v>
      </c>
      <c r="T2680" s="11">
        <f t="shared" si="166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0.33</v>
      </c>
      <c r="P2681" s="7">
        <f t="shared" si="165"/>
        <v>44</v>
      </c>
      <c r="Q2681" t="s">
        <v>8324</v>
      </c>
      <c r="R2681" t="s">
        <v>8356</v>
      </c>
      <c r="S2681" s="11">
        <f t="shared" si="168"/>
        <v>42063.001087962963</v>
      </c>
      <c r="T2681" s="11">
        <f t="shared" si="166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0.86250000000000004</v>
      </c>
      <c r="P2682" s="7">
        <f t="shared" si="165"/>
        <v>69</v>
      </c>
      <c r="Q2682" t="s">
        <v>8324</v>
      </c>
      <c r="R2682" t="s">
        <v>8356</v>
      </c>
      <c r="S2682" s="11">
        <f t="shared" si="168"/>
        <v>42466.170034722221</v>
      </c>
      <c r="T2682" s="11">
        <f t="shared" si="166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0.6875</v>
      </c>
      <c r="P2683" s="7">
        <f t="shared" si="165"/>
        <v>27.5</v>
      </c>
      <c r="Q2683" t="s">
        <v>8310</v>
      </c>
      <c r="R2683" t="s">
        <v>8337</v>
      </c>
      <c r="S2683" s="11">
        <f t="shared" si="168"/>
        <v>41830.895254629628</v>
      </c>
      <c r="T2683" s="11">
        <f t="shared" si="166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28.299999999999997</v>
      </c>
      <c r="P2684" s="7">
        <f t="shared" si="165"/>
        <v>84.9</v>
      </c>
      <c r="Q2684" t="s">
        <v>8310</v>
      </c>
      <c r="R2684" t="s">
        <v>8337</v>
      </c>
      <c r="S2684" s="11">
        <f t="shared" si="168"/>
        <v>41965.249305555553</v>
      </c>
      <c r="T2684" s="11">
        <f t="shared" si="166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0.24</v>
      </c>
      <c r="P2685" s="7">
        <f t="shared" si="165"/>
        <v>12</v>
      </c>
      <c r="Q2685" t="s">
        <v>8310</v>
      </c>
      <c r="R2685" t="s">
        <v>8337</v>
      </c>
      <c r="S2685" s="11">
        <f t="shared" si="168"/>
        <v>42064.75509259259</v>
      </c>
      <c r="T2685" s="11">
        <f t="shared" si="166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1.1428571428571428</v>
      </c>
      <c r="P2686" s="7">
        <f t="shared" si="165"/>
        <v>200</v>
      </c>
      <c r="Q2686" t="s">
        <v>8310</v>
      </c>
      <c r="R2686" t="s">
        <v>8337</v>
      </c>
      <c r="S2686" s="11">
        <f t="shared" si="168"/>
        <v>41860.914641203701</v>
      </c>
      <c r="T2686" s="11">
        <f t="shared" si="166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0.02</v>
      </c>
      <c r="P2687" s="7">
        <f t="shared" si="165"/>
        <v>10</v>
      </c>
      <c r="Q2687" t="s">
        <v>8310</v>
      </c>
      <c r="R2687" t="s">
        <v>8337</v>
      </c>
      <c r="S2687" s="11">
        <f t="shared" si="168"/>
        <v>42121.654282407413</v>
      </c>
      <c r="T2687" s="11">
        <f t="shared" si="166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 s="7" t="e">
        <f t="shared" si="165"/>
        <v>#DIV/0!</v>
      </c>
      <c r="Q2688" t="s">
        <v>8310</v>
      </c>
      <c r="R2688" t="s">
        <v>8337</v>
      </c>
      <c r="S2688" s="11">
        <f t="shared" si="168"/>
        <v>41912.974803240737</v>
      </c>
      <c r="T2688" s="11">
        <f t="shared" si="166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 s="7" t="e">
        <f t="shared" si="165"/>
        <v>#DIV/0!</v>
      </c>
      <c r="Q2689" t="s">
        <v>8310</v>
      </c>
      <c r="R2689" t="s">
        <v>8337</v>
      </c>
      <c r="S2689" s="11">
        <f t="shared" si="168"/>
        <v>42184.64025462963</v>
      </c>
      <c r="T2689" s="11">
        <f t="shared" si="166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0.14799999999999999</v>
      </c>
      <c r="P2690" s="7">
        <f t="shared" si="165"/>
        <v>5.2857142857142856</v>
      </c>
      <c r="Q2690" t="s">
        <v>8310</v>
      </c>
      <c r="R2690" t="s">
        <v>8337</v>
      </c>
      <c r="S2690" s="11">
        <f t="shared" si="168"/>
        <v>42059.125</v>
      </c>
      <c r="T2690" s="11">
        <f t="shared" si="166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7"/>
        <v>2.8571428571428571E-3</v>
      </c>
      <c r="P2691" s="7">
        <f t="shared" ref="P2691:P2754" si="169">E2691/L2691</f>
        <v>1</v>
      </c>
      <c r="Q2691" t="s">
        <v>8310</v>
      </c>
      <c r="R2691" t="s">
        <v>8337</v>
      </c>
      <c r="S2691" s="11">
        <f t="shared" si="168"/>
        <v>42581.961689814809</v>
      </c>
      <c r="T2691" s="11">
        <f t="shared" ref="T2691:T2754" si="170"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7"/>
        <v>10.7325</v>
      </c>
      <c r="P2692" s="7">
        <f t="shared" si="169"/>
        <v>72.762711864406782</v>
      </c>
      <c r="Q2692" t="s">
        <v>8310</v>
      </c>
      <c r="R2692" t="s">
        <v>8337</v>
      </c>
      <c r="S2692" s="11">
        <f t="shared" si="168"/>
        <v>42158.105046296296</v>
      </c>
      <c r="T2692" s="11">
        <f t="shared" si="170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ref="O2693:O2756" si="171">E2693/D2693*100</f>
        <v>5.3846153846153842E-2</v>
      </c>
      <c r="P2693" s="7">
        <f t="shared" si="169"/>
        <v>17.5</v>
      </c>
      <c r="Q2693" t="s">
        <v>8310</v>
      </c>
      <c r="R2693" t="s">
        <v>8337</v>
      </c>
      <c r="S2693" s="11">
        <f t="shared" si="168"/>
        <v>42134.724039351851</v>
      </c>
      <c r="T2693" s="11">
        <f t="shared" si="170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0.7142857142857143</v>
      </c>
      <c r="P2694" s="7">
        <f t="shared" si="169"/>
        <v>25</v>
      </c>
      <c r="Q2694" t="s">
        <v>8310</v>
      </c>
      <c r="R2694" t="s">
        <v>8337</v>
      </c>
      <c r="S2694" s="11">
        <f t="shared" si="168"/>
        <v>42088.292361111111</v>
      </c>
      <c r="T2694" s="11">
        <f t="shared" si="170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0.8</v>
      </c>
      <c r="P2695" s="7">
        <f t="shared" si="169"/>
        <v>13.333333333333334</v>
      </c>
      <c r="Q2695" t="s">
        <v>8310</v>
      </c>
      <c r="R2695" t="s">
        <v>8337</v>
      </c>
      <c r="S2695" s="11">
        <f t="shared" si="168"/>
        <v>41864.138495370367</v>
      </c>
      <c r="T2695" s="11">
        <f t="shared" si="170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3.3333333333333335E-3</v>
      </c>
      <c r="P2696" s="7">
        <f t="shared" si="169"/>
        <v>1</v>
      </c>
      <c r="Q2696" t="s">
        <v>8310</v>
      </c>
      <c r="R2696" t="s">
        <v>8337</v>
      </c>
      <c r="S2696" s="11">
        <f t="shared" si="168"/>
        <v>41908.140497685185</v>
      </c>
      <c r="T2696" s="11">
        <f t="shared" si="170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0.47333333333333333</v>
      </c>
      <c r="P2697" s="7">
        <f t="shared" si="169"/>
        <v>23.666666666666668</v>
      </c>
      <c r="Q2697" t="s">
        <v>8310</v>
      </c>
      <c r="R2697" t="s">
        <v>8337</v>
      </c>
      <c r="S2697" s="11">
        <f t="shared" ref="S2697:S2760" si="172">(((I2697/60)/60)/24)+DATE(1970,1,1)</f>
        <v>42108.14025462963</v>
      </c>
      <c r="T2697" s="11">
        <f t="shared" si="170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</v>
      </c>
      <c r="P2698" s="7">
        <f t="shared" si="169"/>
        <v>89.21052631578948</v>
      </c>
      <c r="Q2698" t="s">
        <v>8310</v>
      </c>
      <c r="R2698" t="s">
        <v>8337</v>
      </c>
      <c r="S2698" s="11">
        <f t="shared" si="172"/>
        <v>41998.844444444447</v>
      </c>
      <c r="T2698" s="11">
        <f t="shared" si="170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26.35217391304348</v>
      </c>
      <c r="P2699" s="7">
        <f t="shared" si="169"/>
        <v>116.55769230769231</v>
      </c>
      <c r="Q2699" t="s">
        <v>8310</v>
      </c>
      <c r="R2699" t="s">
        <v>8337</v>
      </c>
      <c r="S2699" s="11">
        <f t="shared" si="172"/>
        <v>42218.916666666672</v>
      </c>
      <c r="T2699" s="11">
        <f t="shared" si="170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0.325125</v>
      </c>
      <c r="P2700" s="7">
        <f t="shared" si="169"/>
        <v>13.005000000000001</v>
      </c>
      <c r="Q2700" t="s">
        <v>8310</v>
      </c>
      <c r="R2700" t="s">
        <v>8337</v>
      </c>
      <c r="S2700" s="11">
        <f t="shared" si="172"/>
        <v>41817.898240740738</v>
      </c>
      <c r="T2700" s="11">
        <f t="shared" si="170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 s="7" t="e">
        <f t="shared" si="169"/>
        <v>#DIV/0!</v>
      </c>
      <c r="Q2701" t="s">
        <v>8310</v>
      </c>
      <c r="R2701" t="s">
        <v>8337</v>
      </c>
      <c r="S2701" s="11">
        <f t="shared" si="172"/>
        <v>41859.896562499998</v>
      </c>
      <c r="T2701" s="11">
        <f t="shared" si="170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0.7000700070007001</v>
      </c>
      <c r="P2702" s="7">
        <f t="shared" si="169"/>
        <v>17.5</v>
      </c>
      <c r="Q2702" t="s">
        <v>8310</v>
      </c>
      <c r="R2702" t="s">
        <v>8337</v>
      </c>
      <c r="S2702" s="11">
        <f t="shared" si="172"/>
        <v>41900.87467592593</v>
      </c>
      <c r="T2702" s="11">
        <f t="shared" si="170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46.176470588235297</v>
      </c>
      <c r="P2703" s="7">
        <f t="shared" si="169"/>
        <v>34.130434782608695</v>
      </c>
      <c r="Q2703" t="s">
        <v>8322</v>
      </c>
      <c r="R2703" t="s">
        <v>8357</v>
      </c>
      <c r="S2703" s="11">
        <f t="shared" si="172"/>
        <v>42832.733032407406</v>
      </c>
      <c r="T2703" s="11">
        <f t="shared" si="170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34.410000000000004</v>
      </c>
      <c r="P2704" s="7">
        <f t="shared" si="169"/>
        <v>132.34615384615384</v>
      </c>
      <c r="Q2704" t="s">
        <v>8322</v>
      </c>
      <c r="R2704" t="s">
        <v>8357</v>
      </c>
      <c r="S2704" s="11">
        <f t="shared" si="172"/>
        <v>42830.760150462964</v>
      </c>
      <c r="T2704" s="11">
        <f t="shared" si="170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103.75000000000001</v>
      </c>
      <c r="P2705" s="7">
        <f t="shared" si="169"/>
        <v>922.22222222222217</v>
      </c>
      <c r="Q2705" t="s">
        <v>8322</v>
      </c>
      <c r="R2705" t="s">
        <v>8357</v>
      </c>
      <c r="S2705" s="11">
        <f t="shared" si="172"/>
        <v>42816.648495370369</v>
      </c>
      <c r="T2705" s="11">
        <f t="shared" si="170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6.0263157894736841</v>
      </c>
      <c r="P2706" s="7">
        <f t="shared" si="169"/>
        <v>163.57142857142858</v>
      </c>
      <c r="Q2706" t="s">
        <v>8322</v>
      </c>
      <c r="R2706" t="s">
        <v>8357</v>
      </c>
      <c r="S2706" s="11">
        <f t="shared" si="172"/>
        <v>42830.820763888885</v>
      </c>
      <c r="T2706" s="11">
        <f t="shared" si="170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10.539393939393939</v>
      </c>
      <c r="P2707" s="7">
        <f t="shared" si="169"/>
        <v>217.375</v>
      </c>
      <c r="Q2707" t="s">
        <v>8322</v>
      </c>
      <c r="R2707" t="s">
        <v>8357</v>
      </c>
      <c r="S2707" s="11">
        <f t="shared" si="172"/>
        <v>42818.874513888892</v>
      </c>
      <c r="T2707" s="11">
        <f t="shared" si="170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112.29714285714284</v>
      </c>
      <c r="P2708" s="7">
        <f t="shared" si="169"/>
        <v>149.44486692015209</v>
      </c>
      <c r="Q2708" t="s">
        <v>8322</v>
      </c>
      <c r="R2708" t="s">
        <v>8357</v>
      </c>
      <c r="S2708" s="11">
        <f t="shared" si="172"/>
        <v>41928.290972222225</v>
      </c>
      <c r="T2708" s="11">
        <f t="shared" si="170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350.84462500000001</v>
      </c>
      <c r="P2709" s="7">
        <f t="shared" si="169"/>
        <v>71.237487309644663</v>
      </c>
      <c r="Q2709" t="s">
        <v>8322</v>
      </c>
      <c r="R2709" t="s">
        <v>8357</v>
      </c>
      <c r="S2709" s="11">
        <f t="shared" si="172"/>
        <v>41421.290972222225</v>
      </c>
      <c r="T2709" s="11">
        <f t="shared" si="170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233.21535</v>
      </c>
      <c r="P2710" s="7">
        <f t="shared" si="169"/>
        <v>44.464318398474738</v>
      </c>
      <c r="Q2710" t="s">
        <v>8322</v>
      </c>
      <c r="R2710" t="s">
        <v>8357</v>
      </c>
      <c r="S2710" s="11">
        <f t="shared" si="172"/>
        <v>42572.698217592595</v>
      </c>
      <c r="T2710" s="11">
        <f t="shared" si="170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101.60599999999999</v>
      </c>
      <c r="P2711" s="7">
        <f t="shared" si="169"/>
        <v>164.94480519480518</v>
      </c>
      <c r="Q2711" t="s">
        <v>8322</v>
      </c>
      <c r="R2711" t="s">
        <v>8357</v>
      </c>
      <c r="S2711" s="11">
        <f t="shared" si="172"/>
        <v>42647.165972222225</v>
      </c>
      <c r="T2711" s="11">
        <f t="shared" si="170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153.90035000000003</v>
      </c>
      <c r="P2712" s="7">
        <f t="shared" si="169"/>
        <v>84.871516544117654</v>
      </c>
      <c r="Q2712" t="s">
        <v>8322</v>
      </c>
      <c r="R2712" t="s">
        <v>8357</v>
      </c>
      <c r="S2712" s="11">
        <f t="shared" si="172"/>
        <v>41860.083333333336</v>
      </c>
      <c r="T2712" s="11">
        <f t="shared" si="170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100.7161125319693</v>
      </c>
      <c r="P2713" s="7">
        <f t="shared" si="169"/>
        <v>53.945205479452056</v>
      </c>
      <c r="Q2713" t="s">
        <v>8322</v>
      </c>
      <c r="R2713" t="s">
        <v>8357</v>
      </c>
      <c r="S2713" s="11">
        <f t="shared" si="172"/>
        <v>41810.917361111111</v>
      </c>
      <c r="T2713" s="11">
        <f t="shared" si="170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131.38181818181818</v>
      </c>
      <c r="P2714" s="7">
        <f t="shared" si="169"/>
        <v>50.531468531468533</v>
      </c>
      <c r="Q2714" t="s">
        <v>8322</v>
      </c>
      <c r="R2714" t="s">
        <v>8357</v>
      </c>
      <c r="S2714" s="11">
        <f t="shared" si="172"/>
        <v>41468.75</v>
      </c>
      <c r="T2714" s="11">
        <f t="shared" si="170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102.24133333333334</v>
      </c>
      <c r="P2715" s="7">
        <f t="shared" si="169"/>
        <v>108.00140845070422</v>
      </c>
      <c r="Q2715" t="s">
        <v>8322</v>
      </c>
      <c r="R2715" t="s">
        <v>8357</v>
      </c>
      <c r="S2715" s="11">
        <f t="shared" si="172"/>
        <v>42362.653749999998</v>
      </c>
      <c r="T2715" s="11">
        <f t="shared" si="170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116.35599999999999</v>
      </c>
      <c r="P2716" s="7">
        <f t="shared" si="169"/>
        <v>95.373770491803285</v>
      </c>
      <c r="Q2716" t="s">
        <v>8322</v>
      </c>
      <c r="R2716" t="s">
        <v>8357</v>
      </c>
      <c r="S2716" s="11">
        <f t="shared" si="172"/>
        <v>42657.958333333328</v>
      </c>
      <c r="T2716" s="11">
        <f t="shared" si="170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264.62241666666665</v>
      </c>
      <c r="P2717" s="7">
        <f t="shared" si="169"/>
        <v>57.631016333938291</v>
      </c>
      <c r="Q2717" t="s">
        <v>8322</v>
      </c>
      <c r="R2717" t="s">
        <v>8357</v>
      </c>
      <c r="S2717" s="11">
        <f t="shared" si="172"/>
        <v>42421.398472222223</v>
      </c>
      <c r="T2717" s="11">
        <f t="shared" si="170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119.98010000000001</v>
      </c>
      <c r="P2718" s="7">
        <f t="shared" si="169"/>
        <v>64.160481283422456</v>
      </c>
      <c r="Q2718" t="s">
        <v>8322</v>
      </c>
      <c r="R2718" t="s">
        <v>8357</v>
      </c>
      <c r="S2718" s="11">
        <f t="shared" si="172"/>
        <v>42285.333252314813</v>
      </c>
      <c r="T2718" s="11">
        <f t="shared" si="170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120.10400000000001</v>
      </c>
      <c r="P2719" s="7">
        <f t="shared" si="169"/>
        <v>92.387692307692305</v>
      </c>
      <c r="Q2719" t="s">
        <v>8322</v>
      </c>
      <c r="R2719" t="s">
        <v>8357</v>
      </c>
      <c r="S2719" s="11">
        <f t="shared" si="172"/>
        <v>41979.956585648149</v>
      </c>
      <c r="T2719" s="11">
        <f t="shared" si="170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103.58333333333334</v>
      </c>
      <c r="P2720" s="7">
        <f t="shared" si="169"/>
        <v>125.97972972972973</v>
      </c>
      <c r="Q2720" t="s">
        <v>8322</v>
      </c>
      <c r="R2720" t="s">
        <v>8357</v>
      </c>
      <c r="S2720" s="11">
        <f t="shared" si="172"/>
        <v>42493.958333333328</v>
      </c>
      <c r="T2720" s="11">
        <f t="shared" si="170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108.83333333333334</v>
      </c>
      <c r="P2721" s="7">
        <f t="shared" si="169"/>
        <v>94.637681159420296</v>
      </c>
      <c r="Q2721" t="s">
        <v>8322</v>
      </c>
      <c r="R2721" t="s">
        <v>8357</v>
      </c>
      <c r="S2721" s="11">
        <f t="shared" si="172"/>
        <v>42477.989513888882</v>
      </c>
      <c r="T2721" s="11">
        <f t="shared" si="170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118.12400000000001</v>
      </c>
      <c r="P2722" s="7">
        <f t="shared" si="169"/>
        <v>170.69942196531792</v>
      </c>
      <c r="Q2722" t="s">
        <v>8322</v>
      </c>
      <c r="R2722" t="s">
        <v>8357</v>
      </c>
      <c r="S2722" s="11">
        <f t="shared" si="172"/>
        <v>42685.507557870369</v>
      </c>
      <c r="T2722" s="11">
        <f t="shared" si="170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1462</v>
      </c>
      <c r="P2723" s="7">
        <f t="shared" si="169"/>
        <v>40.762081784386616</v>
      </c>
      <c r="Q2723" t="s">
        <v>8324</v>
      </c>
      <c r="R2723" t="s">
        <v>8349</v>
      </c>
      <c r="S2723" s="11">
        <f t="shared" si="172"/>
        <v>41523.791666666664</v>
      </c>
      <c r="T2723" s="11">
        <f t="shared" si="170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252.54</v>
      </c>
      <c r="P2724" s="7">
        <f t="shared" si="169"/>
        <v>68.254054054054052</v>
      </c>
      <c r="Q2724" t="s">
        <v>8324</v>
      </c>
      <c r="R2724" t="s">
        <v>8349</v>
      </c>
      <c r="S2724" s="11">
        <f t="shared" si="172"/>
        <v>42764.857094907406</v>
      </c>
      <c r="T2724" s="11">
        <f t="shared" si="170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140.05000000000001</v>
      </c>
      <c r="P2725" s="7">
        <f t="shared" si="169"/>
        <v>95.48863636363636</v>
      </c>
      <c r="Q2725" t="s">
        <v>8324</v>
      </c>
      <c r="R2725" t="s">
        <v>8349</v>
      </c>
      <c r="S2725" s="11">
        <f t="shared" si="172"/>
        <v>42004.880648148144</v>
      </c>
      <c r="T2725" s="11">
        <f t="shared" si="170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296.87520259319291</v>
      </c>
      <c r="P2726" s="7">
        <f t="shared" si="169"/>
        <v>7.1902649656526005</v>
      </c>
      <c r="Q2726" t="s">
        <v>8324</v>
      </c>
      <c r="R2726" t="s">
        <v>8349</v>
      </c>
      <c r="S2726" s="11">
        <f t="shared" si="172"/>
        <v>42231.32707175926</v>
      </c>
      <c r="T2726" s="11">
        <f t="shared" si="170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144.54249999999999</v>
      </c>
      <c r="P2727" s="7">
        <f t="shared" si="169"/>
        <v>511.65486725663715</v>
      </c>
      <c r="Q2727" t="s">
        <v>8324</v>
      </c>
      <c r="R2727" t="s">
        <v>8349</v>
      </c>
      <c r="S2727" s="11">
        <f t="shared" si="172"/>
        <v>42795.744618055556</v>
      </c>
      <c r="T2727" s="11">
        <f t="shared" si="170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105.745</v>
      </c>
      <c r="P2728" s="7">
        <f t="shared" si="169"/>
        <v>261.74504950495049</v>
      </c>
      <c r="Q2728" t="s">
        <v>8324</v>
      </c>
      <c r="R2728" t="s">
        <v>8349</v>
      </c>
      <c r="S2728" s="11">
        <f t="shared" si="172"/>
        <v>42482.579988425925</v>
      </c>
      <c r="T2728" s="11">
        <f t="shared" si="170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493.21000000000004</v>
      </c>
      <c r="P2729" s="7">
        <f t="shared" si="169"/>
        <v>69.760961810466767</v>
      </c>
      <c r="Q2729" t="s">
        <v>8324</v>
      </c>
      <c r="R2729" t="s">
        <v>8349</v>
      </c>
      <c r="S2729" s="11">
        <f t="shared" si="172"/>
        <v>42223.676655092597</v>
      </c>
      <c r="T2729" s="11">
        <f t="shared" si="170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201.82666666666668</v>
      </c>
      <c r="P2730" s="7">
        <f t="shared" si="169"/>
        <v>77.229591836734699</v>
      </c>
      <c r="Q2730" t="s">
        <v>8324</v>
      </c>
      <c r="R2730" t="s">
        <v>8349</v>
      </c>
      <c r="S2730" s="11">
        <f t="shared" si="172"/>
        <v>42368.59993055556</v>
      </c>
      <c r="T2730" s="11">
        <f t="shared" si="170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104.44</v>
      </c>
      <c r="P2731" s="7">
        <f t="shared" si="169"/>
        <v>340.56521739130437</v>
      </c>
      <c r="Q2731" t="s">
        <v>8324</v>
      </c>
      <c r="R2731" t="s">
        <v>8349</v>
      </c>
      <c r="S2731" s="11">
        <f t="shared" si="172"/>
        <v>42125.240706018521</v>
      </c>
      <c r="T2731" s="11">
        <f t="shared" si="170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170.29262962962963</v>
      </c>
      <c r="P2732" s="7">
        <f t="shared" si="169"/>
        <v>67.417903225806455</v>
      </c>
      <c r="Q2732" t="s">
        <v>8324</v>
      </c>
      <c r="R2732" t="s">
        <v>8349</v>
      </c>
      <c r="S2732" s="11">
        <f t="shared" si="172"/>
        <v>41386.541377314818</v>
      </c>
      <c r="T2732" s="11">
        <f t="shared" si="170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104.30333333333333</v>
      </c>
      <c r="P2733" s="7">
        <f t="shared" si="169"/>
        <v>845.70270270270271</v>
      </c>
      <c r="Q2733" t="s">
        <v>8324</v>
      </c>
      <c r="R2733" t="s">
        <v>8349</v>
      </c>
      <c r="S2733" s="11">
        <f t="shared" si="172"/>
        <v>41930.166666666664</v>
      </c>
      <c r="T2733" s="11">
        <f t="shared" si="170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118.25000000000001</v>
      </c>
      <c r="P2734" s="7">
        <f t="shared" si="169"/>
        <v>97.191780821917803</v>
      </c>
      <c r="Q2734" t="s">
        <v>8324</v>
      </c>
      <c r="R2734" t="s">
        <v>8349</v>
      </c>
      <c r="S2734" s="11">
        <f t="shared" si="172"/>
        <v>41422</v>
      </c>
      <c r="T2734" s="11">
        <f t="shared" si="170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107.538</v>
      </c>
      <c r="P2735" s="7">
        <f t="shared" si="169"/>
        <v>451.84033613445376</v>
      </c>
      <c r="Q2735" t="s">
        <v>8324</v>
      </c>
      <c r="R2735" t="s">
        <v>8349</v>
      </c>
      <c r="S2735" s="11">
        <f t="shared" si="172"/>
        <v>42104.231180555551</v>
      </c>
      <c r="T2735" s="11">
        <f t="shared" si="170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2260300</v>
      </c>
      <c r="P2736" s="7">
        <f t="shared" si="169"/>
        <v>138.66871165644173</v>
      </c>
      <c r="Q2736" t="s">
        <v>8324</v>
      </c>
      <c r="R2736" t="s">
        <v>8349</v>
      </c>
      <c r="S2736" s="11">
        <f t="shared" si="172"/>
        <v>42656.915972222225</v>
      </c>
      <c r="T2736" s="11">
        <f t="shared" si="170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978.13466666666682</v>
      </c>
      <c r="P2737" s="7">
        <f t="shared" si="169"/>
        <v>21.640147492625371</v>
      </c>
      <c r="Q2737" t="s">
        <v>8324</v>
      </c>
      <c r="R2737" t="s">
        <v>8349</v>
      </c>
      <c r="S2737" s="11">
        <f t="shared" si="172"/>
        <v>41346.833333333336</v>
      </c>
      <c r="T2737" s="11">
        <f t="shared" si="170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122.9</v>
      </c>
      <c r="P2738" s="7">
        <f t="shared" si="169"/>
        <v>169.51724137931035</v>
      </c>
      <c r="Q2738" t="s">
        <v>8324</v>
      </c>
      <c r="R2738" t="s">
        <v>8349</v>
      </c>
      <c r="S2738" s="11">
        <f t="shared" si="172"/>
        <v>41752.666354166664</v>
      </c>
      <c r="T2738" s="11">
        <f t="shared" si="170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246.0608</v>
      </c>
      <c r="P2739" s="7">
        <f t="shared" si="169"/>
        <v>161.88210526315791</v>
      </c>
      <c r="Q2739" t="s">
        <v>8324</v>
      </c>
      <c r="R2739" t="s">
        <v>8349</v>
      </c>
      <c r="S2739" s="11">
        <f t="shared" si="172"/>
        <v>41654.791666666664</v>
      </c>
      <c r="T2739" s="11">
        <f t="shared" si="170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147.94</v>
      </c>
      <c r="P2740" s="7">
        <f t="shared" si="169"/>
        <v>493.13333333333333</v>
      </c>
      <c r="Q2740" t="s">
        <v>8324</v>
      </c>
      <c r="R2740" t="s">
        <v>8349</v>
      </c>
      <c r="S2740" s="11">
        <f t="shared" si="172"/>
        <v>42680.143564814818</v>
      </c>
      <c r="T2740" s="11">
        <f t="shared" si="170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384.09090909090907</v>
      </c>
      <c r="P2741" s="7">
        <f t="shared" si="169"/>
        <v>22.120418848167539</v>
      </c>
      <c r="Q2741" t="s">
        <v>8324</v>
      </c>
      <c r="R2741" t="s">
        <v>8349</v>
      </c>
      <c r="S2741" s="11">
        <f t="shared" si="172"/>
        <v>41764.887928240743</v>
      </c>
      <c r="T2741" s="11">
        <f t="shared" si="170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103.33333333333334</v>
      </c>
      <c r="P2742" s="7">
        <f t="shared" si="169"/>
        <v>18.235294117647058</v>
      </c>
      <c r="Q2742" t="s">
        <v>8324</v>
      </c>
      <c r="R2742" t="s">
        <v>8349</v>
      </c>
      <c r="S2742" s="11">
        <f t="shared" si="172"/>
        <v>42074.99018518519</v>
      </c>
      <c r="T2742" s="11">
        <f t="shared" si="170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0.43750000000000006</v>
      </c>
      <c r="P2743" s="7">
        <f t="shared" si="169"/>
        <v>8.75</v>
      </c>
      <c r="Q2743" t="s">
        <v>8327</v>
      </c>
      <c r="R2743" t="s">
        <v>8358</v>
      </c>
      <c r="S2743" s="11">
        <f t="shared" si="172"/>
        <v>41932.088194444441</v>
      </c>
      <c r="T2743" s="11">
        <f t="shared" si="170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29.24</v>
      </c>
      <c r="P2744" s="7">
        <f t="shared" si="169"/>
        <v>40.611111111111114</v>
      </c>
      <c r="Q2744" t="s">
        <v>8327</v>
      </c>
      <c r="R2744" t="s">
        <v>8358</v>
      </c>
      <c r="S2744" s="11">
        <f t="shared" si="172"/>
        <v>41044.719756944447</v>
      </c>
      <c r="T2744" s="11">
        <f t="shared" si="170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 s="7" t="e">
        <f t="shared" si="169"/>
        <v>#DIV/0!</v>
      </c>
      <c r="Q2745" t="s">
        <v>8327</v>
      </c>
      <c r="R2745" t="s">
        <v>8358</v>
      </c>
      <c r="S2745" s="11">
        <f t="shared" si="172"/>
        <v>42662.328784722224</v>
      </c>
      <c r="T2745" s="11">
        <f t="shared" si="170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5.21875</v>
      </c>
      <c r="P2746" s="7">
        <f t="shared" si="169"/>
        <v>37.954545454545453</v>
      </c>
      <c r="Q2746" t="s">
        <v>8327</v>
      </c>
      <c r="R2746" t="s">
        <v>8358</v>
      </c>
      <c r="S2746" s="11">
        <f t="shared" si="172"/>
        <v>40968.062476851854</v>
      </c>
      <c r="T2746" s="11">
        <f t="shared" si="170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21.887499999999999</v>
      </c>
      <c r="P2747" s="7">
        <f t="shared" si="169"/>
        <v>35.734693877551024</v>
      </c>
      <c r="Q2747" t="s">
        <v>8327</v>
      </c>
      <c r="R2747" t="s">
        <v>8358</v>
      </c>
      <c r="S2747" s="11">
        <f t="shared" si="172"/>
        <v>41104.988055555557</v>
      </c>
      <c r="T2747" s="11">
        <f t="shared" si="170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26.700000000000003</v>
      </c>
      <c r="P2748" s="7">
        <f t="shared" si="169"/>
        <v>42.157894736842103</v>
      </c>
      <c r="Q2748" t="s">
        <v>8327</v>
      </c>
      <c r="R2748" t="s">
        <v>8358</v>
      </c>
      <c r="S2748" s="11">
        <f t="shared" si="172"/>
        <v>41880.781377314815</v>
      </c>
      <c r="T2748" s="11">
        <f t="shared" si="170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28.000000000000004</v>
      </c>
      <c r="P2749" s="7">
        <f t="shared" si="169"/>
        <v>35</v>
      </c>
      <c r="Q2749" t="s">
        <v>8327</v>
      </c>
      <c r="R2749" t="s">
        <v>8358</v>
      </c>
      <c r="S2749" s="11">
        <f t="shared" si="172"/>
        <v>41076.131944444445</v>
      </c>
      <c r="T2749" s="11">
        <f t="shared" si="170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</v>
      </c>
      <c r="P2750" s="7">
        <f t="shared" si="169"/>
        <v>13.25</v>
      </c>
      <c r="Q2750" t="s">
        <v>8327</v>
      </c>
      <c r="R2750" t="s">
        <v>8358</v>
      </c>
      <c r="S2750" s="11">
        <f t="shared" si="172"/>
        <v>42615.7106712963</v>
      </c>
      <c r="T2750" s="11">
        <f t="shared" si="170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</v>
      </c>
      <c r="P2751" s="7">
        <f t="shared" si="169"/>
        <v>55</v>
      </c>
      <c r="Q2751" t="s">
        <v>8327</v>
      </c>
      <c r="R2751" t="s">
        <v>8358</v>
      </c>
      <c r="S2751" s="11">
        <f t="shared" si="172"/>
        <v>42098.757372685184</v>
      </c>
      <c r="T2751" s="11">
        <f t="shared" si="170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 s="7" t="e">
        <f t="shared" si="169"/>
        <v>#DIV/0!</v>
      </c>
      <c r="Q2752" t="s">
        <v>8327</v>
      </c>
      <c r="R2752" t="s">
        <v>8358</v>
      </c>
      <c r="S2752" s="11">
        <f t="shared" si="172"/>
        <v>41090.833333333336</v>
      </c>
      <c r="T2752" s="11">
        <f t="shared" si="170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 s="7" t="e">
        <f t="shared" si="169"/>
        <v>#DIV/0!</v>
      </c>
      <c r="Q2753" t="s">
        <v>8327</v>
      </c>
      <c r="R2753" t="s">
        <v>8358</v>
      </c>
      <c r="S2753" s="11">
        <f t="shared" si="172"/>
        <v>41807.887060185189</v>
      </c>
      <c r="T2753" s="11">
        <f t="shared" si="170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11.458333333333332</v>
      </c>
      <c r="P2754" s="7">
        <f t="shared" si="169"/>
        <v>39.285714285714285</v>
      </c>
      <c r="Q2754" t="s">
        <v>8327</v>
      </c>
      <c r="R2754" t="s">
        <v>8358</v>
      </c>
      <c r="S2754" s="11">
        <f t="shared" si="172"/>
        <v>40895.765092592592</v>
      </c>
      <c r="T2754" s="11">
        <f t="shared" si="170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1"/>
        <v>19</v>
      </c>
      <c r="P2755" s="7">
        <f t="shared" ref="P2755:P2818" si="173">E2755/L2755</f>
        <v>47.5</v>
      </c>
      <c r="Q2755" t="s">
        <v>8327</v>
      </c>
      <c r="R2755" t="s">
        <v>8358</v>
      </c>
      <c r="S2755" s="11">
        <f t="shared" si="172"/>
        <v>41147.900729166664</v>
      </c>
      <c r="T2755" s="11">
        <f t="shared" ref="T2755:T2818" si="174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1"/>
        <v>0</v>
      </c>
      <c r="P2756" s="7" t="e">
        <f t="shared" si="173"/>
        <v>#DIV/0!</v>
      </c>
      <c r="Q2756" t="s">
        <v>8327</v>
      </c>
      <c r="R2756" t="s">
        <v>8358</v>
      </c>
      <c r="S2756" s="11">
        <f t="shared" si="172"/>
        <v>41893.636006944449</v>
      </c>
      <c r="T2756" s="11">
        <f t="shared" si="174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ref="O2757:O2820" si="175">E2757/D2757*100</f>
        <v>52</v>
      </c>
      <c r="P2757" s="7">
        <f t="shared" si="173"/>
        <v>17.333333333333332</v>
      </c>
      <c r="Q2757" t="s">
        <v>8327</v>
      </c>
      <c r="R2757" t="s">
        <v>8358</v>
      </c>
      <c r="S2757" s="11">
        <f t="shared" si="172"/>
        <v>42102.790821759263</v>
      </c>
      <c r="T2757" s="11">
        <f t="shared" si="174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10.48</v>
      </c>
      <c r="P2758" s="7">
        <f t="shared" si="173"/>
        <v>31.757575757575758</v>
      </c>
      <c r="Q2758" t="s">
        <v>8327</v>
      </c>
      <c r="R2758" t="s">
        <v>8358</v>
      </c>
      <c r="S2758" s="11">
        <f t="shared" si="172"/>
        <v>41650.90047453704</v>
      </c>
      <c r="T2758" s="11">
        <f t="shared" si="174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0.66666666666666674</v>
      </c>
      <c r="P2759" s="7">
        <f t="shared" si="173"/>
        <v>5</v>
      </c>
      <c r="Q2759" t="s">
        <v>8327</v>
      </c>
      <c r="R2759" t="s">
        <v>8358</v>
      </c>
      <c r="S2759" s="11">
        <f t="shared" si="172"/>
        <v>42588.65662037037</v>
      </c>
      <c r="T2759" s="11">
        <f t="shared" si="174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11.700000000000001</v>
      </c>
      <c r="P2760" s="7">
        <f t="shared" si="173"/>
        <v>39</v>
      </c>
      <c r="Q2760" t="s">
        <v>8327</v>
      </c>
      <c r="R2760" t="s">
        <v>8358</v>
      </c>
      <c r="S2760" s="11">
        <f t="shared" si="172"/>
        <v>42653.441932870366</v>
      </c>
      <c r="T2760" s="11">
        <f t="shared" si="174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10.5</v>
      </c>
      <c r="P2761" s="7">
        <f t="shared" si="173"/>
        <v>52.5</v>
      </c>
      <c r="Q2761" t="s">
        <v>8327</v>
      </c>
      <c r="R2761" t="s">
        <v>8358</v>
      </c>
      <c r="S2761" s="11">
        <f t="shared" ref="S2761:S2824" si="176">(((I2761/60)/60)/24)+DATE(1970,1,1)</f>
        <v>42567.36650462963</v>
      </c>
      <c r="T2761" s="11">
        <f t="shared" si="174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 s="7" t="e">
        <f t="shared" si="173"/>
        <v>#DIV/0!</v>
      </c>
      <c r="Q2762" t="s">
        <v>8327</v>
      </c>
      <c r="R2762" t="s">
        <v>8358</v>
      </c>
      <c r="S2762" s="11">
        <f t="shared" si="176"/>
        <v>41445.461319444446</v>
      </c>
      <c r="T2762" s="11">
        <f t="shared" si="174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0.72</v>
      </c>
      <c r="P2763" s="7">
        <f t="shared" si="173"/>
        <v>9</v>
      </c>
      <c r="Q2763" t="s">
        <v>8327</v>
      </c>
      <c r="R2763" t="s">
        <v>8358</v>
      </c>
      <c r="S2763" s="11">
        <f t="shared" si="176"/>
        <v>41277.063576388886</v>
      </c>
      <c r="T2763" s="11">
        <f t="shared" si="174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0.76923076923076927</v>
      </c>
      <c r="P2764" s="7">
        <f t="shared" si="173"/>
        <v>25</v>
      </c>
      <c r="Q2764" t="s">
        <v>8327</v>
      </c>
      <c r="R2764" t="s">
        <v>8358</v>
      </c>
      <c r="S2764" s="11">
        <f t="shared" si="176"/>
        <v>40986.995312500003</v>
      </c>
      <c r="T2764" s="11">
        <f t="shared" si="174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0.22842639593908631</v>
      </c>
      <c r="P2765" s="7">
        <f t="shared" si="173"/>
        <v>30</v>
      </c>
      <c r="Q2765" t="s">
        <v>8327</v>
      </c>
      <c r="R2765" t="s">
        <v>8358</v>
      </c>
      <c r="S2765" s="11">
        <f t="shared" si="176"/>
        <v>41418.579675925925</v>
      </c>
      <c r="T2765" s="11">
        <f t="shared" si="174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</v>
      </c>
      <c r="P2766" s="7">
        <f t="shared" si="173"/>
        <v>11.25</v>
      </c>
      <c r="Q2766" t="s">
        <v>8327</v>
      </c>
      <c r="R2766" t="s">
        <v>8358</v>
      </c>
      <c r="S2766" s="11">
        <f t="shared" si="176"/>
        <v>41059.791666666664</v>
      </c>
      <c r="T2766" s="11">
        <f t="shared" si="174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 s="7" t="e">
        <f t="shared" si="173"/>
        <v>#DIV/0!</v>
      </c>
      <c r="Q2767" t="s">
        <v>8327</v>
      </c>
      <c r="R2767" t="s">
        <v>8358</v>
      </c>
      <c r="S2767" s="11">
        <f t="shared" si="176"/>
        <v>41210.579027777778</v>
      </c>
      <c r="T2767" s="11">
        <f t="shared" si="174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2</v>
      </c>
      <c r="P2768" s="7">
        <f t="shared" si="173"/>
        <v>25</v>
      </c>
      <c r="Q2768" t="s">
        <v>8327</v>
      </c>
      <c r="R2768" t="s">
        <v>8358</v>
      </c>
      <c r="S2768" s="11">
        <f t="shared" si="176"/>
        <v>40766.668032407404</v>
      </c>
      <c r="T2768" s="11">
        <f t="shared" si="174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0.85000000000000009</v>
      </c>
      <c r="P2769" s="7">
        <f t="shared" si="173"/>
        <v>11.333333333333334</v>
      </c>
      <c r="Q2769" t="s">
        <v>8327</v>
      </c>
      <c r="R2769" t="s">
        <v>8358</v>
      </c>
      <c r="S2769" s="11">
        <f t="shared" si="176"/>
        <v>42232.958912037036</v>
      </c>
      <c r="T2769" s="11">
        <f t="shared" si="174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14.314285714285715</v>
      </c>
      <c r="P2770" s="7">
        <f t="shared" si="173"/>
        <v>29.470588235294116</v>
      </c>
      <c r="Q2770" t="s">
        <v>8327</v>
      </c>
      <c r="R2770" t="s">
        <v>8358</v>
      </c>
      <c r="S2770" s="11">
        <f t="shared" si="176"/>
        <v>40997.573182870372</v>
      </c>
      <c r="T2770" s="11">
        <f t="shared" si="174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0.25</v>
      </c>
      <c r="P2771" s="7">
        <f t="shared" si="173"/>
        <v>1</v>
      </c>
      <c r="Q2771" t="s">
        <v>8327</v>
      </c>
      <c r="R2771" t="s">
        <v>8358</v>
      </c>
      <c r="S2771" s="11">
        <f t="shared" si="176"/>
        <v>41795.826273148145</v>
      </c>
      <c r="T2771" s="11">
        <f t="shared" si="174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10.411249999999999</v>
      </c>
      <c r="P2772" s="7">
        <f t="shared" si="173"/>
        <v>63.098484848484851</v>
      </c>
      <c r="Q2772" t="s">
        <v>8327</v>
      </c>
      <c r="R2772" t="s">
        <v>8358</v>
      </c>
      <c r="S2772" s="11">
        <f t="shared" si="176"/>
        <v>41716.663541666669</v>
      </c>
      <c r="T2772" s="11">
        <f t="shared" si="174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 s="7" t="e">
        <f t="shared" si="173"/>
        <v>#DIV/0!</v>
      </c>
      <c r="Q2773" t="s">
        <v>8327</v>
      </c>
      <c r="R2773" t="s">
        <v>8358</v>
      </c>
      <c r="S2773" s="11">
        <f t="shared" si="176"/>
        <v>41306.708333333336</v>
      </c>
      <c r="T2773" s="11">
        <f t="shared" si="174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 s="7" t="e">
        <f t="shared" si="173"/>
        <v>#DIV/0!</v>
      </c>
      <c r="Q2774" t="s">
        <v>8327</v>
      </c>
      <c r="R2774" t="s">
        <v>8358</v>
      </c>
      <c r="S2774" s="11">
        <f t="shared" si="176"/>
        <v>41552.869143518517</v>
      </c>
      <c r="T2774" s="11">
        <f t="shared" si="174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0.18867924528301888</v>
      </c>
      <c r="P2775" s="7">
        <f t="shared" si="173"/>
        <v>1</v>
      </c>
      <c r="Q2775" t="s">
        <v>8327</v>
      </c>
      <c r="R2775" t="s">
        <v>8358</v>
      </c>
      <c r="S2775" s="11">
        <f t="shared" si="176"/>
        <v>42484.86482638889</v>
      </c>
      <c r="T2775" s="11">
        <f t="shared" si="174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14.249999999999998</v>
      </c>
      <c r="P2776" s="7">
        <f t="shared" si="173"/>
        <v>43.846153846153847</v>
      </c>
      <c r="Q2776" t="s">
        <v>8327</v>
      </c>
      <c r="R2776" t="s">
        <v>8358</v>
      </c>
      <c r="S2776" s="11">
        <f t="shared" si="176"/>
        <v>41341.126481481479</v>
      </c>
      <c r="T2776" s="11">
        <f t="shared" si="174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3</v>
      </c>
      <c r="P2777" s="7">
        <f t="shared" si="173"/>
        <v>75</v>
      </c>
      <c r="Q2777" t="s">
        <v>8327</v>
      </c>
      <c r="R2777" t="s">
        <v>8358</v>
      </c>
      <c r="S2777" s="11">
        <f t="shared" si="176"/>
        <v>40893.013356481482</v>
      </c>
      <c r="T2777" s="11">
        <f t="shared" si="174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7.8809523809523814</v>
      </c>
      <c r="P2778" s="7">
        <f t="shared" si="173"/>
        <v>45.972222222222221</v>
      </c>
      <c r="Q2778" t="s">
        <v>8327</v>
      </c>
      <c r="R2778" t="s">
        <v>8358</v>
      </c>
      <c r="S2778" s="11">
        <f t="shared" si="176"/>
        <v>42167.297175925924</v>
      </c>
      <c r="T2778" s="11">
        <f t="shared" si="174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0.33333333333333337</v>
      </c>
      <c r="P2779" s="7">
        <f t="shared" si="173"/>
        <v>10</v>
      </c>
      <c r="Q2779" t="s">
        <v>8327</v>
      </c>
      <c r="R2779" t="s">
        <v>8358</v>
      </c>
      <c r="S2779" s="11">
        <f t="shared" si="176"/>
        <v>42202.669027777782</v>
      </c>
      <c r="T2779" s="11">
        <f t="shared" si="174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25.545454545454543</v>
      </c>
      <c r="P2780" s="7">
        <f t="shared" si="173"/>
        <v>93.666666666666671</v>
      </c>
      <c r="Q2780" t="s">
        <v>8327</v>
      </c>
      <c r="R2780" t="s">
        <v>8358</v>
      </c>
      <c r="S2780" s="11">
        <f t="shared" si="176"/>
        <v>41876.978078703702</v>
      </c>
      <c r="T2780" s="11">
        <f t="shared" si="174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</v>
      </c>
      <c r="P2781" s="7">
        <f t="shared" si="173"/>
        <v>53</v>
      </c>
      <c r="Q2781" t="s">
        <v>8327</v>
      </c>
      <c r="R2781" t="s">
        <v>8358</v>
      </c>
      <c r="S2781" s="11">
        <f t="shared" si="176"/>
        <v>42330.627557870372</v>
      </c>
      <c r="T2781" s="11">
        <f t="shared" si="174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 s="7" t="e">
        <f t="shared" si="173"/>
        <v>#DIV/0!</v>
      </c>
      <c r="Q2782" t="s">
        <v>8327</v>
      </c>
      <c r="R2782" t="s">
        <v>8358</v>
      </c>
      <c r="S2782" s="11">
        <f t="shared" si="176"/>
        <v>42804.447777777779</v>
      </c>
      <c r="T2782" s="11">
        <f t="shared" si="174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105.28</v>
      </c>
      <c r="P2783" s="7">
        <f t="shared" si="173"/>
        <v>47</v>
      </c>
      <c r="Q2783" t="s">
        <v>8322</v>
      </c>
      <c r="R2783" t="s">
        <v>8323</v>
      </c>
      <c r="S2783" s="11">
        <f t="shared" si="176"/>
        <v>42047.291666666672</v>
      </c>
      <c r="T2783" s="11">
        <f t="shared" si="174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120</v>
      </c>
      <c r="P2784" s="7">
        <f t="shared" si="173"/>
        <v>66.666666666666671</v>
      </c>
      <c r="Q2784" t="s">
        <v>8322</v>
      </c>
      <c r="R2784" t="s">
        <v>8323</v>
      </c>
      <c r="S2784" s="11">
        <f t="shared" si="176"/>
        <v>42052.207638888889</v>
      </c>
      <c r="T2784" s="11">
        <f t="shared" si="174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114.5</v>
      </c>
      <c r="P2785" s="7">
        <f t="shared" si="173"/>
        <v>18.770491803278688</v>
      </c>
      <c r="Q2785" t="s">
        <v>8322</v>
      </c>
      <c r="R2785" t="s">
        <v>8323</v>
      </c>
      <c r="S2785" s="11">
        <f t="shared" si="176"/>
        <v>42117.535254629634</v>
      </c>
      <c r="T2785" s="11">
        <f t="shared" si="174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119</v>
      </c>
      <c r="P2786" s="7">
        <f t="shared" si="173"/>
        <v>66.111111111111114</v>
      </c>
      <c r="Q2786" t="s">
        <v>8322</v>
      </c>
      <c r="R2786" t="s">
        <v>8323</v>
      </c>
      <c r="S2786" s="11">
        <f t="shared" si="176"/>
        <v>41941.787534722222</v>
      </c>
      <c r="T2786" s="11">
        <f t="shared" si="174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104.67999999999999</v>
      </c>
      <c r="P2787" s="7">
        <f t="shared" si="173"/>
        <v>36.859154929577464</v>
      </c>
      <c r="Q2787" t="s">
        <v>8322</v>
      </c>
      <c r="R2787" t="s">
        <v>8323</v>
      </c>
      <c r="S2787" s="11">
        <f t="shared" si="176"/>
        <v>42587.875</v>
      </c>
      <c r="T2787" s="11">
        <f t="shared" si="174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117.83999999999999</v>
      </c>
      <c r="P2788" s="7">
        <f t="shared" si="173"/>
        <v>39.810810810810814</v>
      </c>
      <c r="Q2788" t="s">
        <v>8322</v>
      </c>
      <c r="R2788" t="s">
        <v>8323</v>
      </c>
      <c r="S2788" s="11">
        <f t="shared" si="176"/>
        <v>41829.569212962961</v>
      </c>
      <c r="T2788" s="11">
        <f t="shared" si="174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119.7</v>
      </c>
      <c r="P2789" s="7">
        <f t="shared" si="173"/>
        <v>31.5</v>
      </c>
      <c r="Q2789" t="s">
        <v>8322</v>
      </c>
      <c r="R2789" t="s">
        <v>8323</v>
      </c>
      <c r="S2789" s="11">
        <f t="shared" si="176"/>
        <v>41838.198518518519</v>
      </c>
      <c r="T2789" s="11">
        <f t="shared" si="174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102.49999999999999</v>
      </c>
      <c r="P2790" s="7">
        <f t="shared" si="173"/>
        <v>102.5</v>
      </c>
      <c r="Q2790" t="s">
        <v>8322</v>
      </c>
      <c r="R2790" t="s">
        <v>8323</v>
      </c>
      <c r="S2790" s="11">
        <f t="shared" si="176"/>
        <v>42580.701886574068</v>
      </c>
      <c r="T2790" s="11">
        <f t="shared" si="174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101.16666666666667</v>
      </c>
      <c r="P2791" s="7">
        <f t="shared" si="173"/>
        <v>126.45833333333333</v>
      </c>
      <c r="Q2791" t="s">
        <v>8322</v>
      </c>
      <c r="R2791" t="s">
        <v>8323</v>
      </c>
      <c r="S2791" s="11">
        <f t="shared" si="176"/>
        <v>42075.166666666672</v>
      </c>
      <c r="T2791" s="11">
        <f t="shared" si="174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105.33333333333333</v>
      </c>
      <c r="P2792" s="7">
        <f t="shared" si="173"/>
        <v>47.878787878787875</v>
      </c>
      <c r="Q2792" t="s">
        <v>8322</v>
      </c>
      <c r="R2792" t="s">
        <v>8323</v>
      </c>
      <c r="S2792" s="11">
        <f t="shared" si="176"/>
        <v>42046.938692129625</v>
      </c>
      <c r="T2792" s="11">
        <f t="shared" si="174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102.49999999999999</v>
      </c>
      <c r="P2793" s="7">
        <f t="shared" si="173"/>
        <v>73.214285714285708</v>
      </c>
      <c r="Q2793" t="s">
        <v>8322</v>
      </c>
      <c r="R2793" t="s">
        <v>8323</v>
      </c>
      <c r="S2793" s="11">
        <f t="shared" si="176"/>
        <v>42622.166666666672</v>
      </c>
      <c r="T2793" s="11">
        <f t="shared" si="174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107.60000000000001</v>
      </c>
      <c r="P2794" s="7">
        <f t="shared" si="173"/>
        <v>89.666666666666671</v>
      </c>
      <c r="Q2794" t="s">
        <v>8322</v>
      </c>
      <c r="R2794" t="s">
        <v>8323</v>
      </c>
      <c r="S2794" s="11">
        <f t="shared" si="176"/>
        <v>42228.231006944443</v>
      </c>
      <c r="T2794" s="11">
        <f t="shared" si="174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110.5675</v>
      </c>
      <c r="P2795" s="7">
        <f t="shared" si="173"/>
        <v>151.4623287671233</v>
      </c>
      <c r="Q2795" t="s">
        <v>8322</v>
      </c>
      <c r="R2795" t="s">
        <v>8323</v>
      </c>
      <c r="S2795" s="11">
        <f t="shared" si="176"/>
        <v>42206.419039351851</v>
      </c>
      <c r="T2795" s="11">
        <f t="shared" si="174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150</v>
      </c>
      <c r="P2796" s="7">
        <f t="shared" si="173"/>
        <v>25</v>
      </c>
      <c r="Q2796" t="s">
        <v>8322</v>
      </c>
      <c r="R2796" t="s">
        <v>8323</v>
      </c>
      <c r="S2796" s="11">
        <f t="shared" si="176"/>
        <v>42432.791666666672</v>
      </c>
      <c r="T2796" s="11">
        <f t="shared" si="174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104.28571428571429</v>
      </c>
      <c r="P2797" s="7">
        <f t="shared" si="173"/>
        <v>36.5</v>
      </c>
      <c r="Q2797" t="s">
        <v>8322</v>
      </c>
      <c r="R2797" t="s">
        <v>8323</v>
      </c>
      <c r="S2797" s="11">
        <f t="shared" si="176"/>
        <v>41796.958333333336</v>
      </c>
      <c r="T2797" s="11">
        <f t="shared" si="174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115.5</v>
      </c>
      <c r="P2798" s="7">
        <f t="shared" si="173"/>
        <v>44</v>
      </c>
      <c r="Q2798" t="s">
        <v>8322</v>
      </c>
      <c r="R2798" t="s">
        <v>8323</v>
      </c>
      <c r="S2798" s="11">
        <f t="shared" si="176"/>
        <v>41825.528101851851</v>
      </c>
      <c r="T2798" s="11">
        <f t="shared" si="174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102.64512500000001</v>
      </c>
      <c r="P2799" s="7">
        <f t="shared" si="173"/>
        <v>87.357553191489373</v>
      </c>
      <c r="Q2799" t="s">
        <v>8322</v>
      </c>
      <c r="R2799" t="s">
        <v>8323</v>
      </c>
      <c r="S2799" s="11">
        <f t="shared" si="176"/>
        <v>41828.94027777778</v>
      </c>
      <c r="T2799" s="11">
        <f t="shared" si="174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101.4</v>
      </c>
      <c r="P2800" s="7">
        <f t="shared" si="173"/>
        <v>36.474820143884891</v>
      </c>
      <c r="Q2800" t="s">
        <v>8322</v>
      </c>
      <c r="R2800" t="s">
        <v>8323</v>
      </c>
      <c r="S2800" s="11">
        <f t="shared" si="176"/>
        <v>42216.666666666672</v>
      </c>
      <c r="T2800" s="11">
        <f t="shared" si="174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116.6348</v>
      </c>
      <c r="P2801" s="7">
        <f t="shared" si="173"/>
        <v>44.859538461538463</v>
      </c>
      <c r="Q2801" t="s">
        <v>8322</v>
      </c>
      <c r="R2801" t="s">
        <v>8323</v>
      </c>
      <c r="S2801" s="11">
        <f t="shared" si="176"/>
        <v>42538.666666666672</v>
      </c>
      <c r="T2801" s="11">
        <f t="shared" si="174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133</v>
      </c>
      <c r="P2802" s="7">
        <f t="shared" si="173"/>
        <v>42.903225806451616</v>
      </c>
      <c r="Q2802" t="s">
        <v>8322</v>
      </c>
      <c r="R2802" t="s">
        <v>8323</v>
      </c>
      <c r="S2802" s="11">
        <f t="shared" si="176"/>
        <v>42008.552847222221</v>
      </c>
      <c r="T2802" s="11">
        <f t="shared" si="174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133.20000000000002</v>
      </c>
      <c r="P2803" s="7">
        <f t="shared" si="173"/>
        <v>51.230769230769234</v>
      </c>
      <c r="Q2803" t="s">
        <v>8322</v>
      </c>
      <c r="R2803" t="s">
        <v>8323</v>
      </c>
      <c r="S2803" s="11">
        <f t="shared" si="176"/>
        <v>41922.458333333336</v>
      </c>
      <c r="T2803" s="11">
        <f t="shared" si="174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101.83333333333333</v>
      </c>
      <c r="P2804" s="7">
        <f t="shared" si="173"/>
        <v>33.944444444444443</v>
      </c>
      <c r="Q2804" t="s">
        <v>8322</v>
      </c>
      <c r="R2804" t="s">
        <v>8323</v>
      </c>
      <c r="S2804" s="11">
        <f t="shared" si="176"/>
        <v>42222.64707175926</v>
      </c>
      <c r="T2804" s="11">
        <f t="shared" si="174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127.95</v>
      </c>
      <c r="P2805" s="7">
        <f t="shared" si="173"/>
        <v>90.744680851063833</v>
      </c>
      <c r="Q2805" t="s">
        <v>8322</v>
      </c>
      <c r="R2805" t="s">
        <v>8323</v>
      </c>
      <c r="S2805" s="11">
        <f t="shared" si="176"/>
        <v>42201</v>
      </c>
      <c r="T2805" s="11">
        <f t="shared" si="174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114.99999999999999</v>
      </c>
      <c r="P2806" s="7">
        <f t="shared" si="173"/>
        <v>50</v>
      </c>
      <c r="Q2806" t="s">
        <v>8322</v>
      </c>
      <c r="R2806" t="s">
        <v>8323</v>
      </c>
      <c r="S2806" s="11">
        <f t="shared" si="176"/>
        <v>41911.453587962962</v>
      </c>
      <c r="T2806" s="11">
        <f t="shared" si="174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110.00000000000001</v>
      </c>
      <c r="P2807" s="7">
        <f t="shared" si="173"/>
        <v>24.444444444444443</v>
      </c>
      <c r="Q2807" t="s">
        <v>8322</v>
      </c>
      <c r="R2807" t="s">
        <v>8323</v>
      </c>
      <c r="S2807" s="11">
        <f t="shared" si="176"/>
        <v>42238.505474537036</v>
      </c>
      <c r="T2807" s="11">
        <f t="shared" si="174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112.1</v>
      </c>
      <c r="P2808" s="7">
        <f t="shared" si="173"/>
        <v>44.25</v>
      </c>
      <c r="Q2808" t="s">
        <v>8322</v>
      </c>
      <c r="R2808" t="s">
        <v>8323</v>
      </c>
      <c r="S2808" s="11">
        <f t="shared" si="176"/>
        <v>42221.458333333328</v>
      </c>
      <c r="T2808" s="11">
        <f t="shared" si="174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126</v>
      </c>
      <c r="P2809" s="7">
        <f t="shared" si="173"/>
        <v>67.741935483870961</v>
      </c>
      <c r="Q2809" t="s">
        <v>8322</v>
      </c>
      <c r="R2809" t="s">
        <v>8323</v>
      </c>
      <c r="S2809" s="11">
        <f t="shared" si="176"/>
        <v>42184.873124999998</v>
      </c>
      <c r="T2809" s="11">
        <f t="shared" si="174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100.24444444444444</v>
      </c>
      <c r="P2810" s="7">
        <f t="shared" si="173"/>
        <v>65.376811594202906</v>
      </c>
      <c r="Q2810" t="s">
        <v>8322</v>
      </c>
      <c r="R2810" t="s">
        <v>8323</v>
      </c>
      <c r="S2810" s="11">
        <f t="shared" si="176"/>
        <v>42238.84646990741</v>
      </c>
      <c r="T2810" s="11">
        <f t="shared" si="174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102.4</v>
      </c>
      <c r="P2811" s="7">
        <f t="shared" si="173"/>
        <v>121.9047619047619</v>
      </c>
      <c r="Q2811" t="s">
        <v>8322</v>
      </c>
      <c r="R2811" t="s">
        <v>8323</v>
      </c>
      <c r="S2811" s="11">
        <f t="shared" si="176"/>
        <v>42459.610416666663</v>
      </c>
      <c r="T2811" s="11">
        <f t="shared" si="174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108.2</v>
      </c>
      <c r="P2812" s="7">
        <f t="shared" si="173"/>
        <v>47.456140350877192</v>
      </c>
      <c r="Q2812" t="s">
        <v>8322</v>
      </c>
      <c r="R2812" t="s">
        <v>8323</v>
      </c>
      <c r="S2812" s="11">
        <f t="shared" si="176"/>
        <v>41791.165972222225</v>
      </c>
      <c r="T2812" s="11">
        <f t="shared" si="174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100.27</v>
      </c>
      <c r="P2813" s="7">
        <f t="shared" si="173"/>
        <v>92.842592592592595</v>
      </c>
      <c r="Q2813" t="s">
        <v>8322</v>
      </c>
      <c r="R2813" t="s">
        <v>8323</v>
      </c>
      <c r="S2813" s="11">
        <f t="shared" si="176"/>
        <v>42058.496562500004</v>
      </c>
      <c r="T2813" s="11">
        <f t="shared" si="174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113.3</v>
      </c>
      <c r="P2814" s="7">
        <f t="shared" si="173"/>
        <v>68.253012048192772</v>
      </c>
      <c r="Q2814" t="s">
        <v>8322</v>
      </c>
      <c r="R2814" t="s">
        <v>8323</v>
      </c>
      <c r="S2814" s="11">
        <f t="shared" si="176"/>
        <v>42100.166666666672</v>
      </c>
      <c r="T2814" s="11">
        <f t="shared" si="174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127.57571428571428</v>
      </c>
      <c r="P2815" s="7">
        <f t="shared" si="173"/>
        <v>37.209583333333335</v>
      </c>
      <c r="Q2815" t="s">
        <v>8322</v>
      </c>
      <c r="R2815" t="s">
        <v>8323</v>
      </c>
      <c r="S2815" s="11">
        <f t="shared" si="176"/>
        <v>42718.742604166662</v>
      </c>
      <c r="T2815" s="11">
        <f t="shared" si="174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107.73333333333332</v>
      </c>
      <c r="P2816" s="7">
        <f t="shared" si="173"/>
        <v>25.25</v>
      </c>
      <c r="Q2816" t="s">
        <v>8322</v>
      </c>
      <c r="R2816" t="s">
        <v>8323</v>
      </c>
      <c r="S2816" s="11">
        <f t="shared" si="176"/>
        <v>42133.399479166663</v>
      </c>
      <c r="T2816" s="11">
        <f t="shared" si="174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242</v>
      </c>
      <c r="P2817" s="7">
        <f t="shared" si="173"/>
        <v>43.214285714285715</v>
      </c>
      <c r="Q2817" t="s">
        <v>8322</v>
      </c>
      <c r="R2817" t="s">
        <v>8323</v>
      </c>
      <c r="S2817" s="11">
        <f t="shared" si="176"/>
        <v>42589.776724537034</v>
      </c>
      <c r="T2817" s="11">
        <f t="shared" si="174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141.56666666666666</v>
      </c>
      <c r="P2818" s="7">
        <f t="shared" si="173"/>
        <v>25.130177514792898</v>
      </c>
      <c r="Q2818" t="s">
        <v>8322</v>
      </c>
      <c r="R2818" t="s">
        <v>8323</v>
      </c>
      <c r="S2818" s="11">
        <f t="shared" si="176"/>
        <v>42218.666666666672</v>
      </c>
      <c r="T2818" s="11">
        <f t="shared" si="174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5"/>
        <v>130</v>
      </c>
      <c r="P2819" s="7">
        <f t="shared" ref="P2819:P2882" si="177">E2819/L2819</f>
        <v>23.636363636363637</v>
      </c>
      <c r="Q2819" t="s">
        <v>8322</v>
      </c>
      <c r="R2819" t="s">
        <v>8323</v>
      </c>
      <c r="S2819" s="11">
        <f t="shared" si="176"/>
        <v>42063.634976851856</v>
      </c>
      <c r="T2819" s="11">
        <f t="shared" ref="T2819:T2882" si="178">(((J2819/60)/60)/24)+DATE(1970,1,1)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5"/>
        <v>106.03</v>
      </c>
      <c r="P2820" s="7">
        <f t="shared" si="177"/>
        <v>103.95098039215686</v>
      </c>
      <c r="Q2820" t="s">
        <v>8322</v>
      </c>
      <c r="R2820" t="s">
        <v>8323</v>
      </c>
      <c r="S2820" s="11">
        <f t="shared" si="176"/>
        <v>42270.598217592589</v>
      </c>
      <c r="T2820" s="11">
        <f t="shared" si="178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ref="O2821:O2884" si="179">E2821/D2821*100</f>
        <v>104.80000000000001</v>
      </c>
      <c r="P2821" s="7">
        <f t="shared" si="177"/>
        <v>50.384615384615387</v>
      </c>
      <c r="Q2821" t="s">
        <v>8322</v>
      </c>
      <c r="R2821" t="s">
        <v>8323</v>
      </c>
      <c r="S2821" s="11">
        <f t="shared" si="176"/>
        <v>42169.525567129633</v>
      </c>
      <c r="T2821" s="11">
        <f t="shared" si="178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136</v>
      </c>
      <c r="P2822" s="7">
        <f t="shared" si="177"/>
        <v>13.6</v>
      </c>
      <c r="Q2822" t="s">
        <v>8322</v>
      </c>
      <c r="R2822" t="s">
        <v>8323</v>
      </c>
      <c r="S2822" s="11">
        <f t="shared" si="176"/>
        <v>42426</v>
      </c>
      <c r="T2822" s="11">
        <f t="shared" si="178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100</v>
      </c>
      <c r="P2823" s="7">
        <f t="shared" si="177"/>
        <v>28.571428571428573</v>
      </c>
      <c r="Q2823" t="s">
        <v>8322</v>
      </c>
      <c r="R2823" t="s">
        <v>8323</v>
      </c>
      <c r="S2823" s="11">
        <f t="shared" si="176"/>
        <v>41905.922858796301</v>
      </c>
      <c r="T2823" s="11">
        <f t="shared" si="178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100</v>
      </c>
      <c r="P2824" s="7">
        <f t="shared" si="177"/>
        <v>63.829787234042556</v>
      </c>
      <c r="Q2824" t="s">
        <v>8322</v>
      </c>
      <c r="R2824" t="s">
        <v>8323</v>
      </c>
      <c r="S2824" s="11">
        <f t="shared" si="176"/>
        <v>42090.642268518524</v>
      </c>
      <c r="T2824" s="11">
        <f t="shared" si="178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124</v>
      </c>
      <c r="P2825" s="7">
        <f t="shared" si="177"/>
        <v>8.8571428571428577</v>
      </c>
      <c r="Q2825" t="s">
        <v>8322</v>
      </c>
      <c r="R2825" t="s">
        <v>8323</v>
      </c>
      <c r="S2825" s="11">
        <f t="shared" ref="S2825:S2888" si="180">(((I2825/60)/60)/24)+DATE(1970,1,1)</f>
        <v>42094.957638888889</v>
      </c>
      <c r="T2825" s="11">
        <f t="shared" si="178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116.92307692307693</v>
      </c>
      <c r="P2826" s="7">
        <f t="shared" si="177"/>
        <v>50.666666666666664</v>
      </c>
      <c r="Q2826" t="s">
        <v>8322</v>
      </c>
      <c r="R2826" t="s">
        <v>8323</v>
      </c>
      <c r="S2826" s="11">
        <f t="shared" si="180"/>
        <v>42168.071527777778</v>
      </c>
      <c r="T2826" s="11">
        <f t="shared" si="178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103.33333333333334</v>
      </c>
      <c r="P2827" s="7">
        <f t="shared" si="177"/>
        <v>60.784313725490193</v>
      </c>
      <c r="Q2827" t="s">
        <v>8322</v>
      </c>
      <c r="R2827" t="s">
        <v>8323</v>
      </c>
      <c r="S2827" s="11">
        <f t="shared" si="180"/>
        <v>42342.792662037042</v>
      </c>
      <c r="T2827" s="11">
        <f t="shared" si="178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107.74999999999999</v>
      </c>
      <c r="P2828" s="7">
        <f t="shared" si="177"/>
        <v>113.42105263157895</v>
      </c>
      <c r="Q2828" t="s">
        <v>8322</v>
      </c>
      <c r="R2828" t="s">
        <v>8323</v>
      </c>
      <c r="S2828" s="11">
        <f t="shared" si="180"/>
        <v>42195.291666666672</v>
      </c>
      <c r="T2828" s="11">
        <f t="shared" si="178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120.24999999999999</v>
      </c>
      <c r="P2829" s="7">
        <f t="shared" si="177"/>
        <v>104.56521739130434</v>
      </c>
      <c r="Q2829" t="s">
        <v>8322</v>
      </c>
      <c r="R2829" t="s">
        <v>8323</v>
      </c>
      <c r="S2829" s="11">
        <f t="shared" si="180"/>
        <v>42524.6875</v>
      </c>
      <c r="T2829" s="11">
        <f t="shared" si="178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100.37894736842105</v>
      </c>
      <c r="P2830" s="7">
        <f t="shared" si="177"/>
        <v>98.30927835051547</v>
      </c>
      <c r="Q2830" t="s">
        <v>8322</v>
      </c>
      <c r="R2830" t="s">
        <v>8323</v>
      </c>
      <c r="S2830" s="11">
        <f t="shared" si="180"/>
        <v>42279.958333333328</v>
      </c>
      <c r="T2830" s="11">
        <f t="shared" si="178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106.52</v>
      </c>
      <c r="P2831" s="7">
        <f t="shared" si="177"/>
        <v>35.039473684210527</v>
      </c>
      <c r="Q2831" t="s">
        <v>8322</v>
      </c>
      <c r="R2831" t="s">
        <v>8323</v>
      </c>
      <c r="S2831" s="11">
        <f t="shared" si="180"/>
        <v>42523.434236111112</v>
      </c>
      <c r="T2831" s="11">
        <f t="shared" si="178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100</v>
      </c>
      <c r="P2832" s="7">
        <f t="shared" si="177"/>
        <v>272.72727272727275</v>
      </c>
      <c r="Q2832" t="s">
        <v>8322</v>
      </c>
      <c r="R2832" t="s">
        <v>8323</v>
      </c>
      <c r="S2832" s="11">
        <f t="shared" si="180"/>
        <v>41771.165972222225</v>
      </c>
      <c r="T2832" s="11">
        <f t="shared" si="178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110.66666666666667</v>
      </c>
      <c r="P2833" s="7">
        <f t="shared" si="177"/>
        <v>63.846153846153847</v>
      </c>
      <c r="Q2833" t="s">
        <v>8322</v>
      </c>
      <c r="R2833" t="s">
        <v>8323</v>
      </c>
      <c r="S2833" s="11">
        <f t="shared" si="180"/>
        <v>42201.824884259258</v>
      </c>
      <c r="T2833" s="11">
        <f t="shared" si="178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114.71959999999999</v>
      </c>
      <c r="P2834" s="7">
        <f t="shared" si="177"/>
        <v>30.189368421052631</v>
      </c>
      <c r="Q2834" t="s">
        <v>8322</v>
      </c>
      <c r="R2834" t="s">
        <v>8323</v>
      </c>
      <c r="S2834" s="11">
        <f t="shared" si="180"/>
        <v>41966.916666666672</v>
      </c>
      <c r="T2834" s="11">
        <f t="shared" si="178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108.25925925925925</v>
      </c>
      <c r="P2835" s="7">
        <f t="shared" si="177"/>
        <v>83.51428571428572</v>
      </c>
      <c r="Q2835" t="s">
        <v>8322</v>
      </c>
      <c r="R2835" t="s">
        <v>8323</v>
      </c>
      <c r="S2835" s="11">
        <f t="shared" si="180"/>
        <v>42288.083333333328</v>
      </c>
      <c r="T2835" s="11">
        <f t="shared" si="178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170</v>
      </c>
      <c r="P2836" s="7">
        <f t="shared" si="177"/>
        <v>64.761904761904759</v>
      </c>
      <c r="Q2836" t="s">
        <v>8322</v>
      </c>
      <c r="R2836" t="s">
        <v>8323</v>
      </c>
      <c r="S2836" s="11">
        <f t="shared" si="180"/>
        <v>42034.959837962961</v>
      </c>
      <c r="T2836" s="11">
        <f t="shared" si="178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187.09899999999999</v>
      </c>
      <c r="P2837" s="7">
        <f t="shared" si="177"/>
        <v>20.118172043010752</v>
      </c>
      <c r="Q2837" t="s">
        <v>8322</v>
      </c>
      <c r="R2837" t="s">
        <v>8323</v>
      </c>
      <c r="S2837" s="11">
        <f t="shared" si="180"/>
        <v>42343</v>
      </c>
      <c r="T2837" s="11">
        <f t="shared" si="178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107.77777777777777</v>
      </c>
      <c r="P2838" s="7">
        <f t="shared" si="177"/>
        <v>44.090909090909093</v>
      </c>
      <c r="Q2838" t="s">
        <v>8322</v>
      </c>
      <c r="R2838" t="s">
        <v>8323</v>
      </c>
      <c r="S2838" s="11">
        <f t="shared" si="180"/>
        <v>42784.207638888889</v>
      </c>
      <c r="T2838" s="11">
        <f t="shared" si="178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100</v>
      </c>
      <c r="P2839" s="7">
        <f t="shared" si="177"/>
        <v>40.476190476190474</v>
      </c>
      <c r="Q2839" t="s">
        <v>8322</v>
      </c>
      <c r="R2839" t="s">
        <v>8323</v>
      </c>
      <c r="S2839" s="11">
        <f t="shared" si="180"/>
        <v>42347.950046296297</v>
      </c>
      <c r="T2839" s="11">
        <f t="shared" si="178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120.24999999999999</v>
      </c>
      <c r="P2840" s="7">
        <f t="shared" si="177"/>
        <v>44.537037037037038</v>
      </c>
      <c r="Q2840" t="s">
        <v>8322</v>
      </c>
      <c r="R2840" t="s">
        <v>8323</v>
      </c>
      <c r="S2840" s="11">
        <f t="shared" si="180"/>
        <v>41864.916666666664</v>
      </c>
      <c r="T2840" s="11">
        <f t="shared" si="178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111.42857142857143</v>
      </c>
      <c r="P2841" s="7">
        <f t="shared" si="177"/>
        <v>125.80645161290323</v>
      </c>
      <c r="Q2841" t="s">
        <v>8322</v>
      </c>
      <c r="R2841" t="s">
        <v>8323</v>
      </c>
      <c r="S2841" s="11">
        <f t="shared" si="180"/>
        <v>41876.207638888889</v>
      </c>
      <c r="T2841" s="11">
        <f t="shared" si="178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104</v>
      </c>
      <c r="P2842" s="7">
        <f t="shared" si="177"/>
        <v>19.696969696969695</v>
      </c>
      <c r="Q2842" t="s">
        <v>8322</v>
      </c>
      <c r="R2842" t="s">
        <v>8323</v>
      </c>
      <c r="S2842" s="11">
        <f t="shared" si="180"/>
        <v>42081.708333333328</v>
      </c>
      <c r="T2842" s="11">
        <f t="shared" si="178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1</v>
      </c>
      <c r="P2843" s="7">
        <f t="shared" si="177"/>
        <v>10</v>
      </c>
      <c r="Q2843" t="s">
        <v>8322</v>
      </c>
      <c r="R2843" t="s">
        <v>8323</v>
      </c>
      <c r="S2843" s="11">
        <f t="shared" si="180"/>
        <v>42351.781215277777</v>
      </c>
      <c r="T2843" s="11">
        <f t="shared" si="178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 s="7" t="e">
        <f t="shared" si="177"/>
        <v>#DIV/0!</v>
      </c>
      <c r="Q2844" t="s">
        <v>8322</v>
      </c>
      <c r="R2844" t="s">
        <v>8323</v>
      </c>
      <c r="S2844" s="11">
        <f t="shared" si="180"/>
        <v>41811.458333333336</v>
      </c>
      <c r="T2844" s="11">
        <f t="shared" si="178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 s="7" t="e">
        <f t="shared" si="177"/>
        <v>#DIV/0!</v>
      </c>
      <c r="Q2845" t="s">
        <v>8322</v>
      </c>
      <c r="R2845" t="s">
        <v>8323</v>
      </c>
      <c r="S2845" s="11">
        <f t="shared" si="180"/>
        <v>42534.166666666672</v>
      </c>
      <c r="T2845" s="11">
        <f t="shared" si="178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5.4545454545454541</v>
      </c>
      <c r="P2846" s="7">
        <f t="shared" si="177"/>
        <v>30</v>
      </c>
      <c r="Q2846" t="s">
        <v>8322</v>
      </c>
      <c r="R2846" t="s">
        <v>8323</v>
      </c>
      <c r="S2846" s="11">
        <f t="shared" si="180"/>
        <v>42739.546064814815</v>
      </c>
      <c r="T2846" s="11">
        <f t="shared" si="178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31.546666666666667</v>
      </c>
      <c r="P2847" s="7">
        <f t="shared" si="177"/>
        <v>60.666666666666664</v>
      </c>
      <c r="Q2847" t="s">
        <v>8322</v>
      </c>
      <c r="R2847" t="s">
        <v>8323</v>
      </c>
      <c r="S2847" s="11">
        <f t="shared" si="180"/>
        <v>42163.016585648147</v>
      </c>
      <c r="T2847" s="11">
        <f t="shared" si="178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 s="7" t="e">
        <f t="shared" si="177"/>
        <v>#DIV/0!</v>
      </c>
      <c r="Q2848" t="s">
        <v>8322</v>
      </c>
      <c r="R2848" t="s">
        <v>8323</v>
      </c>
      <c r="S2848" s="11">
        <f t="shared" si="180"/>
        <v>42153.692060185189</v>
      </c>
      <c r="T2848" s="11">
        <f t="shared" si="178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 s="7" t="e">
        <f t="shared" si="177"/>
        <v>#DIV/0!</v>
      </c>
      <c r="Q2849" t="s">
        <v>8322</v>
      </c>
      <c r="R2849" t="s">
        <v>8323</v>
      </c>
      <c r="S2849" s="11">
        <f t="shared" si="180"/>
        <v>42513.806307870371</v>
      </c>
      <c r="T2849" s="11">
        <f t="shared" si="178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0.2</v>
      </c>
      <c r="P2850" s="7">
        <f t="shared" si="177"/>
        <v>23.333333333333332</v>
      </c>
      <c r="Q2850" t="s">
        <v>8322</v>
      </c>
      <c r="R2850" t="s">
        <v>8323</v>
      </c>
      <c r="S2850" s="11">
        <f t="shared" si="180"/>
        <v>42153.648831018523</v>
      </c>
      <c r="T2850" s="11">
        <f t="shared" si="178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1</v>
      </c>
      <c r="P2851" s="7">
        <f t="shared" si="177"/>
        <v>5</v>
      </c>
      <c r="Q2851" t="s">
        <v>8322</v>
      </c>
      <c r="R2851" t="s">
        <v>8323</v>
      </c>
      <c r="S2851" s="11">
        <f t="shared" si="180"/>
        <v>42483.428240740745</v>
      </c>
      <c r="T2851" s="11">
        <f t="shared" si="178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3.8875000000000002</v>
      </c>
      <c r="P2852" s="7">
        <f t="shared" si="177"/>
        <v>23.923076923076923</v>
      </c>
      <c r="Q2852" t="s">
        <v>8322</v>
      </c>
      <c r="R2852" t="s">
        <v>8323</v>
      </c>
      <c r="S2852" s="11">
        <f t="shared" si="180"/>
        <v>41888.007071759261</v>
      </c>
      <c r="T2852" s="11">
        <f t="shared" si="178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 s="7" t="e">
        <f t="shared" si="177"/>
        <v>#DIV/0!</v>
      </c>
      <c r="Q2853" t="s">
        <v>8322</v>
      </c>
      <c r="R2853" t="s">
        <v>8323</v>
      </c>
      <c r="S2853" s="11">
        <f t="shared" si="180"/>
        <v>42398.970138888893</v>
      </c>
      <c r="T2853" s="11">
        <f t="shared" si="178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</v>
      </c>
      <c r="P2854" s="7">
        <f t="shared" si="177"/>
        <v>15.833333333333334</v>
      </c>
      <c r="Q2854" t="s">
        <v>8322</v>
      </c>
      <c r="R2854" t="s">
        <v>8323</v>
      </c>
      <c r="S2854" s="11">
        <f t="shared" si="180"/>
        <v>41811.045173611114</v>
      </c>
      <c r="T2854" s="11">
        <f t="shared" si="178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 s="7" t="e">
        <f t="shared" si="177"/>
        <v>#DIV/0!</v>
      </c>
      <c r="Q2855" t="s">
        <v>8322</v>
      </c>
      <c r="R2855" t="s">
        <v>8323</v>
      </c>
      <c r="S2855" s="11">
        <f t="shared" si="180"/>
        <v>41896.190937499996</v>
      </c>
      <c r="T2855" s="11">
        <f t="shared" si="178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41.699999999999996</v>
      </c>
      <c r="P2856" s="7">
        <f t="shared" si="177"/>
        <v>29.785714285714285</v>
      </c>
      <c r="Q2856" t="s">
        <v>8322</v>
      </c>
      <c r="R2856" t="s">
        <v>8323</v>
      </c>
      <c r="S2856" s="11">
        <f t="shared" si="180"/>
        <v>42131.71665509259</v>
      </c>
      <c r="T2856" s="11">
        <f t="shared" si="178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50</v>
      </c>
      <c r="P2857" s="7">
        <f t="shared" si="177"/>
        <v>60</v>
      </c>
      <c r="Q2857" t="s">
        <v>8322</v>
      </c>
      <c r="R2857" t="s">
        <v>8323</v>
      </c>
      <c r="S2857" s="11">
        <f t="shared" si="180"/>
        <v>42398.981944444444</v>
      </c>
      <c r="T2857" s="11">
        <f t="shared" si="178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4.8666666666666663</v>
      </c>
      <c r="P2858" s="7">
        <f t="shared" si="177"/>
        <v>24.333333333333332</v>
      </c>
      <c r="Q2858" t="s">
        <v>8322</v>
      </c>
      <c r="R2858" t="s">
        <v>8323</v>
      </c>
      <c r="S2858" s="11">
        <f t="shared" si="180"/>
        <v>42224.898611111115</v>
      </c>
      <c r="T2858" s="11">
        <f t="shared" si="178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19.736842105263158</v>
      </c>
      <c r="P2859" s="7">
        <f t="shared" si="177"/>
        <v>500</v>
      </c>
      <c r="Q2859" t="s">
        <v>8322</v>
      </c>
      <c r="R2859" t="s">
        <v>8323</v>
      </c>
      <c r="S2859" s="11">
        <f t="shared" si="180"/>
        <v>42786.75</v>
      </c>
      <c r="T2859" s="11">
        <f t="shared" si="178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 s="7" t="e">
        <f t="shared" si="177"/>
        <v>#DIV/0!</v>
      </c>
      <c r="Q2860" t="s">
        <v>8322</v>
      </c>
      <c r="R2860" t="s">
        <v>8323</v>
      </c>
      <c r="S2860" s="11">
        <f t="shared" si="180"/>
        <v>41978.477777777778</v>
      </c>
      <c r="T2860" s="11">
        <f t="shared" si="178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</v>
      </c>
      <c r="P2861" s="7">
        <f t="shared" si="177"/>
        <v>35</v>
      </c>
      <c r="Q2861" t="s">
        <v>8322</v>
      </c>
      <c r="R2861" t="s">
        <v>8323</v>
      </c>
      <c r="S2861" s="11">
        <f t="shared" si="180"/>
        <v>42293.362314814818</v>
      </c>
      <c r="T2861" s="11">
        <f t="shared" si="178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</v>
      </c>
      <c r="P2862" s="7">
        <f t="shared" si="177"/>
        <v>29.555555555555557</v>
      </c>
      <c r="Q2862" t="s">
        <v>8322</v>
      </c>
      <c r="R2862" t="s">
        <v>8323</v>
      </c>
      <c r="S2862" s="11">
        <f t="shared" si="180"/>
        <v>42540.800648148142</v>
      </c>
      <c r="T2862" s="11">
        <f t="shared" si="178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32</v>
      </c>
      <c r="P2863" s="7">
        <f t="shared" si="177"/>
        <v>26.666666666666668</v>
      </c>
      <c r="Q2863" t="s">
        <v>8322</v>
      </c>
      <c r="R2863" t="s">
        <v>8323</v>
      </c>
      <c r="S2863" s="11">
        <f t="shared" si="180"/>
        <v>42271.590833333335</v>
      </c>
      <c r="T2863" s="11">
        <f t="shared" si="178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0.43307086614173229</v>
      </c>
      <c r="P2864" s="7">
        <f t="shared" si="177"/>
        <v>18.333333333333332</v>
      </c>
      <c r="Q2864" t="s">
        <v>8322</v>
      </c>
      <c r="R2864" t="s">
        <v>8323</v>
      </c>
      <c r="S2864" s="11">
        <f t="shared" si="180"/>
        <v>41814.789687500001</v>
      </c>
      <c r="T2864" s="11">
        <f t="shared" si="178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0.04</v>
      </c>
      <c r="P2865" s="7">
        <f t="shared" si="177"/>
        <v>20</v>
      </c>
      <c r="Q2865" t="s">
        <v>8322</v>
      </c>
      <c r="R2865" t="s">
        <v>8323</v>
      </c>
      <c r="S2865" s="11">
        <f t="shared" si="180"/>
        <v>41891.675034722226</v>
      </c>
      <c r="T2865" s="11">
        <f t="shared" si="178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</v>
      </c>
      <c r="P2866" s="7">
        <f t="shared" si="177"/>
        <v>13.333333333333334</v>
      </c>
      <c r="Q2866" t="s">
        <v>8322</v>
      </c>
      <c r="R2866" t="s">
        <v>8323</v>
      </c>
      <c r="S2866" s="11">
        <f t="shared" si="180"/>
        <v>42202.554166666669</v>
      </c>
      <c r="T2866" s="11">
        <f t="shared" si="178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 s="7" t="e">
        <f t="shared" si="177"/>
        <v>#DIV/0!</v>
      </c>
      <c r="Q2867" t="s">
        <v>8322</v>
      </c>
      <c r="R2867" t="s">
        <v>8323</v>
      </c>
      <c r="S2867" s="11">
        <f t="shared" si="180"/>
        <v>42010.114108796297</v>
      </c>
      <c r="T2867" s="11">
        <f t="shared" si="178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0.89999999999999991</v>
      </c>
      <c r="P2868" s="7">
        <f t="shared" si="177"/>
        <v>22.5</v>
      </c>
      <c r="Q2868" t="s">
        <v>8322</v>
      </c>
      <c r="R2868" t="s">
        <v>8323</v>
      </c>
      <c r="S2868" s="11">
        <f t="shared" si="180"/>
        <v>42657.916666666672</v>
      </c>
      <c r="T2868" s="11">
        <f t="shared" si="178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20.16</v>
      </c>
      <c r="P2869" s="7">
        <f t="shared" si="177"/>
        <v>50.4</v>
      </c>
      <c r="Q2869" t="s">
        <v>8322</v>
      </c>
      <c r="R2869" t="s">
        <v>8323</v>
      </c>
      <c r="S2869" s="11">
        <f t="shared" si="180"/>
        <v>42555.166666666672</v>
      </c>
      <c r="T2869" s="11">
        <f t="shared" si="178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42.011733333333332</v>
      </c>
      <c r="P2870" s="7">
        <f t="shared" si="177"/>
        <v>105.02933333333334</v>
      </c>
      <c r="Q2870" t="s">
        <v>8322</v>
      </c>
      <c r="R2870" t="s">
        <v>8323</v>
      </c>
      <c r="S2870" s="11">
        <f t="shared" si="180"/>
        <v>42648.827013888891</v>
      </c>
      <c r="T2870" s="11">
        <f t="shared" si="178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0.88500000000000001</v>
      </c>
      <c r="P2871" s="7">
        <f t="shared" si="177"/>
        <v>35.4</v>
      </c>
      <c r="Q2871" t="s">
        <v>8322</v>
      </c>
      <c r="R2871" t="s">
        <v>8323</v>
      </c>
      <c r="S2871" s="11">
        <f t="shared" si="180"/>
        <v>42570.593530092592</v>
      </c>
      <c r="T2871" s="11">
        <f t="shared" si="178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15</v>
      </c>
      <c r="P2872" s="7">
        <f t="shared" si="177"/>
        <v>83.333333333333329</v>
      </c>
      <c r="Q2872" t="s">
        <v>8322</v>
      </c>
      <c r="R2872" t="s">
        <v>8323</v>
      </c>
      <c r="S2872" s="11">
        <f t="shared" si="180"/>
        <v>41776.189409722225</v>
      </c>
      <c r="T2872" s="11">
        <f t="shared" si="178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4.67</v>
      </c>
      <c r="P2873" s="7">
        <f t="shared" si="177"/>
        <v>35.92307692307692</v>
      </c>
      <c r="Q2873" t="s">
        <v>8322</v>
      </c>
      <c r="R2873" t="s">
        <v>8323</v>
      </c>
      <c r="S2873" s="11">
        <f t="shared" si="180"/>
        <v>41994.738576388889</v>
      </c>
      <c r="T2873" s="11">
        <f t="shared" si="178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 s="7" t="e">
        <f t="shared" si="177"/>
        <v>#DIV/0!</v>
      </c>
      <c r="Q2874" t="s">
        <v>8322</v>
      </c>
      <c r="R2874" t="s">
        <v>8323</v>
      </c>
      <c r="S2874" s="11">
        <f t="shared" si="180"/>
        <v>42175.11618055556</v>
      </c>
      <c r="T2874" s="11">
        <f t="shared" si="178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38.119999999999997</v>
      </c>
      <c r="P2875" s="7">
        <f t="shared" si="177"/>
        <v>119.125</v>
      </c>
      <c r="Q2875" t="s">
        <v>8322</v>
      </c>
      <c r="R2875" t="s">
        <v>8323</v>
      </c>
      <c r="S2875" s="11">
        <f t="shared" si="180"/>
        <v>42032.817488425921</v>
      </c>
      <c r="T2875" s="11">
        <f t="shared" si="178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5.42</v>
      </c>
      <c r="P2876" s="7">
        <f t="shared" si="177"/>
        <v>90.333333333333329</v>
      </c>
      <c r="Q2876" t="s">
        <v>8322</v>
      </c>
      <c r="R2876" t="s">
        <v>8323</v>
      </c>
      <c r="S2876" s="11">
        <f t="shared" si="180"/>
        <v>42752.84474537037</v>
      </c>
      <c r="T2876" s="11">
        <f t="shared" si="178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3.4999999999999996E-2</v>
      </c>
      <c r="P2877" s="7">
        <f t="shared" si="177"/>
        <v>2.3333333333333335</v>
      </c>
      <c r="Q2877" t="s">
        <v>8322</v>
      </c>
      <c r="R2877" t="s">
        <v>8323</v>
      </c>
      <c r="S2877" s="11">
        <f t="shared" si="180"/>
        <v>42495.128391203703</v>
      </c>
      <c r="T2877" s="11">
        <f t="shared" si="178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 s="7" t="e">
        <f t="shared" si="177"/>
        <v>#DIV/0!</v>
      </c>
      <c r="Q2878" t="s">
        <v>8322</v>
      </c>
      <c r="R2878" t="s">
        <v>8323</v>
      </c>
      <c r="S2878" s="11">
        <f t="shared" si="180"/>
        <v>42201.743969907402</v>
      </c>
      <c r="T2878" s="11">
        <f t="shared" si="178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10.833333333333334</v>
      </c>
      <c r="P2879" s="7">
        <f t="shared" si="177"/>
        <v>108.33333333333333</v>
      </c>
      <c r="Q2879" t="s">
        <v>8322</v>
      </c>
      <c r="R2879" t="s">
        <v>8323</v>
      </c>
      <c r="S2879" s="11">
        <f t="shared" si="180"/>
        <v>42704.708333333328</v>
      </c>
      <c r="T2879" s="11">
        <f t="shared" si="178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</v>
      </c>
      <c r="P2880" s="7">
        <f t="shared" si="177"/>
        <v>15.75</v>
      </c>
      <c r="Q2880" t="s">
        <v>8322</v>
      </c>
      <c r="R2880" t="s">
        <v>8323</v>
      </c>
      <c r="S2880" s="11">
        <f t="shared" si="180"/>
        <v>42188.615682870368</v>
      </c>
      <c r="T2880" s="11">
        <f t="shared" si="178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0.2589285714285714</v>
      </c>
      <c r="P2881" s="7">
        <f t="shared" si="177"/>
        <v>29</v>
      </c>
      <c r="Q2881" t="s">
        <v>8322</v>
      </c>
      <c r="R2881" t="s">
        <v>8323</v>
      </c>
      <c r="S2881" s="11">
        <f t="shared" si="180"/>
        <v>42389.725243055553</v>
      </c>
      <c r="T2881" s="11">
        <f t="shared" si="178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23.333333333333332</v>
      </c>
      <c r="P2882" s="7">
        <f t="shared" si="177"/>
        <v>96.551724137931032</v>
      </c>
      <c r="Q2882" t="s">
        <v>8322</v>
      </c>
      <c r="R2882" t="s">
        <v>8323</v>
      </c>
      <c r="S2882" s="11">
        <f t="shared" si="180"/>
        <v>42236.711805555555</v>
      </c>
      <c r="T2882" s="11">
        <f t="shared" si="178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9"/>
        <v>0</v>
      </c>
      <c r="P2883" s="7" t="e">
        <f t="shared" ref="P2883:P2946" si="181">E2883/L2883</f>
        <v>#DIV/0!</v>
      </c>
      <c r="Q2883" t="s">
        <v>8322</v>
      </c>
      <c r="R2883" t="s">
        <v>8323</v>
      </c>
      <c r="S2883" s="11">
        <f t="shared" si="180"/>
        <v>41976.639305555553</v>
      </c>
      <c r="T2883" s="11">
        <f t="shared" ref="T2883:T2946" si="182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79"/>
        <v>33.6</v>
      </c>
      <c r="P2884" s="7">
        <f t="shared" si="181"/>
        <v>63</v>
      </c>
      <c r="Q2884" t="s">
        <v>8322</v>
      </c>
      <c r="R2884" t="s">
        <v>8323</v>
      </c>
      <c r="S2884" s="11">
        <f t="shared" si="180"/>
        <v>42491.596273148149</v>
      </c>
      <c r="T2884" s="11">
        <f t="shared" si="182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ref="O2885:O2948" si="183">E2885/D2885*100</f>
        <v>19.079999999999998</v>
      </c>
      <c r="P2885" s="7">
        <f t="shared" si="181"/>
        <v>381.6</v>
      </c>
      <c r="Q2885" t="s">
        <v>8322</v>
      </c>
      <c r="R2885" t="s">
        <v>8323</v>
      </c>
      <c r="S2885" s="11">
        <f t="shared" si="180"/>
        <v>42406.207638888889</v>
      </c>
      <c r="T2885" s="11">
        <f t="shared" si="182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0.41111111111111115</v>
      </c>
      <c r="P2886" s="7">
        <f t="shared" si="181"/>
        <v>46.25</v>
      </c>
      <c r="Q2886" t="s">
        <v>8322</v>
      </c>
      <c r="R2886" t="s">
        <v>8323</v>
      </c>
      <c r="S2886" s="11">
        <f t="shared" si="180"/>
        <v>41978.727256944447</v>
      </c>
      <c r="T2886" s="11">
        <f t="shared" si="182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32.5</v>
      </c>
      <c r="P2887" s="7">
        <f t="shared" si="181"/>
        <v>26</v>
      </c>
      <c r="Q2887" t="s">
        <v>8322</v>
      </c>
      <c r="R2887" t="s">
        <v>8323</v>
      </c>
      <c r="S2887" s="11">
        <f t="shared" si="180"/>
        <v>42077.034733796296</v>
      </c>
      <c r="T2887" s="11">
        <f t="shared" si="182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5</v>
      </c>
      <c r="P2888" s="7">
        <f t="shared" si="181"/>
        <v>10</v>
      </c>
      <c r="Q2888" t="s">
        <v>8322</v>
      </c>
      <c r="R2888" t="s">
        <v>8323</v>
      </c>
      <c r="S2888" s="11">
        <f t="shared" si="180"/>
        <v>42266.165972222225</v>
      </c>
      <c r="T2888" s="11">
        <f t="shared" si="182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0.16666666666666669</v>
      </c>
      <c r="P2889" s="7">
        <f t="shared" si="181"/>
        <v>5</v>
      </c>
      <c r="Q2889" t="s">
        <v>8322</v>
      </c>
      <c r="R2889" t="s">
        <v>8323</v>
      </c>
      <c r="S2889" s="11">
        <f t="shared" ref="S2889:S2952" si="184">(((I2889/60)/60)/24)+DATE(1970,1,1)</f>
        <v>42015.427361111113</v>
      </c>
      <c r="T2889" s="11">
        <f t="shared" si="182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 s="7" t="e">
        <f t="shared" si="181"/>
        <v>#DIV/0!</v>
      </c>
      <c r="Q2890" t="s">
        <v>8322</v>
      </c>
      <c r="R2890" t="s">
        <v>8323</v>
      </c>
      <c r="S2890" s="11">
        <f t="shared" si="184"/>
        <v>41930.207638888889</v>
      </c>
      <c r="T2890" s="11">
        <f t="shared" si="182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38.066666666666663</v>
      </c>
      <c r="P2891" s="7">
        <f t="shared" si="181"/>
        <v>81.571428571428569</v>
      </c>
      <c r="Q2891" t="s">
        <v>8322</v>
      </c>
      <c r="R2891" t="s">
        <v>8323</v>
      </c>
      <c r="S2891" s="11">
        <f t="shared" si="184"/>
        <v>41880.863252314812</v>
      </c>
      <c r="T2891" s="11">
        <f t="shared" si="182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</v>
      </c>
      <c r="P2892" s="7">
        <f t="shared" si="181"/>
        <v>7</v>
      </c>
      <c r="Q2892" t="s">
        <v>8322</v>
      </c>
      <c r="R2892" t="s">
        <v>8323</v>
      </c>
      <c r="S2892" s="11">
        <f t="shared" si="184"/>
        <v>41860.125</v>
      </c>
      <c r="T2892" s="11">
        <f t="shared" si="182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</v>
      </c>
      <c r="P2893" s="7">
        <f t="shared" si="181"/>
        <v>27.3</v>
      </c>
      <c r="Q2893" t="s">
        <v>8322</v>
      </c>
      <c r="R2893" t="s">
        <v>8323</v>
      </c>
      <c r="S2893" s="11">
        <f t="shared" si="184"/>
        <v>42475.84175925926</v>
      </c>
      <c r="T2893" s="11">
        <f t="shared" si="182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9.0909090909090917</v>
      </c>
      <c r="P2894" s="7">
        <f t="shared" si="181"/>
        <v>29.411764705882351</v>
      </c>
      <c r="Q2894" t="s">
        <v>8322</v>
      </c>
      <c r="R2894" t="s">
        <v>8323</v>
      </c>
      <c r="S2894" s="11">
        <f t="shared" si="184"/>
        <v>41876.875</v>
      </c>
      <c r="T2894" s="11">
        <f t="shared" si="182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0.5</v>
      </c>
      <c r="P2895" s="7">
        <f t="shared" si="181"/>
        <v>12.5</v>
      </c>
      <c r="Q2895" t="s">
        <v>8322</v>
      </c>
      <c r="R2895" t="s">
        <v>8323</v>
      </c>
      <c r="S2895" s="11">
        <f t="shared" si="184"/>
        <v>42013.083333333328</v>
      </c>
      <c r="T2895" s="11">
        <f t="shared" si="182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 s="7" t="e">
        <f t="shared" si="181"/>
        <v>#DIV/0!</v>
      </c>
      <c r="Q2896" t="s">
        <v>8322</v>
      </c>
      <c r="R2896" t="s">
        <v>8323</v>
      </c>
      <c r="S2896" s="11">
        <f t="shared" si="184"/>
        <v>42097.944618055553</v>
      </c>
      <c r="T2896" s="11">
        <f t="shared" si="182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4.5999999999999996</v>
      </c>
      <c r="P2897" s="7">
        <f t="shared" si="181"/>
        <v>5.75</v>
      </c>
      <c r="Q2897" t="s">
        <v>8322</v>
      </c>
      <c r="R2897" t="s">
        <v>8323</v>
      </c>
      <c r="S2897" s="11">
        <f t="shared" si="184"/>
        <v>41812.875</v>
      </c>
      <c r="T2897" s="11">
        <f t="shared" si="182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20.833333333333336</v>
      </c>
      <c r="P2898" s="7">
        <f t="shared" si="181"/>
        <v>52.083333333333336</v>
      </c>
      <c r="Q2898" t="s">
        <v>8322</v>
      </c>
      <c r="R2898" t="s">
        <v>8323</v>
      </c>
      <c r="S2898" s="11">
        <f t="shared" si="184"/>
        <v>42716.25</v>
      </c>
      <c r="T2898" s="11">
        <f t="shared" si="182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</v>
      </c>
      <c r="P2899" s="7">
        <f t="shared" si="181"/>
        <v>183.33333333333334</v>
      </c>
      <c r="Q2899" t="s">
        <v>8322</v>
      </c>
      <c r="R2899" t="s">
        <v>8323</v>
      </c>
      <c r="S2899" s="11">
        <f t="shared" si="184"/>
        <v>42288.645196759258</v>
      </c>
      <c r="T2899" s="11">
        <f t="shared" si="182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4.2133333333333338</v>
      </c>
      <c r="P2900" s="7">
        <f t="shared" si="181"/>
        <v>26.333333333333332</v>
      </c>
      <c r="Q2900" t="s">
        <v>8322</v>
      </c>
      <c r="R2900" t="s">
        <v>8323</v>
      </c>
      <c r="S2900" s="11">
        <f t="shared" si="184"/>
        <v>42308.664965277778</v>
      </c>
      <c r="T2900" s="11">
        <f t="shared" si="182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 s="7" t="e">
        <f t="shared" si="181"/>
        <v>#DIV/0!</v>
      </c>
      <c r="Q2901" t="s">
        <v>8322</v>
      </c>
      <c r="R2901" t="s">
        <v>8323</v>
      </c>
      <c r="S2901" s="11">
        <f t="shared" si="184"/>
        <v>42575.078217592592</v>
      </c>
      <c r="T2901" s="11">
        <f t="shared" si="182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61.909090909090914</v>
      </c>
      <c r="P2902" s="7">
        <f t="shared" si="181"/>
        <v>486.42857142857144</v>
      </c>
      <c r="Q2902" t="s">
        <v>8322</v>
      </c>
      <c r="R2902" t="s">
        <v>8323</v>
      </c>
      <c r="S2902" s="11">
        <f t="shared" si="184"/>
        <v>41860.234166666669</v>
      </c>
      <c r="T2902" s="11">
        <f t="shared" si="182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0.8</v>
      </c>
      <c r="P2903" s="7">
        <f t="shared" si="181"/>
        <v>3</v>
      </c>
      <c r="Q2903" t="s">
        <v>8322</v>
      </c>
      <c r="R2903" t="s">
        <v>8323</v>
      </c>
      <c r="S2903" s="11">
        <f t="shared" si="184"/>
        <v>42042.904386574075</v>
      </c>
      <c r="T2903" s="11">
        <f t="shared" si="182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1.6666666666666666E-2</v>
      </c>
      <c r="P2904" s="7">
        <f t="shared" si="181"/>
        <v>25</v>
      </c>
      <c r="Q2904" t="s">
        <v>8322</v>
      </c>
      <c r="R2904" t="s">
        <v>8323</v>
      </c>
      <c r="S2904" s="11">
        <f t="shared" si="184"/>
        <v>42240.439768518518</v>
      </c>
      <c r="T2904" s="11">
        <f t="shared" si="182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0.77999999999999992</v>
      </c>
      <c r="P2905" s="7">
        <f t="shared" si="181"/>
        <v>9.75</v>
      </c>
      <c r="Q2905" t="s">
        <v>8322</v>
      </c>
      <c r="R2905" t="s">
        <v>8323</v>
      </c>
      <c r="S2905" s="11">
        <f t="shared" si="184"/>
        <v>42256.166874999995</v>
      </c>
      <c r="T2905" s="11">
        <f t="shared" si="182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5</v>
      </c>
      <c r="P2906" s="7">
        <f t="shared" si="181"/>
        <v>18.75</v>
      </c>
      <c r="Q2906" t="s">
        <v>8322</v>
      </c>
      <c r="R2906" t="s">
        <v>8323</v>
      </c>
      <c r="S2906" s="11">
        <f t="shared" si="184"/>
        <v>41952.5</v>
      </c>
      <c r="T2906" s="11">
        <f t="shared" si="182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17.771428571428572</v>
      </c>
      <c r="P2907" s="7">
        <f t="shared" si="181"/>
        <v>36.588235294117645</v>
      </c>
      <c r="Q2907" t="s">
        <v>8322</v>
      </c>
      <c r="R2907" t="s">
        <v>8323</v>
      </c>
      <c r="S2907" s="11">
        <f t="shared" si="184"/>
        <v>42620.056863425925</v>
      </c>
      <c r="T2907" s="11">
        <f t="shared" si="182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9.4166666666666661</v>
      </c>
      <c r="P2908" s="7">
        <f t="shared" si="181"/>
        <v>80.714285714285708</v>
      </c>
      <c r="Q2908" t="s">
        <v>8322</v>
      </c>
      <c r="R2908" t="s">
        <v>8323</v>
      </c>
      <c r="S2908" s="11">
        <f t="shared" si="184"/>
        <v>42217.041666666672</v>
      </c>
      <c r="T2908" s="11">
        <f t="shared" si="182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0.08</v>
      </c>
      <c r="P2909" s="7">
        <f t="shared" si="181"/>
        <v>1</v>
      </c>
      <c r="Q2909" t="s">
        <v>8322</v>
      </c>
      <c r="R2909" t="s">
        <v>8323</v>
      </c>
      <c r="S2909" s="11">
        <f t="shared" si="184"/>
        <v>42504.877743055549</v>
      </c>
      <c r="T2909" s="11">
        <f t="shared" si="182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</v>
      </c>
      <c r="P2910" s="7">
        <f t="shared" si="181"/>
        <v>52.8</v>
      </c>
      <c r="Q2910" t="s">
        <v>8322</v>
      </c>
      <c r="R2910" t="s">
        <v>8323</v>
      </c>
      <c r="S2910" s="11">
        <f t="shared" si="184"/>
        <v>42529.731701388882</v>
      </c>
      <c r="T2910" s="11">
        <f t="shared" si="182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1.1111111111111112E-2</v>
      </c>
      <c r="P2911" s="7">
        <f t="shared" si="181"/>
        <v>20</v>
      </c>
      <c r="Q2911" t="s">
        <v>8322</v>
      </c>
      <c r="R2911" t="s">
        <v>8323</v>
      </c>
      <c r="S2911" s="11">
        <f t="shared" si="184"/>
        <v>41968.823611111111</v>
      </c>
      <c r="T2911" s="11">
        <f t="shared" si="182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3.3333333333333335E-3</v>
      </c>
      <c r="P2912" s="7">
        <f t="shared" si="181"/>
        <v>1</v>
      </c>
      <c r="Q2912" t="s">
        <v>8322</v>
      </c>
      <c r="R2912" t="s">
        <v>8323</v>
      </c>
      <c r="S2912" s="11">
        <f t="shared" si="184"/>
        <v>42167.841284722221</v>
      </c>
      <c r="T2912" s="11">
        <f t="shared" si="182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36.5</v>
      </c>
      <c r="P2913" s="7">
        <f t="shared" si="181"/>
        <v>46.928571428571431</v>
      </c>
      <c r="Q2913" t="s">
        <v>8322</v>
      </c>
      <c r="R2913" t="s">
        <v>8323</v>
      </c>
      <c r="S2913" s="11">
        <f t="shared" si="184"/>
        <v>42182.768819444449</v>
      </c>
      <c r="T2913" s="11">
        <f t="shared" si="182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14.058171745152354</v>
      </c>
      <c r="P2914" s="7">
        <f t="shared" si="181"/>
        <v>78.07692307692308</v>
      </c>
      <c r="Q2914" t="s">
        <v>8322</v>
      </c>
      <c r="R2914" t="s">
        <v>8323</v>
      </c>
      <c r="S2914" s="11">
        <f t="shared" si="184"/>
        <v>42384.131643518514</v>
      </c>
      <c r="T2914" s="11">
        <f t="shared" si="182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0.02</v>
      </c>
      <c r="P2915" s="7">
        <f t="shared" si="181"/>
        <v>1</v>
      </c>
      <c r="Q2915" t="s">
        <v>8322</v>
      </c>
      <c r="R2915" t="s">
        <v>8323</v>
      </c>
      <c r="S2915" s="11">
        <f t="shared" si="184"/>
        <v>41888.922905092593</v>
      </c>
      <c r="T2915" s="11">
        <f t="shared" si="182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4.0000000000000001E-3</v>
      </c>
      <c r="P2916" s="7">
        <f t="shared" si="181"/>
        <v>1</v>
      </c>
      <c r="Q2916" t="s">
        <v>8322</v>
      </c>
      <c r="R2916" t="s">
        <v>8323</v>
      </c>
      <c r="S2916" s="11">
        <f t="shared" si="184"/>
        <v>42077.865671296298</v>
      </c>
      <c r="T2916" s="11">
        <f t="shared" si="182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61.1</v>
      </c>
      <c r="P2917" s="7">
        <f t="shared" si="181"/>
        <v>203.66666666666666</v>
      </c>
      <c r="Q2917" t="s">
        <v>8322</v>
      </c>
      <c r="R2917" t="s">
        <v>8323</v>
      </c>
      <c r="S2917" s="11">
        <f t="shared" si="184"/>
        <v>42445.356365740736</v>
      </c>
      <c r="T2917" s="11">
        <f t="shared" si="182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7.8378378378378386</v>
      </c>
      <c r="P2918" s="7">
        <f t="shared" si="181"/>
        <v>20.714285714285715</v>
      </c>
      <c r="Q2918" t="s">
        <v>8322</v>
      </c>
      <c r="R2918" t="s">
        <v>8323</v>
      </c>
      <c r="S2918" s="11">
        <f t="shared" si="184"/>
        <v>41778.476724537039</v>
      </c>
      <c r="T2918" s="11">
        <f t="shared" si="182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21.85</v>
      </c>
      <c r="P2919" s="7">
        <f t="shared" si="181"/>
        <v>48.555555555555557</v>
      </c>
      <c r="Q2919" t="s">
        <v>8322</v>
      </c>
      <c r="R2919" t="s">
        <v>8323</v>
      </c>
      <c r="S2919" s="11">
        <f t="shared" si="184"/>
        <v>42263.234340277777</v>
      </c>
      <c r="T2919" s="11">
        <f t="shared" si="182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27.24</v>
      </c>
      <c r="P2920" s="7">
        <f t="shared" si="181"/>
        <v>68.099999999999994</v>
      </c>
      <c r="Q2920" t="s">
        <v>8322</v>
      </c>
      <c r="R2920" t="s">
        <v>8323</v>
      </c>
      <c r="S2920" s="11">
        <f t="shared" si="184"/>
        <v>42306.629710648151</v>
      </c>
      <c r="T2920" s="11">
        <f t="shared" si="182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</v>
      </c>
      <c r="P2921" s="7">
        <f t="shared" si="181"/>
        <v>8.5</v>
      </c>
      <c r="Q2921" t="s">
        <v>8322</v>
      </c>
      <c r="R2921" t="s">
        <v>8323</v>
      </c>
      <c r="S2921" s="11">
        <f t="shared" si="184"/>
        <v>41856.61954861111</v>
      </c>
      <c r="T2921" s="11">
        <f t="shared" si="182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26.840000000000003</v>
      </c>
      <c r="P2922" s="7">
        <f t="shared" si="181"/>
        <v>51.615384615384613</v>
      </c>
      <c r="Q2922" t="s">
        <v>8322</v>
      </c>
      <c r="R2922" t="s">
        <v>8323</v>
      </c>
      <c r="S2922" s="11">
        <f t="shared" si="184"/>
        <v>42088.750810185185</v>
      </c>
      <c r="T2922" s="11">
        <f t="shared" si="182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129</v>
      </c>
      <c r="P2923" s="7">
        <f t="shared" si="181"/>
        <v>43</v>
      </c>
      <c r="Q2923" t="s">
        <v>8322</v>
      </c>
      <c r="R2923" t="s">
        <v>8359</v>
      </c>
      <c r="S2923" s="11">
        <f t="shared" si="184"/>
        <v>41907.886620370373</v>
      </c>
      <c r="T2923" s="11">
        <f t="shared" si="182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100</v>
      </c>
      <c r="P2924" s="7">
        <f t="shared" si="181"/>
        <v>83.333333333333329</v>
      </c>
      <c r="Q2924" t="s">
        <v>8322</v>
      </c>
      <c r="R2924" t="s">
        <v>8359</v>
      </c>
      <c r="S2924" s="11">
        <f t="shared" si="184"/>
        <v>42142.874155092592</v>
      </c>
      <c r="T2924" s="11">
        <f t="shared" si="182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100</v>
      </c>
      <c r="P2925" s="7">
        <f t="shared" si="181"/>
        <v>30</v>
      </c>
      <c r="Q2925" t="s">
        <v>8322</v>
      </c>
      <c r="R2925" t="s">
        <v>8359</v>
      </c>
      <c r="S2925" s="11">
        <f t="shared" si="184"/>
        <v>42028.125</v>
      </c>
      <c r="T2925" s="11">
        <f t="shared" si="182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103.2</v>
      </c>
      <c r="P2926" s="7">
        <f t="shared" si="181"/>
        <v>175.51020408163265</v>
      </c>
      <c r="Q2926" t="s">
        <v>8322</v>
      </c>
      <c r="R2926" t="s">
        <v>8359</v>
      </c>
      <c r="S2926" s="11">
        <f t="shared" si="184"/>
        <v>42133.165972222225</v>
      </c>
      <c r="T2926" s="11">
        <f t="shared" si="182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102.44597777777777</v>
      </c>
      <c r="P2927" s="7">
        <f t="shared" si="181"/>
        <v>231.66175879396985</v>
      </c>
      <c r="Q2927" t="s">
        <v>8322</v>
      </c>
      <c r="R2927" t="s">
        <v>8359</v>
      </c>
      <c r="S2927" s="11">
        <f t="shared" si="184"/>
        <v>41893.584120370368</v>
      </c>
      <c r="T2927" s="11">
        <f t="shared" si="182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125</v>
      </c>
      <c r="P2928" s="7">
        <f t="shared" si="181"/>
        <v>75</v>
      </c>
      <c r="Q2928" t="s">
        <v>8322</v>
      </c>
      <c r="R2928" t="s">
        <v>8359</v>
      </c>
      <c r="S2928" s="11">
        <f t="shared" si="184"/>
        <v>42058.765960648147</v>
      </c>
      <c r="T2928" s="11">
        <f t="shared" si="182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130.83333333333334</v>
      </c>
      <c r="P2929" s="7">
        <f t="shared" si="181"/>
        <v>112.14285714285714</v>
      </c>
      <c r="Q2929" t="s">
        <v>8322</v>
      </c>
      <c r="R2929" t="s">
        <v>8359</v>
      </c>
      <c r="S2929" s="11">
        <f t="shared" si="184"/>
        <v>41835.208333333336</v>
      </c>
      <c r="T2929" s="11">
        <f t="shared" si="182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100</v>
      </c>
      <c r="P2930" s="7">
        <f t="shared" si="181"/>
        <v>41.666666666666664</v>
      </c>
      <c r="Q2930" t="s">
        <v>8322</v>
      </c>
      <c r="R2930" t="s">
        <v>8359</v>
      </c>
      <c r="S2930" s="11">
        <f t="shared" si="184"/>
        <v>42433.998217592598</v>
      </c>
      <c r="T2930" s="11">
        <f t="shared" si="182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102.06937499999999</v>
      </c>
      <c r="P2931" s="7">
        <f t="shared" si="181"/>
        <v>255.17343750000001</v>
      </c>
      <c r="Q2931" t="s">
        <v>8322</v>
      </c>
      <c r="R2931" t="s">
        <v>8359</v>
      </c>
      <c r="S2931" s="11">
        <f t="shared" si="184"/>
        <v>41784.564328703702</v>
      </c>
      <c r="T2931" s="11">
        <f t="shared" si="182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100.92000000000002</v>
      </c>
      <c r="P2932" s="7">
        <f t="shared" si="181"/>
        <v>162.7741935483871</v>
      </c>
      <c r="Q2932" t="s">
        <v>8322</v>
      </c>
      <c r="R2932" t="s">
        <v>8359</v>
      </c>
      <c r="S2932" s="11">
        <f t="shared" si="184"/>
        <v>42131.584074074075</v>
      </c>
      <c r="T2932" s="11">
        <f t="shared" si="182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106</v>
      </c>
      <c r="P2933" s="7">
        <f t="shared" si="181"/>
        <v>88.333333333333329</v>
      </c>
      <c r="Q2933" t="s">
        <v>8322</v>
      </c>
      <c r="R2933" t="s">
        <v>8359</v>
      </c>
      <c r="S2933" s="11">
        <f t="shared" si="184"/>
        <v>41897.255555555559</v>
      </c>
      <c r="T2933" s="11">
        <f t="shared" si="182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105.0967741935484</v>
      </c>
      <c r="P2934" s="7">
        <f t="shared" si="181"/>
        <v>85.736842105263165</v>
      </c>
      <c r="Q2934" t="s">
        <v>8322</v>
      </c>
      <c r="R2934" t="s">
        <v>8359</v>
      </c>
      <c r="S2934" s="11">
        <f t="shared" si="184"/>
        <v>42056.458333333328</v>
      </c>
      <c r="T2934" s="11">
        <f t="shared" si="182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102.76</v>
      </c>
      <c r="P2935" s="7">
        <f t="shared" si="181"/>
        <v>47.574074074074076</v>
      </c>
      <c r="Q2935" t="s">
        <v>8322</v>
      </c>
      <c r="R2935" t="s">
        <v>8359</v>
      </c>
      <c r="S2935" s="11">
        <f t="shared" si="184"/>
        <v>42525.956631944442</v>
      </c>
      <c r="T2935" s="11">
        <f t="shared" si="182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108</v>
      </c>
      <c r="P2936" s="7">
        <f t="shared" si="181"/>
        <v>72.972972972972968</v>
      </c>
      <c r="Q2936" t="s">
        <v>8322</v>
      </c>
      <c r="R2936" t="s">
        <v>8359</v>
      </c>
      <c r="S2936" s="11">
        <f t="shared" si="184"/>
        <v>41805.636157407411</v>
      </c>
      <c r="T2936" s="11">
        <f t="shared" si="182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100.88571428571429</v>
      </c>
      <c r="P2937" s="7">
        <f t="shared" si="181"/>
        <v>90.538461538461533</v>
      </c>
      <c r="Q2937" t="s">
        <v>8322</v>
      </c>
      <c r="R2937" t="s">
        <v>8359</v>
      </c>
      <c r="S2937" s="11">
        <f t="shared" si="184"/>
        <v>42611.708333333328</v>
      </c>
      <c r="T2937" s="11">
        <f t="shared" si="182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128</v>
      </c>
      <c r="P2938" s="7">
        <f t="shared" si="181"/>
        <v>37.647058823529413</v>
      </c>
      <c r="Q2938" t="s">
        <v>8322</v>
      </c>
      <c r="R2938" t="s">
        <v>8359</v>
      </c>
      <c r="S2938" s="11">
        <f t="shared" si="184"/>
        <v>41925.207638888889</v>
      </c>
      <c r="T2938" s="11">
        <f t="shared" si="182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133.33333333333331</v>
      </c>
      <c r="P2939" s="7">
        <f t="shared" si="181"/>
        <v>36.363636363636367</v>
      </c>
      <c r="Q2939" t="s">
        <v>8322</v>
      </c>
      <c r="R2939" t="s">
        <v>8359</v>
      </c>
      <c r="S2939" s="11">
        <f t="shared" si="184"/>
        <v>41833.457326388889</v>
      </c>
      <c r="T2939" s="11">
        <f t="shared" si="182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101.375</v>
      </c>
      <c r="P2940" s="7">
        <f t="shared" si="181"/>
        <v>126.71875</v>
      </c>
      <c r="Q2940" t="s">
        <v>8322</v>
      </c>
      <c r="R2940" t="s">
        <v>8359</v>
      </c>
      <c r="S2940" s="11">
        <f t="shared" si="184"/>
        <v>42034.703865740739</v>
      </c>
      <c r="T2940" s="11">
        <f t="shared" si="182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102.875</v>
      </c>
      <c r="P2941" s="7">
        <f t="shared" si="181"/>
        <v>329.2</v>
      </c>
      <c r="Q2941" t="s">
        <v>8322</v>
      </c>
      <c r="R2941" t="s">
        <v>8359</v>
      </c>
      <c r="S2941" s="11">
        <f t="shared" si="184"/>
        <v>41879.041666666664</v>
      </c>
      <c r="T2941" s="11">
        <f t="shared" si="182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107.24000000000001</v>
      </c>
      <c r="P2942" s="7">
        <f t="shared" si="181"/>
        <v>81.242424242424249</v>
      </c>
      <c r="Q2942" t="s">
        <v>8322</v>
      </c>
      <c r="R2942" t="s">
        <v>8359</v>
      </c>
      <c r="S2942" s="11">
        <f t="shared" si="184"/>
        <v>42022.773356481484</v>
      </c>
      <c r="T2942" s="11">
        <f t="shared" si="182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4.0000000000000001E-3</v>
      </c>
      <c r="P2943" s="7">
        <f t="shared" si="181"/>
        <v>1</v>
      </c>
      <c r="Q2943" t="s">
        <v>8322</v>
      </c>
      <c r="R2943" t="s">
        <v>8357</v>
      </c>
      <c r="S2943" s="11">
        <f t="shared" si="184"/>
        <v>42064.960127314815</v>
      </c>
      <c r="T2943" s="11">
        <f t="shared" si="182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20.424999999999997</v>
      </c>
      <c r="P2944" s="7">
        <f t="shared" si="181"/>
        <v>202.22772277227722</v>
      </c>
      <c r="Q2944" t="s">
        <v>8322</v>
      </c>
      <c r="R2944" t="s">
        <v>8357</v>
      </c>
      <c r="S2944" s="11">
        <f t="shared" si="184"/>
        <v>42354.845833333333</v>
      </c>
      <c r="T2944" s="11">
        <f t="shared" si="182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 s="7" t="e">
        <f t="shared" si="181"/>
        <v>#DIV/0!</v>
      </c>
      <c r="Q2945" t="s">
        <v>8322</v>
      </c>
      <c r="R2945" t="s">
        <v>8357</v>
      </c>
      <c r="S2945" s="11">
        <f t="shared" si="184"/>
        <v>42107.129398148143</v>
      </c>
      <c r="T2945" s="11">
        <f t="shared" si="182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1</v>
      </c>
      <c r="P2946" s="7">
        <f t="shared" si="181"/>
        <v>100</v>
      </c>
      <c r="Q2946" t="s">
        <v>8322</v>
      </c>
      <c r="R2946" t="s">
        <v>8357</v>
      </c>
      <c r="S2946" s="11">
        <f t="shared" si="184"/>
        <v>42162.9143287037</v>
      </c>
      <c r="T2946" s="11">
        <f t="shared" si="182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3"/>
        <v>0</v>
      </c>
      <c r="P2947" s="7" t="e">
        <f t="shared" ref="P2947:P3010" si="185">E2947/L2947</f>
        <v>#DIV/0!</v>
      </c>
      <c r="Q2947" t="s">
        <v>8322</v>
      </c>
      <c r="R2947" t="s">
        <v>8357</v>
      </c>
      <c r="S2947" s="11">
        <f t="shared" si="184"/>
        <v>42148.139583333337</v>
      </c>
      <c r="T2947" s="11">
        <f t="shared" ref="T2947:T3010" si="186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3"/>
        <v>0.1</v>
      </c>
      <c r="P2948" s="7">
        <f t="shared" si="185"/>
        <v>1</v>
      </c>
      <c r="Q2948" t="s">
        <v>8322</v>
      </c>
      <c r="R2948" t="s">
        <v>8357</v>
      </c>
      <c r="S2948" s="11">
        <f t="shared" si="184"/>
        <v>42597.531157407408</v>
      </c>
      <c r="T2948" s="11">
        <f t="shared" si="186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ref="O2949:O3012" si="187">E2949/D2949*100</f>
        <v>4.2880000000000003</v>
      </c>
      <c r="P2949" s="7">
        <f t="shared" si="185"/>
        <v>82.461538461538467</v>
      </c>
      <c r="Q2949" t="s">
        <v>8322</v>
      </c>
      <c r="R2949" t="s">
        <v>8357</v>
      </c>
      <c r="S2949" s="11">
        <f t="shared" si="184"/>
        <v>42698.715972222228</v>
      </c>
      <c r="T2949" s="11">
        <f t="shared" si="186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4.8000000000000004E-3</v>
      </c>
      <c r="P2950" s="7">
        <f t="shared" si="185"/>
        <v>2.6666666666666665</v>
      </c>
      <c r="Q2950" t="s">
        <v>8322</v>
      </c>
      <c r="R2950" t="s">
        <v>8357</v>
      </c>
      <c r="S2950" s="11">
        <f t="shared" si="184"/>
        <v>42157.649224537032</v>
      </c>
      <c r="T2950" s="11">
        <f t="shared" si="186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</v>
      </c>
      <c r="P2951" s="7">
        <f t="shared" si="185"/>
        <v>12.5</v>
      </c>
      <c r="Q2951" t="s">
        <v>8322</v>
      </c>
      <c r="R2951" t="s">
        <v>8357</v>
      </c>
      <c r="S2951" s="11">
        <f t="shared" si="184"/>
        <v>42327.864780092597</v>
      </c>
      <c r="T2951" s="11">
        <f t="shared" si="186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 s="7" t="e">
        <f t="shared" si="185"/>
        <v>#DIV/0!</v>
      </c>
      <c r="Q2952" t="s">
        <v>8322</v>
      </c>
      <c r="R2952" t="s">
        <v>8357</v>
      </c>
      <c r="S2952" s="11">
        <f t="shared" si="184"/>
        <v>42392.36518518519</v>
      </c>
      <c r="T2952" s="11">
        <f t="shared" si="186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2.1919999999999997</v>
      </c>
      <c r="P2953" s="7">
        <f t="shared" si="185"/>
        <v>18.896551724137932</v>
      </c>
      <c r="Q2953" t="s">
        <v>8322</v>
      </c>
      <c r="R2953" t="s">
        <v>8357</v>
      </c>
      <c r="S2953" s="11">
        <f t="shared" ref="S2953:S3016" si="188">(((I2953/60)/60)/24)+DATE(1970,1,1)</f>
        <v>41917.802928240737</v>
      </c>
      <c r="T2953" s="11">
        <f t="shared" si="186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8.0250000000000004</v>
      </c>
      <c r="P2954" s="7">
        <f t="shared" si="185"/>
        <v>200.625</v>
      </c>
      <c r="Q2954" t="s">
        <v>8322</v>
      </c>
      <c r="R2954" t="s">
        <v>8357</v>
      </c>
      <c r="S2954" s="11">
        <f t="shared" si="188"/>
        <v>42660.166666666672</v>
      </c>
      <c r="T2954" s="11">
        <f t="shared" si="186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0.15125</v>
      </c>
      <c r="P2955" s="7">
        <f t="shared" si="185"/>
        <v>201.66666666666666</v>
      </c>
      <c r="Q2955" t="s">
        <v>8322</v>
      </c>
      <c r="R2955" t="s">
        <v>8357</v>
      </c>
      <c r="S2955" s="11">
        <f t="shared" si="188"/>
        <v>42285.791909722218</v>
      </c>
      <c r="T2955" s="11">
        <f t="shared" si="186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 s="7" t="e">
        <f t="shared" si="185"/>
        <v>#DIV/0!</v>
      </c>
      <c r="Q2956" t="s">
        <v>8322</v>
      </c>
      <c r="R2956" t="s">
        <v>8357</v>
      </c>
      <c r="S2956" s="11">
        <f t="shared" si="188"/>
        <v>42810.541701388895</v>
      </c>
      <c r="T2956" s="11">
        <f t="shared" si="186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59.583333333333336</v>
      </c>
      <c r="P2957" s="7">
        <f t="shared" si="185"/>
        <v>65</v>
      </c>
      <c r="Q2957" t="s">
        <v>8322</v>
      </c>
      <c r="R2957" t="s">
        <v>8357</v>
      </c>
      <c r="S2957" s="11">
        <f t="shared" si="188"/>
        <v>42171.741307870368</v>
      </c>
      <c r="T2957" s="11">
        <f t="shared" si="186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16.734177215189874</v>
      </c>
      <c r="P2958" s="7">
        <f t="shared" si="185"/>
        <v>66.099999999999994</v>
      </c>
      <c r="Q2958" t="s">
        <v>8322</v>
      </c>
      <c r="R2958" t="s">
        <v>8357</v>
      </c>
      <c r="S2958" s="11">
        <f t="shared" si="188"/>
        <v>42494.958912037036</v>
      </c>
      <c r="T2958" s="11">
        <f t="shared" si="186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1.8666666666666669</v>
      </c>
      <c r="P2959" s="7">
        <f t="shared" si="185"/>
        <v>93.333333333333329</v>
      </c>
      <c r="Q2959" t="s">
        <v>8322</v>
      </c>
      <c r="R2959" t="s">
        <v>8357</v>
      </c>
      <c r="S2959" s="11">
        <f t="shared" si="188"/>
        <v>42090.969583333332</v>
      </c>
      <c r="T2959" s="11">
        <f t="shared" si="186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 s="7" t="e">
        <f t="shared" si="185"/>
        <v>#DIV/0!</v>
      </c>
      <c r="Q2960" t="s">
        <v>8322</v>
      </c>
      <c r="R2960" t="s">
        <v>8357</v>
      </c>
      <c r="S2960" s="11">
        <f t="shared" si="188"/>
        <v>42498.73746527778</v>
      </c>
      <c r="T2960" s="11">
        <f t="shared" si="186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 s="7" t="e">
        <f t="shared" si="185"/>
        <v>#DIV/0!</v>
      </c>
      <c r="Q2961" t="s">
        <v>8322</v>
      </c>
      <c r="R2961" t="s">
        <v>8357</v>
      </c>
      <c r="S2961" s="11">
        <f t="shared" si="188"/>
        <v>42528.008391203708</v>
      </c>
      <c r="T2961" s="11">
        <f t="shared" si="186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 s="7" t="e">
        <f t="shared" si="185"/>
        <v>#DIV/0!</v>
      </c>
      <c r="Q2962" t="s">
        <v>8322</v>
      </c>
      <c r="R2962" t="s">
        <v>8357</v>
      </c>
      <c r="S2962" s="11">
        <f t="shared" si="188"/>
        <v>41893.757210648146</v>
      </c>
      <c r="T2962" s="11">
        <f t="shared" si="186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109.62</v>
      </c>
      <c r="P2963" s="7">
        <f t="shared" si="185"/>
        <v>50.75</v>
      </c>
      <c r="Q2963" t="s">
        <v>8322</v>
      </c>
      <c r="R2963" t="s">
        <v>8323</v>
      </c>
      <c r="S2963" s="11">
        <f t="shared" si="188"/>
        <v>42089.166666666672</v>
      </c>
      <c r="T2963" s="11">
        <f t="shared" si="186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121.8</v>
      </c>
      <c r="P2964" s="7">
        <f t="shared" si="185"/>
        <v>60.9</v>
      </c>
      <c r="Q2964" t="s">
        <v>8322</v>
      </c>
      <c r="R2964" t="s">
        <v>8323</v>
      </c>
      <c r="S2964" s="11">
        <f t="shared" si="188"/>
        <v>42064.290972222225</v>
      </c>
      <c r="T2964" s="11">
        <f t="shared" si="186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106.85</v>
      </c>
      <c r="P2965" s="7">
        <f t="shared" si="185"/>
        <v>109.03061224489795</v>
      </c>
      <c r="Q2965" t="s">
        <v>8322</v>
      </c>
      <c r="R2965" t="s">
        <v>8323</v>
      </c>
      <c r="S2965" s="11">
        <f t="shared" si="188"/>
        <v>42187.470185185186</v>
      </c>
      <c r="T2965" s="11">
        <f t="shared" si="186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100.71379999999999</v>
      </c>
      <c r="P2966" s="7">
        <f t="shared" si="185"/>
        <v>25.692295918367346</v>
      </c>
      <c r="Q2966" t="s">
        <v>8322</v>
      </c>
      <c r="R2966" t="s">
        <v>8323</v>
      </c>
      <c r="S2966" s="11">
        <f t="shared" si="188"/>
        <v>41857.897222222222</v>
      </c>
      <c r="T2966" s="11">
        <f t="shared" si="186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109.00000000000001</v>
      </c>
      <c r="P2967" s="7">
        <f t="shared" si="185"/>
        <v>41.92307692307692</v>
      </c>
      <c r="Q2967" t="s">
        <v>8322</v>
      </c>
      <c r="R2967" t="s">
        <v>8323</v>
      </c>
      <c r="S2967" s="11">
        <f t="shared" si="188"/>
        <v>42192.729548611111</v>
      </c>
      <c r="T2967" s="11">
        <f t="shared" si="186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113.63000000000001</v>
      </c>
      <c r="P2968" s="7">
        <f t="shared" si="185"/>
        <v>88.7734375</v>
      </c>
      <c r="Q2968" t="s">
        <v>8322</v>
      </c>
      <c r="R2968" t="s">
        <v>8323</v>
      </c>
      <c r="S2968" s="11">
        <f t="shared" si="188"/>
        <v>42263.738564814819</v>
      </c>
      <c r="T2968" s="11">
        <f t="shared" si="186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113.92</v>
      </c>
      <c r="P2969" s="7">
        <f t="shared" si="185"/>
        <v>80.225352112676063</v>
      </c>
      <c r="Q2969" t="s">
        <v>8322</v>
      </c>
      <c r="R2969" t="s">
        <v>8323</v>
      </c>
      <c r="S2969" s="11">
        <f t="shared" si="188"/>
        <v>42072.156157407408</v>
      </c>
      <c r="T2969" s="11">
        <f t="shared" si="186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106</v>
      </c>
      <c r="P2970" s="7">
        <f t="shared" si="185"/>
        <v>78.936170212765958</v>
      </c>
      <c r="Q2970" t="s">
        <v>8322</v>
      </c>
      <c r="R2970" t="s">
        <v>8323</v>
      </c>
      <c r="S2970" s="11">
        <f t="shared" si="188"/>
        <v>42599.165972222225</v>
      </c>
      <c r="T2970" s="11">
        <f t="shared" si="186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162.5</v>
      </c>
      <c r="P2971" s="7">
        <f t="shared" si="185"/>
        <v>95.588235294117652</v>
      </c>
      <c r="Q2971" t="s">
        <v>8322</v>
      </c>
      <c r="R2971" t="s">
        <v>8323</v>
      </c>
      <c r="S2971" s="11">
        <f t="shared" si="188"/>
        <v>42127.952083333337</v>
      </c>
      <c r="T2971" s="11">
        <f t="shared" si="186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106</v>
      </c>
      <c r="P2972" s="7">
        <f t="shared" si="185"/>
        <v>69.890109890109883</v>
      </c>
      <c r="Q2972" t="s">
        <v>8322</v>
      </c>
      <c r="R2972" t="s">
        <v>8323</v>
      </c>
      <c r="S2972" s="11">
        <f t="shared" si="188"/>
        <v>41838.669571759259</v>
      </c>
      <c r="T2972" s="11">
        <f t="shared" si="186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100.15624999999999</v>
      </c>
      <c r="P2973" s="7">
        <f t="shared" si="185"/>
        <v>74.534883720930239</v>
      </c>
      <c r="Q2973" t="s">
        <v>8322</v>
      </c>
      <c r="R2973" t="s">
        <v>8323</v>
      </c>
      <c r="S2973" s="11">
        <f t="shared" si="188"/>
        <v>41882.658310185187</v>
      </c>
      <c r="T2973" s="11">
        <f t="shared" si="186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105.35000000000001</v>
      </c>
      <c r="P2974" s="7">
        <f t="shared" si="185"/>
        <v>123.94117647058823</v>
      </c>
      <c r="Q2974" t="s">
        <v>8322</v>
      </c>
      <c r="R2974" t="s">
        <v>8323</v>
      </c>
      <c r="S2974" s="11">
        <f t="shared" si="188"/>
        <v>42709.041666666672</v>
      </c>
      <c r="T2974" s="11">
        <f t="shared" si="186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174.8</v>
      </c>
      <c r="P2975" s="7">
        <f t="shared" si="185"/>
        <v>264.84848484848487</v>
      </c>
      <c r="Q2975" t="s">
        <v>8322</v>
      </c>
      <c r="R2975" t="s">
        <v>8323</v>
      </c>
      <c r="S2975" s="11">
        <f t="shared" si="188"/>
        <v>42370.166666666672</v>
      </c>
      <c r="T2975" s="11">
        <f t="shared" si="186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102</v>
      </c>
      <c r="P2976" s="7">
        <f t="shared" si="185"/>
        <v>58.620689655172413</v>
      </c>
      <c r="Q2976" t="s">
        <v>8322</v>
      </c>
      <c r="R2976" t="s">
        <v>8323</v>
      </c>
      <c r="S2976" s="11">
        <f t="shared" si="188"/>
        <v>41908.065972222219</v>
      </c>
      <c r="T2976" s="11">
        <f t="shared" si="186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100.125</v>
      </c>
      <c r="P2977" s="7">
        <f t="shared" si="185"/>
        <v>70.884955752212392</v>
      </c>
      <c r="Q2977" t="s">
        <v>8322</v>
      </c>
      <c r="R2977" t="s">
        <v>8323</v>
      </c>
      <c r="S2977" s="11">
        <f t="shared" si="188"/>
        <v>41970.125</v>
      </c>
      <c r="T2977" s="11">
        <f t="shared" si="186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171.42857142857142</v>
      </c>
      <c r="P2978" s="7">
        <f t="shared" si="185"/>
        <v>8.5714285714285712</v>
      </c>
      <c r="Q2978" t="s">
        <v>8322</v>
      </c>
      <c r="R2978" t="s">
        <v>8323</v>
      </c>
      <c r="S2978" s="11">
        <f t="shared" si="188"/>
        <v>42442.5</v>
      </c>
      <c r="T2978" s="11">
        <f t="shared" si="186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113.56666666666666</v>
      </c>
      <c r="P2979" s="7">
        <f t="shared" si="185"/>
        <v>113.56666666666666</v>
      </c>
      <c r="Q2979" t="s">
        <v>8322</v>
      </c>
      <c r="R2979" t="s">
        <v>8323</v>
      </c>
      <c r="S2979" s="11">
        <f t="shared" si="188"/>
        <v>42086.093055555553</v>
      </c>
      <c r="T2979" s="11">
        <f t="shared" si="186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129.46666666666667</v>
      </c>
      <c r="P2980" s="7">
        <f t="shared" si="185"/>
        <v>60.6875</v>
      </c>
      <c r="Q2980" t="s">
        <v>8322</v>
      </c>
      <c r="R2980" t="s">
        <v>8323</v>
      </c>
      <c r="S2980" s="11">
        <f t="shared" si="188"/>
        <v>41932.249305555553</v>
      </c>
      <c r="T2980" s="11">
        <f t="shared" si="186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101.4</v>
      </c>
      <c r="P2981" s="7">
        <f t="shared" si="185"/>
        <v>110.21739130434783</v>
      </c>
      <c r="Q2981" t="s">
        <v>8322</v>
      </c>
      <c r="R2981" t="s">
        <v>8323</v>
      </c>
      <c r="S2981" s="11">
        <f t="shared" si="188"/>
        <v>42010.25</v>
      </c>
      <c r="T2981" s="11">
        <f t="shared" si="186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109.16666666666666</v>
      </c>
      <c r="P2982" s="7">
        <f t="shared" si="185"/>
        <v>136.45833333333334</v>
      </c>
      <c r="Q2982" t="s">
        <v>8322</v>
      </c>
      <c r="R2982" t="s">
        <v>8323</v>
      </c>
      <c r="S2982" s="11">
        <f t="shared" si="188"/>
        <v>42240.083333333328</v>
      </c>
      <c r="T2982" s="11">
        <f t="shared" si="186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128.92500000000001</v>
      </c>
      <c r="P2983" s="7">
        <f t="shared" si="185"/>
        <v>53.164948453608247</v>
      </c>
      <c r="Q2983" t="s">
        <v>8322</v>
      </c>
      <c r="R2983" t="s">
        <v>8357</v>
      </c>
      <c r="S2983" s="11">
        <f t="shared" si="188"/>
        <v>42270.559675925921</v>
      </c>
      <c r="T2983" s="11">
        <f t="shared" si="186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102.06</v>
      </c>
      <c r="P2984" s="7">
        <f t="shared" si="185"/>
        <v>86.491525423728817</v>
      </c>
      <c r="Q2984" t="s">
        <v>8322</v>
      </c>
      <c r="R2984" t="s">
        <v>8357</v>
      </c>
      <c r="S2984" s="11">
        <f t="shared" si="188"/>
        <v>42411.686840277776</v>
      </c>
      <c r="T2984" s="11">
        <f t="shared" si="186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146.53957758620692</v>
      </c>
      <c r="P2985" s="7">
        <f t="shared" si="185"/>
        <v>155.23827397260274</v>
      </c>
      <c r="Q2985" t="s">
        <v>8322</v>
      </c>
      <c r="R2985" t="s">
        <v>8357</v>
      </c>
      <c r="S2985" s="11">
        <f t="shared" si="188"/>
        <v>41954.674027777779</v>
      </c>
      <c r="T2985" s="11">
        <f t="shared" si="186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100.352</v>
      </c>
      <c r="P2986" s="7">
        <f t="shared" si="185"/>
        <v>115.08256880733946</v>
      </c>
      <c r="Q2986" t="s">
        <v>8322</v>
      </c>
      <c r="R2986" t="s">
        <v>8357</v>
      </c>
      <c r="S2986" s="11">
        <f t="shared" si="188"/>
        <v>42606.278715277775</v>
      </c>
      <c r="T2986" s="11">
        <f t="shared" si="186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121.64999999999999</v>
      </c>
      <c r="P2987" s="7">
        <f t="shared" si="185"/>
        <v>109.5945945945946</v>
      </c>
      <c r="Q2987" t="s">
        <v>8322</v>
      </c>
      <c r="R2987" t="s">
        <v>8357</v>
      </c>
      <c r="S2987" s="11">
        <f t="shared" si="188"/>
        <v>42674.166666666672</v>
      </c>
      <c r="T2987" s="11">
        <f t="shared" si="186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105.5</v>
      </c>
      <c r="P2988" s="7">
        <f t="shared" si="185"/>
        <v>45.214285714285715</v>
      </c>
      <c r="Q2988" t="s">
        <v>8322</v>
      </c>
      <c r="R2988" t="s">
        <v>8357</v>
      </c>
      <c r="S2988" s="11">
        <f t="shared" si="188"/>
        <v>42491.458402777775</v>
      </c>
      <c r="T2988" s="11">
        <f t="shared" si="186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110.4008</v>
      </c>
      <c r="P2989" s="7">
        <f t="shared" si="185"/>
        <v>104.15169811320754</v>
      </c>
      <c r="Q2989" t="s">
        <v>8322</v>
      </c>
      <c r="R2989" t="s">
        <v>8357</v>
      </c>
      <c r="S2989" s="11">
        <f t="shared" si="188"/>
        <v>42656</v>
      </c>
      <c r="T2989" s="11">
        <f t="shared" si="186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100</v>
      </c>
      <c r="P2990" s="7">
        <f t="shared" si="185"/>
        <v>35.714285714285715</v>
      </c>
      <c r="Q2990" t="s">
        <v>8322</v>
      </c>
      <c r="R2990" t="s">
        <v>8357</v>
      </c>
      <c r="S2990" s="11">
        <f t="shared" si="188"/>
        <v>42541.362048611118</v>
      </c>
      <c r="T2990" s="11">
        <f t="shared" si="186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176.535</v>
      </c>
      <c r="P2991" s="7">
        <f t="shared" si="185"/>
        <v>96.997252747252745</v>
      </c>
      <c r="Q2991" t="s">
        <v>8322</v>
      </c>
      <c r="R2991" t="s">
        <v>8357</v>
      </c>
      <c r="S2991" s="11">
        <f t="shared" si="188"/>
        <v>42359.207638888889</v>
      </c>
      <c r="T2991" s="11">
        <f t="shared" si="186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100</v>
      </c>
      <c r="P2992" s="7">
        <f t="shared" si="185"/>
        <v>370.37037037037038</v>
      </c>
      <c r="Q2992" t="s">
        <v>8322</v>
      </c>
      <c r="R2992" t="s">
        <v>8357</v>
      </c>
      <c r="S2992" s="11">
        <f t="shared" si="188"/>
        <v>42376.57430555555</v>
      </c>
      <c r="T2992" s="11">
        <f t="shared" si="186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103.29411764705883</v>
      </c>
      <c r="P2993" s="7">
        <f t="shared" si="185"/>
        <v>94.408602150537632</v>
      </c>
      <c r="Q2993" t="s">
        <v>8322</v>
      </c>
      <c r="R2993" t="s">
        <v>8357</v>
      </c>
      <c r="S2993" s="11">
        <f t="shared" si="188"/>
        <v>42762.837152777778</v>
      </c>
      <c r="T2993" s="11">
        <f t="shared" si="186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104.5</v>
      </c>
      <c r="P2994" s="7">
        <f t="shared" si="185"/>
        <v>48.984375</v>
      </c>
      <c r="Q2994" t="s">
        <v>8322</v>
      </c>
      <c r="R2994" t="s">
        <v>8357</v>
      </c>
      <c r="S2994" s="11">
        <f t="shared" si="188"/>
        <v>42652.767476851848</v>
      </c>
      <c r="T2994" s="11">
        <f t="shared" si="186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100.29999999999998</v>
      </c>
      <c r="P2995" s="7">
        <f t="shared" si="185"/>
        <v>45.590909090909093</v>
      </c>
      <c r="Q2995" t="s">
        <v>8322</v>
      </c>
      <c r="R2995" t="s">
        <v>8357</v>
      </c>
      <c r="S2995" s="11">
        <f t="shared" si="188"/>
        <v>42420.838738425926</v>
      </c>
      <c r="T2995" s="11">
        <f t="shared" si="186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457.74666666666673</v>
      </c>
      <c r="P2996" s="7">
        <f t="shared" si="185"/>
        <v>23.275254237288134</v>
      </c>
      <c r="Q2996" t="s">
        <v>8322</v>
      </c>
      <c r="R2996" t="s">
        <v>8357</v>
      </c>
      <c r="S2996" s="11">
        <f t="shared" si="188"/>
        <v>41915.478842592594</v>
      </c>
      <c r="T2996" s="11">
        <f t="shared" si="186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104.96000000000001</v>
      </c>
      <c r="P2997" s="7">
        <f t="shared" si="185"/>
        <v>63.2289156626506</v>
      </c>
      <c r="Q2997" t="s">
        <v>8322</v>
      </c>
      <c r="R2997" t="s">
        <v>8357</v>
      </c>
      <c r="S2997" s="11">
        <f t="shared" si="188"/>
        <v>42754.665173611109</v>
      </c>
      <c r="T2997" s="11">
        <f t="shared" si="186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171.94285714285715</v>
      </c>
      <c r="P2998" s="7">
        <f t="shared" si="185"/>
        <v>153.5204081632653</v>
      </c>
      <c r="Q2998" t="s">
        <v>8322</v>
      </c>
      <c r="R2998" t="s">
        <v>8357</v>
      </c>
      <c r="S2998" s="11">
        <f t="shared" si="188"/>
        <v>42150.912500000006</v>
      </c>
      <c r="T2998" s="11">
        <f t="shared" si="186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103.73000000000002</v>
      </c>
      <c r="P2999" s="7">
        <f t="shared" si="185"/>
        <v>90.2</v>
      </c>
      <c r="Q2999" t="s">
        <v>8322</v>
      </c>
      <c r="R2999" t="s">
        <v>8357</v>
      </c>
      <c r="S2999" s="11">
        <f t="shared" si="188"/>
        <v>42793.207638888889</v>
      </c>
      <c r="T2999" s="11">
        <f t="shared" si="186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103.029</v>
      </c>
      <c r="P3000" s="7">
        <f t="shared" si="185"/>
        <v>118.97113163972287</v>
      </c>
      <c r="Q3000" t="s">
        <v>8322</v>
      </c>
      <c r="R3000" t="s">
        <v>8357</v>
      </c>
      <c r="S3000" s="11">
        <f t="shared" si="188"/>
        <v>41806.184027777781</v>
      </c>
      <c r="T3000" s="11">
        <f t="shared" si="186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118.88888888888889</v>
      </c>
      <c r="P3001" s="7">
        <f t="shared" si="185"/>
        <v>80.25</v>
      </c>
      <c r="Q3001" t="s">
        <v>8322</v>
      </c>
      <c r="R3001" t="s">
        <v>8357</v>
      </c>
      <c r="S3001" s="11">
        <f t="shared" si="188"/>
        <v>42795.083333333328</v>
      </c>
      <c r="T3001" s="11">
        <f t="shared" si="186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100</v>
      </c>
      <c r="P3002" s="7">
        <f t="shared" si="185"/>
        <v>62.5</v>
      </c>
      <c r="Q3002" t="s">
        <v>8322</v>
      </c>
      <c r="R3002" t="s">
        <v>8357</v>
      </c>
      <c r="S3002" s="11">
        <f t="shared" si="188"/>
        <v>42766.75</v>
      </c>
      <c r="T3002" s="11">
        <f t="shared" si="186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318.69988910451895</v>
      </c>
      <c r="P3003" s="7">
        <f t="shared" si="185"/>
        <v>131.37719999999999</v>
      </c>
      <c r="Q3003" t="s">
        <v>8322</v>
      </c>
      <c r="R3003" t="s">
        <v>8357</v>
      </c>
      <c r="S3003" s="11">
        <f t="shared" si="188"/>
        <v>42564.895625000005</v>
      </c>
      <c r="T3003" s="11">
        <f t="shared" si="186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108.50614285714286</v>
      </c>
      <c r="P3004" s="7">
        <f t="shared" si="185"/>
        <v>73.032980769230775</v>
      </c>
      <c r="Q3004" t="s">
        <v>8322</v>
      </c>
      <c r="R3004" t="s">
        <v>8357</v>
      </c>
      <c r="S3004" s="11">
        <f t="shared" si="188"/>
        <v>41269.83625</v>
      </c>
      <c r="T3004" s="11">
        <f t="shared" si="186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101.16666666666667</v>
      </c>
      <c r="P3005" s="7">
        <f t="shared" si="185"/>
        <v>178.52941176470588</v>
      </c>
      <c r="Q3005" t="s">
        <v>8322</v>
      </c>
      <c r="R3005" t="s">
        <v>8357</v>
      </c>
      <c r="S3005" s="11">
        <f t="shared" si="188"/>
        <v>42430.249305555553</v>
      </c>
      <c r="T3005" s="11">
        <f t="shared" si="186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112.815</v>
      </c>
      <c r="P3006" s="7">
        <f t="shared" si="185"/>
        <v>162.90974729241879</v>
      </c>
      <c r="Q3006" t="s">
        <v>8322</v>
      </c>
      <c r="R3006" t="s">
        <v>8357</v>
      </c>
      <c r="S3006" s="11">
        <f t="shared" si="188"/>
        <v>41958.922731481478</v>
      </c>
      <c r="T3006" s="11">
        <f t="shared" si="186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120.49622641509434</v>
      </c>
      <c r="P3007" s="7">
        <f t="shared" si="185"/>
        <v>108.24237288135593</v>
      </c>
      <c r="Q3007" t="s">
        <v>8322</v>
      </c>
      <c r="R3007" t="s">
        <v>8357</v>
      </c>
      <c r="S3007" s="11">
        <f t="shared" si="188"/>
        <v>41918.674826388888</v>
      </c>
      <c r="T3007" s="11">
        <f t="shared" si="186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107.74999999999999</v>
      </c>
      <c r="P3008" s="7">
        <f t="shared" si="185"/>
        <v>88.865979381443296</v>
      </c>
      <c r="Q3008" t="s">
        <v>8322</v>
      </c>
      <c r="R3008" t="s">
        <v>8357</v>
      </c>
      <c r="S3008" s="11">
        <f t="shared" si="188"/>
        <v>41987.756840277783</v>
      </c>
      <c r="T3008" s="11">
        <f t="shared" si="186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180</v>
      </c>
      <c r="P3009" s="7">
        <f t="shared" si="185"/>
        <v>54</v>
      </c>
      <c r="Q3009" t="s">
        <v>8322</v>
      </c>
      <c r="R3009" t="s">
        <v>8357</v>
      </c>
      <c r="S3009" s="11">
        <f t="shared" si="188"/>
        <v>42119.216238425928</v>
      </c>
      <c r="T3009" s="11">
        <f t="shared" si="186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101.16666666666667</v>
      </c>
      <c r="P3010" s="7">
        <f t="shared" si="185"/>
        <v>116.73076923076923</v>
      </c>
      <c r="Q3010" t="s">
        <v>8322</v>
      </c>
      <c r="R3010" t="s">
        <v>8357</v>
      </c>
      <c r="S3010" s="11">
        <f t="shared" si="188"/>
        <v>42390.212025462963</v>
      </c>
      <c r="T3010" s="11">
        <f t="shared" si="186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7"/>
        <v>119.756</v>
      </c>
      <c r="P3011" s="7">
        <f t="shared" ref="P3011:P3074" si="189">E3011/L3011</f>
        <v>233.8984375</v>
      </c>
      <c r="Q3011" t="s">
        <v>8322</v>
      </c>
      <c r="R3011" t="s">
        <v>8357</v>
      </c>
      <c r="S3011" s="11">
        <f t="shared" si="188"/>
        <v>41969.611574074079</v>
      </c>
      <c r="T3011" s="11">
        <f t="shared" ref="T3011:T3074" si="190">(((J3011/60)/60)/24)+DATE(1970,1,1)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7"/>
        <v>158</v>
      </c>
      <c r="P3012" s="7">
        <f t="shared" si="189"/>
        <v>158</v>
      </c>
      <c r="Q3012" t="s">
        <v>8322</v>
      </c>
      <c r="R3012" t="s">
        <v>8357</v>
      </c>
      <c r="S3012" s="11">
        <f t="shared" si="188"/>
        <v>42056.832395833335</v>
      </c>
      <c r="T3012" s="11">
        <f t="shared" si="190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ref="O3013:O3076" si="191">E3013/D3013*100</f>
        <v>123.66666666666666</v>
      </c>
      <c r="P3013" s="7">
        <f t="shared" si="189"/>
        <v>14.84</v>
      </c>
      <c r="Q3013" t="s">
        <v>8322</v>
      </c>
      <c r="R3013" t="s">
        <v>8357</v>
      </c>
      <c r="S3013" s="11">
        <f t="shared" si="188"/>
        <v>42361.957638888889</v>
      </c>
      <c r="T3013" s="11">
        <f t="shared" si="190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117.12499999999999</v>
      </c>
      <c r="P3014" s="7">
        <f t="shared" si="189"/>
        <v>85.181818181818187</v>
      </c>
      <c r="Q3014" t="s">
        <v>8322</v>
      </c>
      <c r="R3014" t="s">
        <v>8357</v>
      </c>
      <c r="S3014" s="11">
        <f t="shared" si="188"/>
        <v>42045.702893518523</v>
      </c>
      <c r="T3014" s="11">
        <f t="shared" si="190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156.96</v>
      </c>
      <c r="P3015" s="7">
        <f t="shared" si="189"/>
        <v>146.69158878504672</v>
      </c>
      <c r="Q3015" t="s">
        <v>8322</v>
      </c>
      <c r="R3015" t="s">
        <v>8357</v>
      </c>
      <c r="S3015" s="11">
        <f t="shared" si="188"/>
        <v>42176.836215277777</v>
      </c>
      <c r="T3015" s="11">
        <f t="shared" si="190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113.104</v>
      </c>
      <c r="P3016" s="7">
        <f t="shared" si="189"/>
        <v>50.764811490125673</v>
      </c>
      <c r="Q3016" t="s">
        <v>8322</v>
      </c>
      <c r="R3016" t="s">
        <v>8357</v>
      </c>
      <c r="S3016" s="11">
        <f t="shared" si="188"/>
        <v>41948.208333333336</v>
      </c>
      <c r="T3016" s="11">
        <f t="shared" si="190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103.17647058823529</v>
      </c>
      <c r="P3017" s="7">
        <f t="shared" si="189"/>
        <v>87.7</v>
      </c>
      <c r="Q3017" t="s">
        <v>8322</v>
      </c>
      <c r="R3017" t="s">
        <v>8357</v>
      </c>
      <c r="S3017" s="11">
        <f t="shared" ref="S3017:S3080" si="192">(((I3017/60)/60)/24)+DATE(1970,1,1)</f>
        <v>41801.166666666664</v>
      </c>
      <c r="T3017" s="11">
        <f t="shared" si="190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102.61176470588236</v>
      </c>
      <c r="P3018" s="7">
        <f t="shared" si="189"/>
        <v>242.27777777777777</v>
      </c>
      <c r="Q3018" t="s">
        <v>8322</v>
      </c>
      <c r="R3018" t="s">
        <v>8357</v>
      </c>
      <c r="S3018" s="11">
        <f t="shared" si="192"/>
        <v>41838.548055555555</v>
      </c>
      <c r="T3018" s="11">
        <f t="shared" si="190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105.84090909090908</v>
      </c>
      <c r="P3019" s="7">
        <f t="shared" si="189"/>
        <v>146.44654088050314</v>
      </c>
      <c r="Q3019" t="s">
        <v>8322</v>
      </c>
      <c r="R3019" t="s">
        <v>8357</v>
      </c>
      <c r="S3019" s="11">
        <f t="shared" si="192"/>
        <v>41871.850034722222</v>
      </c>
      <c r="T3019" s="11">
        <f t="shared" si="190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100.71428571428571</v>
      </c>
      <c r="P3020" s="7">
        <f t="shared" si="189"/>
        <v>103.17073170731707</v>
      </c>
      <c r="Q3020" t="s">
        <v>8322</v>
      </c>
      <c r="R3020" t="s">
        <v>8357</v>
      </c>
      <c r="S3020" s="11">
        <f t="shared" si="192"/>
        <v>42205.916666666672</v>
      </c>
      <c r="T3020" s="11">
        <f t="shared" si="190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121.23333333333332</v>
      </c>
      <c r="P3021" s="7">
        <f t="shared" si="189"/>
        <v>80.464601769911511</v>
      </c>
      <c r="Q3021" t="s">
        <v>8322</v>
      </c>
      <c r="R3021" t="s">
        <v>8357</v>
      </c>
      <c r="S3021" s="11">
        <f t="shared" si="192"/>
        <v>41786.125</v>
      </c>
      <c r="T3021" s="11">
        <f t="shared" si="190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100.57142857142858</v>
      </c>
      <c r="P3022" s="7">
        <f t="shared" si="189"/>
        <v>234.66666666666666</v>
      </c>
      <c r="Q3022" t="s">
        <v>8322</v>
      </c>
      <c r="R3022" t="s">
        <v>8357</v>
      </c>
      <c r="S3022" s="11">
        <f t="shared" si="192"/>
        <v>42230.846446759257</v>
      </c>
      <c r="T3022" s="11">
        <f t="shared" si="190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116.02222222222223</v>
      </c>
      <c r="P3023" s="7">
        <f t="shared" si="189"/>
        <v>50.689320388349515</v>
      </c>
      <c r="Q3023" t="s">
        <v>8322</v>
      </c>
      <c r="R3023" t="s">
        <v>8357</v>
      </c>
      <c r="S3023" s="11">
        <f t="shared" si="192"/>
        <v>42696.249305555553</v>
      </c>
      <c r="T3023" s="11">
        <f t="shared" si="190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100.88</v>
      </c>
      <c r="P3024" s="7">
        <f t="shared" si="189"/>
        <v>162.70967741935485</v>
      </c>
      <c r="Q3024" t="s">
        <v>8322</v>
      </c>
      <c r="R3024" t="s">
        <v>8357</v>
      </c>
      <c r="S3024" s="11">
        <f t="shared" si="192"/>
        <v>42609.95380787037</v>
      </c>
      <c r="T3024" s="11">
        <f t="shared" si="190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103</v>
      </c>
      <c r="P3025" s="7">
        <f t="shared" si="189"/>
        <v>120.16666666666667</v>
      </c>
      <c r="Q3025" t="s">
        <v>8322</v>
      </c>
      <c r="R3025" t="s">
        <v>8357</v>
      </c>
      <c r="S3025" s="11">
        <f t="shared" si="192"/>
        <v>42166.675763888896</v>
      </c>
      <c r="T3025" s="11">
        <f t="shared" si="190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246.42</v>
      </c>
      <c r="P3026" s="7">
        <f t="shared" si="189"/>
        <v>67.697802197802204</v>
      </c>
      <c r="Q3026" t="s">
        <v>8322</v>
      </c>
      <c r="R3026" t="s">
        <v>8357</v>
      </c>
      <c r="S3026" s="11">
        <f t="shared" si="192"/>
        <v>41188.993923611109</v>
      </c>
      <c r="T3026" s="11">
        <f t="shared" si="190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302.2</v>
      </c>
      <c r="P3027" s="7">
        <f t="shared" si="189"/>
        <v>52.103448275862071</v>
      </c>
      <c r="Q3027" t="s">
        <v>8322</v>
      </c>
      <c r="R3027" t="s">
        <v>8357</v>
      </c>
      <c r="S3027" s="11">
        <f t="shared" si="192"/>
        <v>41789.666666666664</v>
      </c>
      <c r="T3027" s="11">
        <f t="shared" si="190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143.33333333333334</v>
      </c>
      <c r="P3028" s="7">
        <f t="shared" si="189"/>
        <v>51.6</v>
      </c>
      <c r="Q3028" t="s">
        <v>8322</v>
      </c>
      <c r="R3028" t="s">
        <v>8357</v>
      </c>
      <c r="S3028" s="11">
        <f t="shared" si="192"/>
        <v>42797.459398148145</v>
      </c>
      <c r="T3028" s="11">
        <f t="shared" si="190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131.44</v>
      </c>
      <c r="P3029" s="7">
        <f t="shared" si="189"/>
        <v>164.3</v>
      </c>
      <c r="Q3029" t="s">
        <v>8322</v>
      </c>
      <c r="R3029" t="s">
        <v>8357</v>
      </c>
      <c r="S3029" s="11">
        <f t="shared" si="192"/>
        <v>42083.662627314814</v>
      </c>
      <c r="T3029" s="11">
        <f t="shared" si="190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168.01999999999998</v>
      </c>
      <c r="P3030" s="7">
        <f t="shared" si="189"/>
        <v>84.858585858585855</v>
      </c>
      <c r="Q3030" t="s">
        <v>8322</v>
      </c>
      <c r="R3030" t="s">
        <v>8357</v>
      </c>
      <c r="S3030" s="11">
        <f t="shared" si="192"/>
        <v>42597.264178240745</v>
      </c>
      <c r="T3030" s="11">
        <f t="shared" si="190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109.67666666666666</v>
      </c>
      <c r="P3031" s="7">
        <f t="shared" si="189"/>
        <v>94.548850574712645</v>
      </c>
      <c r="Q3031" t="s">
        <v>8322</v>
      </c>
      <c r="R3031" t="s">
        <v>8357</v>
      </c>
      <c r="S3031" s="11">
        <f t="shared" si="192"/>
        <v>41961.190972222219</v>
      </c>
      <c r="T3031" s="11">
        <f t="shared" si="190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106.6857142857143</v>
      </c>
      <c r="P3032" s="7">
        <f t="shared" si="189"/>
        <v>45.536585365853661</v>
      </c>
      <c r="Q3032" t="s">
        <v>8322</v>
      </c>
      <c r="R3032" t="s">
        <v>8357</v>
      </c>
      <c r="S3032" s="11">
        <f t="shared" si="192"/>
        <v>42263.747349537036</v>
      </c>
      <c r="T3032" s="11">
        <f t="shared" si="190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100</v>
      </c>
      <c r="P3033" s="7">
        <f t="shared" si="189"/>
        <v>51.724137931034484</v>
      </c>
      <c r="Q3033" t="s">
        <v>8322</v>
      </c>
      <c r="R3033" t="s">
        <v>8357</v>
      </c>
      <c r="S3033" s="11">
        <f t="shared" si="192"/>
        <v>42657.882488425923</v>
      </c>
      <c r="T3033" s="11">
        <f t="shared" si="190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127.2</v>
      </c>
      <c r="P3034" s="7">
        <f t="shared" si="189"/>
        <v>50.88</v>
      </c>
      <c r="Q3034" t="s">
        <v>8322</v>
      </c>
      <c r="R3034" t="s">
        <v>8357</v>
      </c>
      <c r="S3034" s="11">
        <f t="shared" si="192"/>
        <v>42258.044664351852</v>
      </c>
      <c r="T3034" s="11">
        <f t="shared" si="190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146.53333333333333</v>
      </c>
      <c r="P3035" s="7">
        <f t="shared" si="189"/>
        <v>191.13043478260869</v>
      </c>
      <c r="Q3035" t="s">
        <v>8322</v>
      </c>
      <c r="R3035" t="s">
        <v>8357</v>
      </c>
      <c r="S3035" s="11">
        <f t="shared" si="192"/>
        <v>42600.110243055555</v>
      </c>
      <c r="T3035" s="11">
        <f t="shared" si="190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112.53599999999999</v>
      </c>
      <c r="P3036" s="7">
        <f t="shared" si="189"/>
        <v>89.314285714285717</v>
      </c>
      <c r="Q3036" t="s">
        <v>8322</v>
      </c>
      <c r="R3036" t="s">
        <v>8357</v>
      </c>
      <c r="S3036" s="11">
        <f t="shared" si="192"/>
        <v>42675.165972222225</v>
      </c>
      <c r="T3036" s="11">
        <f t="shared" si="190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108.78684000000001</v>
      </c>
      <c r="P3037" s="7">
        <f t="shared" si="189"/>
        <v>88.588631921824103</v>
      </c>
      <c r="Q3037" t="s">
        <v>8322</v>
      </c>
      <c r="R3037" t="s">
        <v>8357</v>
      </c>
      <c r="S3037" s="11">
        <f t="shared" si="192"/>
        <v>41398.560289351852</v>
      </c>
      <c r="T3037" s="11">
        <f t="shared" si="190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126.732</v>
      </c>
      <c r="P3038" s="7">
        <f t="shared" si="189"/>
        <v>96.300911854103347</v>
      </c>
      <c r="Q3038" t="s">
        <v>8322</v>
      </c>
      <c r="R3038" t="s">
        <v>8357</v>
      </c>
      <c r="S3038" s="11">
        <f t="shared" si="192"/>
        <v>41502.499305555553</v>
      </c>
      <c r="T3038" s="11">
        <f t="shared" si="190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213.20000000000002</v>
      </c>
      <c r="P3039" s="7">
        <f t="shared" si="189"/>
        <v>33.3125</v>
      </c>
      <c r="Q3039" t="s">
        <v>8322</v>
      </c>
      <c r="R3039" t="s">
        <v>8357</v>
      </c>
      <c r="S3039" s="11">
        <f t="shared" si="192"/>
        <v>40453.207638888889</v>
      </c>
      <c r="T3039" s="11">
        <f t="shared" si="190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100.49999999999999</v>
      </c>
      <c r="P3040" s="7">
        <f t="shared" si="189"/>
        <v>37.222222222222221</v>
      </c>
      <c r="Q3040" t="s">
        <v>8322</v>
      </c>
      <c r="R3040" t="s">
        <v>8357</v>
      </c>
      <c r="S3040" s="11">
        <f t="shared" si="192"/>
        <v>42433.252280092594</v>
      </c>
      <c r="T3040" s="11">
        <f t="shared" si="190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108.71389999999998</v>
      </c>
      <c r="P3041" s="7">
        <f t="shared" si="189"/>
        <v>92.130423728813554</v>
      </c>
      <c r="Q3041" t="s">
        <v>8322</v>
      </c>
      <c r="R3041" t="s">
        <v>8357</v>
      </c>
      <c r="S3041" s="11">
        <f t="shared" si="192"/>
        <v>41637.332638888889</v>
      </c>
      <c r="T3041" s="11">
        <f t="shared" si="190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107.5</v>
      </c>
      <c r="P3042" s="7">
        <f t="shared" si="189"/>
        <v>76.785714285714292</v>
      </c>
      <c r="Q3042" t="s">
        <v>8322</v>
      </c>
      <c r="R3042" t="s">
        <v>8357</v>
      </c>
      <c r="S3042" s="11">
        <f t="shared" si="192"/>
        <v>42181.958333333328</v>
      </c>
      <c r="T3042" s="11">
        <f t="shared" si="190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110.48192771084338</v>
      </c>
      <c r="P3043" s="7">
        <f t="shared" si="189"/>
        <v>96.526315789473685</v>
      </c>
      <c r="Q3043" t="s">
        <v>8322</v>
      </c>
      <c r="R3043" t="s">
        <v>8357</v>
      </c>
      <c r="S3043" s="11">
        <f t="shared" si="192"/>
        <v>42389.868611111116</v>
      </c>
      <c r="T3043" s="11">
        <f t="shared" si="190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128</v>
      </c>
      <c r="P3044" s="7">
        <f t="shared" si="189"/>
        <v>51.891891891891895</v>
      </c>
      <c r="Q3044" t="s">
        <v>8322</v>
      </c>
      <c r="R3044" t="s">
        <v>8357</v>
      </c>
      <c r="S3044" s="11">
        <f t="shared" si="192"/>
        <v>42283.688043981485</v>
      </c>
      <c r="T3044" s="11">
        <f t="shared" si="190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110.00666666666667</v>
      </c>
      <c r="P3045" s="7">
        <f t="shared" si="189"/>
        <v>128.9140625</v>
      </c>
      <c r="Q3045" t="s">
        <v>8322</v>
      </c>
      <c r="R3045" t="s">
        <v>8357</v>
      </c>
      <c r="S3045" s="11">
        <f t="shared" si="192"/>
        <v>42110.118055555555</v>
      </c>
      <c r="T3045" s="11">
        <f t="shared" si="190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109.34166666666667</v>
      </c>
      <c r="P3046" s="7">
        <f t="shared" si="189"/>
        <v>84.108974358974365</v>
      </c>
      <c r="Q3046" t="s">
        <v>8322</v>
      </c>
      <c r="R3046" t="s">
        <v>8357</v>
      </c>
      <c r="S3046" s="11">
        <f t="shared" si="192"/>
        <v>42402.7268287037</v>
      </c>
      <c r="T3046" s="11">
        <f t="shared" si="190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132.70650000000001</v>
      </c>
      <c r="P3047" s="7">
        <f t="shared" si="189"/>
        <v>82.941562500000003</v>
      </c>
      <c r="Q3047" t="s">
        <v>8322</v>
      </c>
      <c r="R3047" t="s">
        <v>8357</v>
      </c>
      <c r="S3047" s="11">
        <f t="shared" si="192"/>
        <v>41873.155729166669</v>
      </c>
      <c r="T3047" s="11">
        <f t="shared" si="190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190.84810126582278</v>
      </c>
      <c r="P3048" s="7">
        <f t="shared" si="189"/>
        <v>259.94827586206895</v>
      </c>
      <c r="Q3048" t="s">
        <v>8322</v>
      </c>
      <c r="R3048" t="s">
        <v>8357</v>
      </c>
      <c r="S3048" s="11">
        <f t="shared" si="192"/>
        <v>41892.202777777777</v>
      </c>
      <c r="T3048" s="11">
        <f t="shared" si="190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149</v>
      </c>
      <c r="P3049" s="7">
        <f t="shared" si="189"/>
        <v>37.25</v>
      </c>
      <c r="Q3049" t="s">
        <v>8322</v>
      </c>
      <c r="R3049" t="s">
        <v>8357</v>
      </c>
      <c r="S3049" s="11">
        <f t="shared" si="192"/>
        <v>42487.552777777775</v>
      </c>
      <c r="T3049" s="11">
        <f t="shared" si="190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166.4</v>
      </c>
      <c r="P3050" s="7">
        <f t="shared" si="189"/>
        <v>177.02127659574469</v>
      </c>
      <c r="Q3050" t="s">
        <v>8322</v>
      </c>
      <c r="R3050" t="s">
        <v>8357</v>
      </c>
      <c r="S3050" s="11">
        <f t="shared" si="192"/>
        <v>42004.890277777777</v>
      </c>
      <c r="T3050" s="11">
        <f t="shared" si="190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106.66666666666667</v>
      </c>
      <c r="P3051" s="7">
        <f t="shared" si="189"/>
        <v>74.074074074074076</v>
      </c>
      <c r="Q3051" t="s">
        <v>8322</v>
      </c>
      <c r="R3051" t="s">
        <v>8357</v>
      </c>
      <c r="S3051" s="11">
        <f t="shared" si="192"/>
        <v>42169.014525462961</v>
      </c>
      <c r="T3051" s="11">
        <f t="shared" si="190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106</v>
      </c>
      <c r="P3052" s="7">
        <f t="shared" si="189"/>
        <v>70.666666666666671</v>
      </c>
      <c r="Q3052" t="s">
        <v>8322</v>
      </c>
      <c r="R3052" t="s">
        <v>8357</v>
      </c>
      <c r="S3052" s="11">
        <f t="shared" si="192"/>
        <v>42495.16851851852</v>
      </c>
      <c r="T3052" s="11">
        <f t="shared" si="190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23.62857142857143</v>
      </c>
      <c r="P3053" s="7">
        <f t="shared" si="189"/>
        <v>23.62857142857143</v>
      </c>
      <c r="Q3053" t="s">
        <v>8322</v>
      </c>
      <c r="R3053" t="s">
        <v>8357</v>
      </c>
      <c r="S3053" s="11">
        <f t="shared" si="192"/>
        <v>42774.416030092587</v>
      </c>
      <c r="T3053" s="11">
        <f t="shared" si="190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0.15</v>
      </c>
      <c r="P3054" s="7">
        <f t="shared" si="189"/>
        <v>37.5</v>
      </c>
      <c r="Q3054" t="s">
        <v>8322</v>
      </c>
      <c r="R3054" t="s">
        <v>8357</v>
      </c>
      <c r="S3054" s="11">
        <f t="shared" si="192"/>
        <v>42152.665972222225</v>
      </c>
      <c r="T3054" s="11">
        <f t="shared" si="190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0.4</v>
      </c>
      <c r="P3055" s="7">
        <f t="shared" si="189"/>
        <v>13.333333333333334</v>
      </c>
      <c r="Q3055" t="s">
        <v>8322</v>
      </c>
      <c r="R3055" t="s">
        <v>8357</v>
      </c>
      <c r="S3055" s="11">
        <f t="shared" si="192"/>
        <v>41914.165972222225</v>
      </c>
      <c r="T3055" s="11">
        <f t="shared" si="190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 s="7" t="e">
        <f t="shared" si="189"/>
        <v>#DIV/0!</v>
      </c>
      <c r="Q3056" t="s">
        <v>8322</v>
      </c>
      <c r="R3056" t="s">
        <v>8357</v>
      </c>
      <c r="S3056" s="11">
        <f t="shared" si="192"/>
        <v>42065.044444444444</v>
      </c>
      <c r="T3056" s="11">
        <f t="shared" si="190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5.0000000000000001E-3</v>
      </c>
      <c r="P3057" s="7">
        <f t="shared" si="189"/>
        <v>1</v>
      </c>
      <c r="Q3057" t="s">
        <v>8322</v>
      </c>
      <c r="R3057" t="s">
        <v>8357</v>
      </c>
      <c r="S3057" s="11">
        <f t="shared" si="192"/>
        <v>42013.95821759259</v>
      </c>
      <c r="T3057" s="11">
        <f t="shared" si="190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 s="7" t="e">
        <f t="shared" si="189"/>
        <v>#DIV/0!</v>
      </c>
      <c r="Q3058" t="s">
        <v>8322</v>
      </c>
      <c r="R3058" t="s">
        <v>8357</v>
      </c>
      <c r="S3058" s="11">
        <f t="shared" si="192"/>
        <v>41911.636388888888</v>
      </c>
      <c r="T3058" s="11">
        <f t="shared" si="190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 s="7" t="e">
        <f t="shared" si="189"/>
        <v>#DIV/0!</v>
      </c>
      <c r="Q3059" t="s">
        <v>8322</v>
      </c>
      <c r="R3059" t="s">
        <v>8357</v>
      </c>
      <c r="S3059" s="11">
        <f t="shared" si="192"/>
        <v>42463.608923611115</v>
      </c>
      <c r="T3059" s="11">
        <f t="shared" si="190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1.6666666666666666E-2</v>
      </c>
      <c r="P3060" s="7">
        <f t="shared" si="189"/>
        <v>1</v>
      </c>
      <c r="Q3060" t="s">
        <v>8322</v>
      </c>
      <c r="R3060" t="s">
        <v>8357</v>
      </c>
      <c r="S3060" s="11">
        <f t="shared" si="192"/>
        <v>42510.374305555553</v>
      </c>
      <c r="T3060" s="11">
        <f t="shared" si="190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3.0066666666666664</v>
      </c>
      <c r="P3061" s="7">
        <f t="shared" si="189"/>
        <v>41</v>
      </c>
      <c r="Q3061" t="s">
        <v>8322</v>
      </c>
      <c r="R3061" t="s">
        <v>8357</v>
      </c>
      <c r="S3061" s="11">
        <f t="shared" si="192"/>
        <v>41859.935717592591</v>
      </c>
      <c r="T3061" s="11">
        <f t="shared" si="190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0.15227272727272728</v>
      </c>
      <c r="P3062" s="7">
        <f t="shared" si="189"/>
        <v>55.833333333333336</v>
      </c>
      <c r="Q3062" t="s">
        <v>8322</v>
      </c>
      <c r="R3062" t="s">
        <v>8357</v>
      </c>
      <c r="S3062" s="11">
        <f t="shared" si="192"/>
        <v>42275.274699074071</v>
      </c>
      <c r="T3062" s="11">
        <f t="shared" si="190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 s="7" t="e">
        <f t="shared" si="189"/>
        <v>#DIV/0!</v>
      </c>
      <c r="Q3063" t="s">
        <v>8322</v>
      </c>
      <c r="R3063" t="s">
        <v>8357</v>
      </c>
      <c r="S3063" s="11">
        <f t="shared" si="192"/>
        <v>41864.784120370372</v>
      </c>
      <c r="T3063" s="11">
        <f t="shared" si="190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66.84</v>
      </c>
      <c r="P3064" s="7">
        <f t="shared" si="189"/>
        <v>99.761194029850742</v>
      </c>
      <c r="Q3064" t="s">
        <v>8322</v>
      </c>
      <c r="R3064" t="s">
        <v>8357</v>
      </c>
      <c r="S3064" s="11">
        <f t="shared" si="192"/>
        <v>42277.75</v>
      </c>
      <c r="T3064" s="11">
        <f t="shared" si="190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19.566666666666666</v>
      </c>
      <c r="P3065" s="7">
        <f t="shared" si="189"/>
        <v>25.521739130434781</v>
      </c>
      <c r="Q3065" t="s">
        <v>8322</v>
      </c>
      <c r="R3065" t="s">
        <v>8357</v>
      </c>
      <c r="S3065" s="11">
        <f t="shared" si="192"/>
        <v>42665.922893518517</v>
      </c>
      <c r="T3065" s="11">
        <f t="shared" si="190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11.294666666666666</v>
      </c>
      <c r="P3066" s="7">
        <f t="shared" si="189"/>
        <v>117.65277777777777</v>
      </c>
      <c r="Q3066" t="s">
        <v>8322</v>
      </c>
      <c r="R3066" t="s">
        <v>8357</v>
      </c>
      <c r="S3066" s="11">
        <f t="shared" si="192"/>
        <v>42330.290972222225</v>
      </c>
      <c r="T3066" s="11">
        <f t="shared" si="190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0.04</v>
      </c>
      <c r="P3067" s="7">
        <f t="shared" si="189"/>
        <v>5</v>
      </c>
      <c r="Q3067" t="s">
        <v>8322</v>
      </c>
      <c r="R3067" t="s">
        <v>8357</v>
      </c>
      <c r="S3067" s="11">
        <f t="shared" si="192"/>
        <v>41850.055231481485</v>
      </c>
      <c r="T3067" s="11">
        <f t="shared" si="190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11.985714285714286</v>
      </c>
      <c r="P3068" s="7">
        <f t="shared" si="189"/>
        <v>2796.6666666666665</v>
      </c>
      <c r="Q3068" t="s">
        <v>8322</v>
      </c>
      <c r="R3068" t="s">
        <v>8357</v>
      </c>
      <c r="S3068" s="11">
        <f t="shared" si="192"/>
        <v>42561.228437500002</v>
      </c>
      <c r="T3068" s="11">
        <f t="shared" si="190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</v>
      </c>
      <c r="P3069" s="7">
        <f t="shared" si="189"/>
        <v>200</v>
      </c>
      <c r="Q3069" t="s">
        <v>8322</v>
      </c>
      <c r="R3069" t="s">
        <v>8357</v>
      </c>
      <c r="S3069" s="11">
        <f t="shared" si="192"/>
        <v>42256.938414351855</v>
      </c>
      <c r="T3069" s="11">
        <f t="shared" si="190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6.9999999999999993E-2</v>
      </c>
      <c r="P3070" s="7">
        <f t="shared" si="189"/>
        <v>87.5</v>
      </c>
      <c r="Q3070" t="s">
        <v>8322</v>
      </c>
      <c r="R3070" t="s">
        <v>8357</v>
      </c>
      <c r="S3070" s="11">
        <f t="shared" si="192"/>
        <v>42293.691574074073</v>
      </c>
      <c r="T3070" s="11">
        <f t="shared" si="190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14.099999999999998</v>
      </c>
      <c r="P3071" s="7">
        <f t="shared" si="189"/>
        <v>20.142857142857142</v>
      </c>
      <c r="Q3071" t="s">
        <v>8322</v>
      </c>
      <c r="R3071" t="s">
        <v>8357</v>
      </c>
      <c r="S3071" s="11">
        <f t="shared" si="192"/>
        <v>41987.833726851852</v>
      </c>
      <c r="T3071" s="11">
        <f t="shared" si="190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3.34</v>
      </c>
      <c r="P3072" s="7">
        <f t="shared" si="189"/>
        <v>20.875</v>
      </c>
      <c r="Q3072" t="s">
        <v>8322</v>
      </c>
      <c r="R3072" t="s">
        <v>8357</v>
      </c>
      <c r="S3072" s="11">
        <f t="shared" si="192"/>
        <v>42711.733437499999</v>
      </c>
      <c r="T3072" s="11">
        <f t="shared" si="190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59.774999999999999</v>
      </c>
      <c r="P3073" s="7">
        <f t="shared" si="189"/>
        <v>61.307692307692307</v>
      </c>
      <c r="Q3073" t="s">
        <v>8322</v>
      </c>
      <c r="R3073" t="s">
        <v>8357</v>
      </c>
      <c r="S3073" s="11">
        <f t="shared" si="192"/>
        <v>42115.249305555553</v>
      </c>
      <c r="T3073" s="11">
        <f t="shared" si="190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1.6666666666666666E-2</v>
      </c>
      <c r="P3074" s="7">
        <f t="shared" si="189"/>
        <v>1</v>
      </c>
      <c r="Q3074" t="s">
        <v>8322</v>
      </c>
      <c r="R3074" t="s">
        <v>8357</v>
      </c>
      <c r="S3074" s="11">
        <f t="shared" si="192"/>
        <v>42673.073611111111</v>
      </c>
      <c r="T3074" s="11">
        <f t="shared" si="190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1"/>
        <v>2.3035714285714284E-2</v>
      </c>
      <c r="P3075" s="7">
        <f t="shared" ref="P3075:P3138" si="193">E3075/L3075</f>
        <v>92.142857142857139</v>
      </c>
      <c r="Q3075" t="s">
        <v>8322</v>
      </c>
      <c r="R3075" t="s">
        <v>8357</v>
      </c>
      <c r="S3075" s="11">
        <f t="shared" si="192"/>
        <v>42169.804861111115</v>
      </c>
      <c r="T3075" s="11">
        <f t="shared" ref="T3075:T3138" si="194"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1"/>
        <v>8.8000000000000009E-2</v>
      </c>
      <c r="P3076" s="7">
        <f t="shared" si="193"/>
        <v>7.333333333333333</v>
      </c>
      <c r="Q3076" t="s">
        <v>8322</v>
      </c>
      <c r="R3076" t="s">
        <v>8357</v>
      </c>
      <c r="S3076" s="11">
        <f t="shared" si="192"/>
        <v>42439.571284722217</v>
      </c>
      <c r="T3076" s="11">
        <f t="shared" si="194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ref="O3077:O3140" si="195">E3077/D3077*100</f>
        <v>8.64</v>
      </c>
      <c r="P3077" s="7">
        <f t="shared" si="193"/>
        <v>64.8</v>
      </c>
      <c r="Q3077" t="s">
        <v>8322</v>
      </c>
      <c r="R3077" t="s">
        <v>8357</v>
      </c>
      <c r="S3077" s="11">
        <f t="shared" si="192"/>
        <v>42601.102314814809</v>
      </c>
      <c r="T3077" s="11">
        <f t="shared" si="194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15.06</v>
      </c>
      <c r="P3078" s="7">
        <f t="shared" si="193"/>
        <v>30.12</v>
      </c>
      <c r="Q3078" t="s">
        <v>8322</v>
      </c>
      <c r="R3078" t="s">
        <v>8357</v>
      </c>
      <c r="S3078" s="11">
        <f t="shared" si="192"/>
        <v>42286.651886574073</v>
      </c>
      <c r="T3078" s="11">
        <f t="shared" si="194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0.47727272727272729</v>
      </c>
      <c r="P3079" s="7">
        <f t="shared" si="193"/>
        <v>52.5</v>
      </c>
      <c r="Q3079" t="s">
        <v>8322</v>
      </c>
      <c r="R3079" t="s">
        <v>8357</v>
      </c>
      <c r="S3079" s="11">
        <f t="shared" si="192"/>
        <v>42796.956921296296</v>
      </c>
      <c r="T3079" s="11">
        <f t="shared" si="194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0.11833333333333333</v>
      </c>
      <c r="P3080" s="7">
        <f t="shared" si="193"/>
        <v>23.666666666666668</v>
      </c>
      <c r="Q3080" t="s">
        <v>8322</v>
      </c>
      <c r="R3080" t="s">
        <v>8357</v>
      </c>
      <c r="S3080" s="11">
        <f t="shared" si="192"/>
        <v>42061.138831018514</v>
      </c>
      <c r="T3080" s="11">
        <f t="shared" si="194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0.8417399858735245</v>
      </c>
      <c r="P3081" s="7">
        <f t="shared" si="193"/>
        <v>415.77777777777777</v>
      </c>
      <c r="Q3081" t="s">
        <v>8322</v>
      </c>
      <c r="R3081" t="s">
        <v>8357</v>
      </c>
      <c r="S3081" s="11">
        <f t="shared" ref="S3081:S3144" si="196">(((I3081/60)/60)/24)+DATE(1970,1,1)</f>
        <v>42085.671701388885</v>
      </c>
      <c r="T3081" s="11">
        <f t="shared" si="194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1.8799999999999997E-2</v>
      </c>
      <c r="P3082" s="7">
        <f t="shared" si="193"/>
        <v>53.714285714285715</v>
      </c>
      <c r="Q3082" t="s">
        <v>8322</v>
      </c>
      <c r="R3082" t="s">
        <v>8357</v>
      </c>
      <c r="S3082" s="11">
        <f t="shared" si="196"/>
        <v>42000.0699537037</v>
      </c>
      <c r="T3082" s="11">
        <f t="shared" si="194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0.21029999999999999</v>
      </c>
      <c r="P3083" s="7">
        <f t="shared" si="193"/>
        <v>420.6</v>
      </c>
      <c r="Q3083" t="s">
        <v>8322</v>
      </c>
      <c r="R3083" t="s">
        <v>8357</v>
      </c>
      <c r="S3083" s="11">
        <f t="shared" si="196"/>
        <v>42267.181608796294</v>
      </c>
      <c r="T3083" s="11">
        <f t="shared" si="194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 s="7" t="e">
        <f t="shared" si="193"/>
        <v>#DIV/0!</v>
      </c>
      <c r="Q3084" t="s">
        <v>8322</v>
      </c>
      <c r="R3084" t="s">
        <v>8357</v>
      </c>
      <c r="S3084" s="11">
        <f t="shared" si="196"/>
        <v>42323.96465277778</v>
      </c>
      <c r="T3084" s="11">
        <f t="shared" si="194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0.27999999999999997</v>
      </c>
      <c r="P3085" s="7">
        <f t="shared" si="193"/>
        <v>18.666666666666668</v>
      </c>
      <c r="Q3085" t="s">
        <v>8322</v>
      </c>
      <c r="R3085" t="s">
        <v>8357</v>
      </c>
      <c r="S3085" s="11">
        <f t="shared" si="196"/>
        <v>41883.208333333336</v>
      </c>
      <c r="T3085" s="11">
        <f t="shared" si="194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11.57920670115792</v>
      </c>
      <c r="P3086" s="7">
        <f t="shared" si="193"/>
        <v>78.333333333333329</v>
      </c>
      <c r="Q3086" t="s">
        <v>8322</v>
      </c>
      <c r="R3086" t="s">
        <v>8357</v>
      </c>
      <c r="S3086" s="11">
        <f t="shared" si="196"/>
        <v>42129.783333333333</v>
      </c>
      <c r="T3086" s="11">
        <f t="shared" si="194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</v>
      </c>
      <c r="P3087" s="7">
        <f t="shared" si="193"/>
        <v>67.777777777777771</v>
      </c>
      <c r="Q3087" t="s">
        <v>8322</v>
      </c>
      <c r="R3087" t="s">
        <v>8357</v>
      </c>
      <c r="S3087" s="11">
        <f t="shared" si="196"/>
        <v>42276.883784722217</v>
      </c>
      <c r="T3087" s="11">
        <f t="shared" si="194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0.25</v>
      </c>
      <c r="P3088" s="7">
        <f t="shared" si="193"/>
        <v>16.666666666666668</v>
      </c>
      <c r="Q3088" t="s">
        <v>8322</v>
      </c>
      <c r="R3088" t="s">
        <v>8357</v>
      </c>
      <c r="S3088" s="11">
        <f t="shared" si="196"/>
        <v>42233.67082175926</v>
      </c>
      <c r="T3088" s="11">
        <f t="shared" si="194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0.625</v>
      </c>
      <c r="P3089" s="7">
        <f t="shared" si="193"/>
        <v>62.5</v>
      </c>
      <c r="Q3089" t="s">
        <v>8322</v>
      </c>
      <c r="R3089" t="s">
        <v>8357</v>
      </c>
      <c r="S3089" s="11">
        <f t="shared" si="196"/>
        <v>42725.192013888889</v>
      </c>
      <c r="T3089" s="11">
        <f t="shared" si="194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0.19384615384615383</v>
      </c>
      <c r="P3090" s="7">
        <f t="shared" si="193"/>
        <v>42</v>
      </c>
      <c r="Q3090" t="s">
        <v>8322</v>
      </c>
      <c r="R3090" t="s">
        <v>8357</v>
      </c>
      <c r="S3090" s="11">
        <f t="shared" si="196"/>
        <v>42012.570138888885</v>
      </c>
      <c r="T3090" s="11">
        <f t="shared" si="194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23.416</v>
      </c>
      <c r="P3091" s="7">
        <f t="shared" si="193"/>
        <v>130.0888888888889</v>
      </c>
      <c r="Q3091" t="s">
        <v>8322</v>
      </c>
      <c r="R3091" t="s">
        <v>8357</v>
      </c>
      <c r="S3091" s="11">
        <f t="shared" si="196"/>
        <v>42560.082638888889</v>
      </c>
      <c r="T3091" s="11">
        <f t="shared" si="194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5.0808888888888886</v>
      </c>
      <c r="P3092" s="7">
        <f t="shared" si="193"/>
        <v>1270.2222222222222</v>
      </c>
      <c r="Q3092" t="s">
        <v>8322</v>
      </c>
      <c r="R3092" t="s">
        <v>8357</v>
      </c>
      <c r="S3092" s="11">
        <f t="shared" si="196"/>
        <v>42125.777141203704</v>
      </c>
      <c r="T3092" s="11">
        <f t="shared" si="194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15.920000000000002</v>
      </c>
      <c r="P3093" s="7">
        <f t="shared" si="193"/>
        <v>88.444444444444443</v>
      </c>
      <c r="Q3093" t="s">
        <v>8322</v>
      </c>
      <c r="R3093" t="s">
        <v>8357</v>
      </c>
      <c r="S3093" s="11">
        <f t="shared" si="196"/>
        <v>42596.948414351849</v>
      </c>
      <c r="T3093" s="11">
        <f t="shared" si="194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1.1831900000000002</v>
      </c>
      <c r="P3094" s="7">
        <f t="shared" si="193"/>
        <v>56.342380952380957</v>
      </c>
      <c r="Q3094" t="s">
        <v>8322</v>
      </c>
      <c r="R3094" t="s">
        <v>8357</v>
      </c>
      <c r="S3094" s="11">
        <f t="shared" si="196"/>
        <v>42292.916666666672</v>
      </c>
      <c r="T3094" s="11">
        <f t="shared" si="194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22.75</v>
      </c>
      <c r="P3095" s="7">
        <f t="shared" si="193"/>
        <v>53.529411764705884</v>
      </c>
      <c r="Q3095" t="s">
        <v>8322</v>
      </c>
      <c r="R3095" t="s">
        <v>8357</v>
      </c>
      <c r="S3095" s="11">
        <f t="shared" si="196"/>
        <v>41791.165972222225</v>
      </c>
      <c r="T3095" s="11">
        <f t="shared" si="194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2.5000000000000001E-2</v>
      </c>
      <c r="P3096" s="7">
        <f t="shared" si="193"/>
        <v>25</v>
      </c>
      <c r="Q3096" t="s">
        <v>8322</v>
      </c>
      <c r="R3096" t="s">
        <v>8357</v>
      </c>
      <c r="S3096" s="11">
        <f t="shared" si="196"/>
        <v>42267.795787037037</v>
      </c>
      <c r="T3096" s="11">
        <f t="shared" si="194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0.33512064343163539</v>
      </c>
      <c r="P3097" s="7">
        <f t="shared" si="193"/>
        <v>50</v>
      </c>
      <c r="Q3097" t="s">
        <v>8322</v>
      </c>
      <c r="R3097" t="s">
        <v>8357</v>
      </c>
      <c r="S3097" s="11">
        <f t="shared" si="196"/>
        <v>42583.025231481486</v>
      </c>
      <c r="T3097" s="11">
        <f t="shared" si="194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</v>
      </c>
      <c r="P3098" s="7">
        <f t="shared" si="193"/>
        <v>56.785714285714285</v>
      </c>
      <c r="Q3098" t="s">
        <v>8322</v>
      </c>
      <c r="R3098" t="s">
        <v>8357</v>
      </c>
      <c r="S3098" s="11">
        <f t="shared" si="196"/>
        <v>42144.825532407413</v>
      </c>
      <c r="T3098" s="11">
        <f t="shared" si="194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17.150000000000002</v>
      </c>
      <c r="P3099" s="7">
        <f t="shared" si="193"/>
        <v>40.833333333333336</v>
      </c>
      <c r="Q3099" t="s">
        <v>8322</v>
      </c>
      <c r="R3099" t="s">
        <v>8357</v>
      </c>
      <c r="S3099" s="11">
        <f t="shared" si="196"/>
        <v>42650.583333333328</v>
      </c>
      <c r="T3099" s="11">
        <f t="shared" si="194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3.6080041046690612</v>
      </c>
      <c r="P3100" s="7">
        <f t="shared" si="193"/>
        <v>65.111111111111114</v>
      </c>
      <c r="Q3100" t="s">
        <v>8322</v>
      </c>
      <c r="R3100" t="s">
        <v>8357</v>
      </c>
      <c r="S3100" s="11">
        <f t="shared" si="196"/>
        <v>42408.01180555555</v>
      </c>
      <c r="T3100" s="11">
        <f t="shared" si="194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13.900000000000002</v>
      </c>
      <c r="P3101" s="7">
        <f t="shared" si="193"/>
        <v>55.6</v>
      </c>
      <c r="Q3101" t="s">
        <v>8322</v>
      </c>
      <c r="R3101" t="s">
        <v>8357</v>
      </c>
      <c r="S3101" s="11">
        <f t="shared" si="196"/>
        <v>42412.189710648148</v>
      </c>
      <c r="T3101" s="11">
        <f t="shared" si="194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15.225</v>
      </c>
      <c r="P3102" s="7">
        <f t="shared" si="193"/>
        <v>140.53846153846155</v>
      </c>
      <c r="Q3102" t="s">
        <v>8322</v>
      </c>
      <c r="R3102" t="s">
        <v>8357</v>
      </c>
      <c r="S3102" s="11">
        <f t="shared" si="196"/>
        <v>41932.622395833336</v>
      </c>
      <c r="T3102" s="11">
        <f t="shared" si="194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12</v>
      </c>
      <c r="P3103" s="7">
        <f t="shared" si="193"/>
        <v>25</v>
      </c>
      <c r="Q3103" t="s">
        <v>8322</v>
      </c>
      <c r="R3103" t="s">
        <v>8357</v>
      </c>
      <c r="S3103" s="11">
        <f t="shared" si="196"/>
        <v>42201.330555555556</v>
      </c>
      <c r="T3103" s="11">
        <f t="shared" si="194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39.112499999999997</v>
      </c>
      <c r="P3104" s="7">
        <f t="shared" si="193"/>
        <v>69.533333333333331</v>
      </c>
      <c r="Q3104" t="s">
        <v>8322</v>
      </c>
      <c r="R3104" t="s">
        <v>8357</v>
      </c>
      <c r="S3104" s="11">
        <f t="shared" si="196"/>
        <v>42605.340486111112</v>
      </c>
      <c r="T3104" s="11">
        <f t="shared" si="194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0.26829268292682928</v>
      </c>
      <c r="P3105" s="7">
        <f t="shared" si="193"/>
        <v>5.5</v>
      </c>
      <c r="Q3105" t="s">
        <v>8322</v>
      </c>
      <c r="R3105" t="s">
        <v>8357</v>
      </c>
      <c r="S3105" s="11">
        <f t="shared" si="196"/>
        <v>42167.156319444446</v>
      </c>
      <c r="T3105" s="11">
        <f t="shared" si="194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29.625</v>
      </c>
      <c r="P3106" s="7">
        <f t="shared" si="193"/>
        <v>237</v>
      </c>
      <c r="Q3106" t="s">
        <v>8322</v>
      </c>
      <c r="R3106" t="s">
        <v>8357</v>
      </c>
      <c r="S3106" s="11">
        <f t="shared" si="196"/>
        <v>42038.083333333328</v>
      </c>
      <c r="T3106" s="11">
        <f t="shared" si="194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42.360992301112063</v>
      </c>
      <c r="P3107" s="7">
        <f t="shared" si="193"/>
        <v>79.870967741935488</v>
      </c>
      <c r="Q3107" t="s">
        <v>8322</v>
      </c>
      <c r="R3107" t="s">
        <v>8357</v>
      </c>
      <c r="S3107" s="11">
        <f t="shared" si="196"/>
        <v>41931.208333333336</v>
      </c>
      <c r="T3107" s="11">
        <f t="shared" si="194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4.1000000000000005</v>
      </c>
      <c r="P3108" s="7">
        <f t="shared" si="193"/>
        <v>10.25</v>
      </c>
      <c r="Q3108" t="s">
        <v>8322</v>
      </c>
      <c r="R3108" t="s">
        <v>8357</v>
      </c>
      <c r="S3108" s="11">
        <f t="shared" si="196"/>
        <v>42263.916666666672</v>
      </c>
      <c r="T3108" s="11">
        <f t="shared" si="194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19.762499999999999</v>
      </c>
      <c r="P3109" s="7">
        <f t="shared" si="193"/>
        <v>272.58620689655174</v>
      </c>
      <c r="Q3109" t="s">
        <v>8322</v>
      </c>
      <c r="R3109" t="s">
        <v>8357</v>
      </c>
      <c r="S3109" s="11">
        <f t="shared" si="196"/>
        <v>42135.814247685179</v>
      </c>
      <c r="T3109" s="11">
        <f t="shared" si="194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5.1999999999999998E-2</v>
      </c>
      <c r="P3110" s="7">
        <f t="shared" si="193"/>
        <v>13</v>
      </c>
      <c r="Q3110" t="s">
        <v>8322</v>
      </c>
      <c r="R3110" t="s">
        <v>8357</v>
      </c>
      <c r="S3110" s="11">
        <f t="shared" si="196"/>
        <v>42122.638819444444</v>
      </c>
      <c r="T3110" s="11">
        <f t="shared" si="194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25.030188679245285</v>
      </c>
      <c r="P3111" s="7">
        <f t="shared" si="193"/>
        <v>58.184210526315788</v>
      </c>
      <c r="Q3111" t="s">
        <v>8322</v>
      </c>
      <c r="R3111" t="s">
        <v>8357</v>
      </c>
      <c r="S3111" s="11">
        <f t="shared" si="196"/>
        <v>41879.125115740739</v>
      </c>
      <c r="T3111" s="11">
        <f t="shared" si="194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0.04</v>
      </c>
      <c r="P3112" s="7">
        <f t="shared" si="193"/>
        <v>10</v>
      </c>
      <c r="Q3112" t="s">
        <v>8322</v>
      </c>
      <c r="R3112" t="s">
        <v>8357</v>
      </c>
      <c r="S3112" s="11">
        <f t="shared" si="196"/>
        <v>42785.031469907408</v>
      </c>
      <c r="T3112" s="11">
        <f t="shared" si="194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26.640000000000004</v>
      </c>
      <c r="P3113" s="7">
        <f t="shared" si="193"/>
        <v>70.10526315789474</v>
      </c>
      <c r="Q3113" t="s">
        <v>8322</v>
      </c>
      <c r="R3113" t="s">
        <v>8357</v>
      </c>
      <c r="S3113" s="11">
        <f t="shared" si="196"/>
        <v>41916.595138888886</v>
      </c>
      <c r="T3113" s="11">
        <f t="shared" si="194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4.7363636363636363</v>
      </c>
      <c r="P3114" s="7">
        <f t="shared" si="193"/>
        <v>57.888888888888886</v>
      </c>
      <c r="Q3114" t="s">
        <v>8322</v>
      </c>
      <c r="R3114" t="s">
        <v>8357</v>
      </c>
      <c r="S3114" s="11">
        <f t="shared" si="196"/>
        <v>42675.121921296297</v>
      </c>
      <c r="T3114" s="11">
        <f t="shared" si="194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4.2435339894712749</v>
      </c>
      <c r="P3115" s="7">
        <f t="shared" si="193"/>
        <v>125.27027027027027</v>
      </c>
      <c r="Q3115" t="s">
        <v>8322</v>
      </c>
      <c r="R3115" t="s">
        <v>8357</v>
      </c>
      <c r="S3115" s="11">
        <f t="shared" si="196"/>
        <v>42111.731273148151</v>
      </c>
      <c r="T3115" s="11">
        <f t="shared" si="194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 s="7" t="e">
        <f t="shared" si="193"/>
        <v>#DIV/0!</v>
      </c>
      <c r="Q3116" t="s">
        <v>8322</v>
      </c>
      <c r="R3116" t="s">
        <v>8357</v>
      </c>
      <c r="S3116" s="11">
        <f t="shared" si="196"/>
        <v>41903.632523148146</v>
      </c>
      <c r="T3116" s="11">
        <f t="shared" si="194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3</v>
      </c>
      <c r="P3117" s="7">
        <f t="shared" si="193"/>
        <v>300</v>
      </c>
      <c r="Q3117" t="s">
        <v>8322</v>
      </c>
      <c r="R3117" t="s">
        <v>8357</v>
      </c>
      <c r="S3117" s="11">
        <f t="shared" si="196"/>
        <v>42526.447071759263</v>
      </c>
      <c r="T3117" s="11">
        <f t="shared" si="194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57.333333333333336</v>
      </c>
      <c r="P3118" s="7">
        <f t="shared" si="193"/>
        <v>43</v>
      </c>
      <c r="Q3118" t="s">
        <v>8322</v>
      </c>
      <c r="R3118" t="s">
        <v>8357</v>
      </c>
      <c r="S3118" s="11">
        <f t="shared" si="196"/>
        <v>42095.515335648146</v>
      </c>
      <c r="T3118" s="11">
        <f t="shared" si="194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0.1</v>
      </c>
      <c r="P3119" s="7">
        <f t="shared" si="193"/>
        <v>1</v>
      </c>
      <c r="Q3119" t="s">
        <v>8322</v>
      </c>
      <c r="R3119" t="s">
        <v>8357</v>
      </c>
      <c r="S3119" s="11">
        <f t="shared" si="196"/>
        <v>42517.55</v>
      </c>
      <c r="T3119" s="11">
        <f t="shared" si="194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0.31</v>
      </c>
      <c r="P3120" s="7">
        <f t="shared" si="193"/>
        <v>775</v>
      </c>
      <c r="Q3120" t="s">
        <v>8322</v>
      </c>
      <c r="R3120" t="s">
        <v>8357</v>
      </c>
      <c r="S3120" s="11">
        <f t="shared" si="196"/>
        <v>42553.649571759262</v>
      </c>
      <c r="T3120" s="11">
        <f t="shared" si="194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0.05</v>
      </c>
      <c r="P3121" s="7">
        <f t="shared" si="193"/>
        <v>5</v>
      </c>
      <c r="Q3121" t="s">
        <v>8322</v>
      </c>
      <c r="R3121" t="s">
        <v>8357</v>
      </c>
      <c r="S3121" s="11">
        <f t="shared" si="196"/>
        <v>42090.003842592589</v>
      </c>
      <c r="T3121" s="11">
        <f t="shared" si="194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9.8461538461538465E-3</v>
      </c>
      <c r="P3122" s="7">
        <f t="shared" si="193"/>
        <v>12.8</v>
      </c>
      <c r="Q3122" t="s">
        <v>8322</v>
      </c>
      <c r="R3122" t="s">
        <v>8357</v>
      </c>
      <c r="S3122" s="11">
        <f t="shared" si="196"/>
        <v>42495.900416666671</v>
      </c>
      <c r="T3122" s="11">
        <f t="shared" si="194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0.66666666666666674</v>
      </c>
      <c r="P3123" s="7">
        <f t="shared" si="193"/>
        <v>10</v>
      </c>
      <c r="Q3123" t="s">
        <v>8322</v>
      </c>
      <c r="R3123" t="s">
        <v>8357</v>
      </c>
      <c r="S3123" s="11">
        <f t="shared" si="196"/>
        <v>41908.679803240739</v>
      </c>
      <c r="T3123" s="11">
        <f t="shared" si="194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58.291457286432156</v>
      </c>
      <c r="P3124" s="7">
        <f t="shared" si="193"/>
        <v>58</v>
      </c>
      <c r="Q3124" t="s">
        <v>8322</v>
      </c>
      <c r="R3124" t="s">
        <v>8357</v>
      </c>
      <c r="S3124" s="11">
        <f t="shared" si="196"/>
        <v>42683.973750000005</v>
      </c>
      <c r="T3124" s="11">
        <f t="shared" si="194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68.153599999999997</v>
      </c>
      <c r="P3125" s="7">
        <f t="shared" si="193"/>
        <v>244.80459770114942</v>
      </c>
      <c r="Q3125" t="s">
        <v>8322</v>
      </c>
      <c r="R3125" t="s">
        <v>8357</v>
      </c>
      <c r="S3125" s="11">
        <f t="shared" si="196"/>
        <v>42560.993032407408</v>
      </c>
      <c r="T3125" s="11">
        <f t="shared" si="194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3.2499999999999999E-3</v>
      </c>
      <c r="P3126" s="7">
        <f t="shared" si="193"/>
        <v>6.5</v>
      </c>
      <c r="Q3126" t="s">
        <v>8322</v>
      </c>
      <c r="R3126" t="s">
        <v>8357</v>
      </c>
      <c r="S3126" s="11">
        <f t="shared" si="196"/>
        <v>42037.780104166668</v>
      </c>
      <c r="T3126" s="11">
        <f t="shared" si="194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 s="7" t="e">
        <f t="shared" si="193"/>
        <v>#DIV/0!</v>
      </c>
      <c r="Q3127" t="s">
        <v>8322</v>
      </c>
      <c r="R3127" t="s">
        <v>8357</v>
      </c>
      <c r="S3127" s="11">
        <f t="shared" si="196"/>
        <v>42376.20685185185</v>
      </c>
      <c r="T3127" s="11">
        <f t="shared" si="194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4.16</v>
      </c>
      <c r="P3128" s="7">
        <f t="shared" si="193"/>
        <v>61.176470588235297</v>
      </c>
      <c r="Q3128" t="s">
        <v>8322</v>
      </c>
      <c r="R3128" t="s">
        <v>8357</v>
      </c>
      <c r="S3128" s="11">
        <f t="shared" si="196"/>
        <v>42456.976412037038</v>
      </c>
      <c r="T3128" s="11">
        <f t="shared" si="194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 s="7" t="e">
        <f t="shared" si="193"/>
        <v>#DIV/0!</v>
      </c>
      <c r="Q3129" t="s">
        <v>8322</v>
      </c>
      <c r="R3129" t="s">
        <v>8357</v>
      </c>
      <c r="S3129" s="11">
        <f t="shared" si="196"/>
        <v>42064.856817129628</v>
      </c>
      <c r="T3129" s="11">
        <f t="shared" si="194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108.60666666666667</v>
      </c>
      <c r="P3130" s="7">
        <f t="shared" si="193"/>
        <v>139.23931623931625</v>
      </c>
      <c r="Q3130" t="s">
        <v>8322</v>
      </c>
      <c r="R3130" t="s">
        <v>8323</v>
      </c>
      <c r="S3130" s="11">
        <f t="shared" si="196"/>
        <v>42810.784039351856</v>
      </c>
      <c r="T3130" s="11">
        <f t="shared" si="194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0.8</v>
      </c>
      <c r="P3131" s="7">
        <f t="shared" si="193"/>
        <v>10</v>
      </c>
      <c r="Q3131" t="s">
        <v>8322</v>
      </c>
      <c r="R3131" t="s">
        <v>8323</v>
      </c>
      <c r="S3131" s="11">
        <f t="shared" si="196"/>
        <v>42843.801145833335</v>
      </c>
      <c r="T3131" s="11">
        <f t="shared" si="194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3.75</v>
      </c>
      <c r="P3132" s="7">
        <f t="shared" si="193"/>
        <v>93.75</v>
      </c>
      <c r="Q3132" t="s">
        <v>8322</v>
      </c>
      <c r="R3132" t="s">
        <v>8323</v>
      </c>
      <c r="S3132" s="11">
        <f t="shared" si="196"/>
        <v>42839.207638888889</v>
      </c>
      <c r="T3132" s="11">
        <f t="shared" si="194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15.731707317073171</v>
      </c>
      <c r="P3133" s="7">
        <f t="shared" si="193"/>
        <v>53.75</v>
      </c>
      <c r="Q3133" t="s">
        <v>8322</v>
      </c>
      <c r="R3133" t="s">
        <v>8323</v>
      </c>
      <c r="S3133" s="11">
        <f t="shared" si="196"/>
        <v>42833.537557870368</v>
      </c>
      <c r="T3133" s="11">
        <f t="shared" si="194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3.3333333333333333E-2</v>
      </c>
      <c r="P3134" s="7">
        <f t="shared" si="193"/>
        <v>10</v>
      </c>
      <c r="Q3134" t="s">
        <v>8322</v>
      </c>
      <c r="R3134" t="s">
        <v>8323</v>
      </c>
      <c r="S3134" s="11">
        <f t="shared" si="196"/>
        <v>42846.308564814812</v>
      </c>
      <c r="T3134" s="11">
        <f t="shared" si="194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108</v>
      </c>
      <c r="P3135" s="7">
        <f t="shared" si="193"/>
        <v>33.75</v>
      </c>
      <c r="Q3135" t="s">
        <v>8322</v>
      </c>
      <c r="R3135" t="s">
        <v>8323</v>
      </c>
      <c r="S3135" s="11">
        <f t="shared" si="196"/>
        <v>42818.523541666669</v>
      </c>
      <c r="T3135" s="11">
        <f t="shared" si="194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22.5</v>
      </c>
      <c r="P3136" s="7">
        <f t="shared" si="193"/>
        <v>18.75</v>
      </c>
      <c r="Q3136" t="s">
        <v>8322</v>
      </c>
      <c r="R3136" t="s">
        <v>8323</v>
      </c>
      <c r="S3136" s="11">
        <f t="shared" si="196"/>
        <v>42821.678460648152</v>
      </c>
      <c r="T3136" s="11">
        <f t="shared" si="194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20.849420849420849</v>
      </c>
      <c r="P3137" s="7">
        <f t="shared" si="193"/>
        <v>23.142857142857142</v>
      </c>
      <c r="Q3137" t="s">
        <v>8322</v>
      </c>
      <c r="R3137" t="s">
        <v>8323</v>
      </c>
      <c r="S3137" s="11">
        <f t="shared" si="196"/>
        <v>42829.151863425926</v>
      </c>
      <c r="T3137" s="11">
        <f t="shared" si="194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127.8</v>
      </c>
      <c r="P3138" s="7">
        <f t="shared" si="193"/>
        <v>29.045454545454547</v>
      </c>
      <c r="Q3138" t="s">
        <v>8322</v>
      </c>
      <c r="R3138" t="s">
        <v>8323</v>
      </c>
      <c r="S3138" s="11">
        <f t="shared" si="196"/>
        <v>42825.957638888889</v>
      </c>
      <c r="T3138" s="11">
        <f t="shared" si="194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5"/>
        <v>3.3333333333333335</v>
      </c>
      <c r="P3139" s="7">
        <f t="shared" ref="P3139:P3202" si="197">E3139/L3139</f>
        <v>50</v>
      </c>
      <c r="Q3139" t="s">
        <v>8322</v>
      </c>
      <c r="R3139" t="s">
        <v>8323</v>
      </c>
      <c r="S3139" s="11">
        <f t="shared" si="196"/>
        <v>42858.8</v>
      </c>
      <c r="T3139" s="11">
        <f t="shared" ref="T3139:T3202" si="198">(((J3139/60)/60)/24)+DATE(1970,1,1)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5"/>
        <v>0</v>
      </c>
      <c r="P3140" s="7" t="e">
        <f t="shared" si="197"/>
        <v>#DIV/0!</v>
      </c>
      <c r="Q3140" t="s">
        <v>8322</v>
      </c>
      <c r="R3140" t="s">
        <v>8323</v>
      </c>
      <c r="S3140" s="11">
        <f t="shared" si="196"/>
        <v>42828.645914351851</v>
      </c>
      <c r="T3140" s="11">
        <f t="shared" si="198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ref="O3141:O3204" si="199">E3141/D3141*100</f>
        <v>5.4</v>
      </c>
      <c r="P3141" s="7">
        <f t="shared" si="197"/>
        <v>450</v>
      </c>
      <c r="Q3141" t="s">
        <v>8322</v>
      </c>
      <c r="R3141" t="s">
        <v>8323</v>
      </c>
      <c r="S3141" s="11">
        <f t="shared" si="196"/>
        <v>42819.189583333333</v>
      </c>
      <c r="T3141" s="11">
        <f t="shared" si="198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0.96</v>
      </c>
      <c r="P3142" s="7">
        <f t="shared" si="197"/>
        <v>24</v>
      </c>
      <c r="Q3142" t="s">
        <v>8322</v>
      </c>
      <c r="R3142" t="s">
        <v>8323</v>
      </c>
      <c r="S3142" s="11">
        <f t="shared" si="196"/>
        <v>42832.677118055552</v>
      </c>
      <c r="T3142" s="11">
        <f t="shared" si="198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51.6</v>
      </c>
      <c r="P3143" s="7">
        <f t="shared" si="197"/>
        <v>32.25</v>
      </c>
      <c r="Q3143" t="s">
        <v>8322</v>
      </c>
      <c r="R3143" t="s">
        <v>8323</v>
      </c>
      <c r="S3143" s="11">
        <f t="shared" si="196"/>
        <v>42841.833333333328</v>
      </c>
      <c r="T3143" s="11">
        <f t="shared" si="198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</v>
      </c>
      <c r="P3144" s="7">
        <f t="shared" si="197"/>
        <v>15</v>
      </c>
      <c r="Q3144" t="s">
        <v>8322</v>
      </c>
      <c r="R3144" t="s">
        <v>8323</v>
      </c>
      <c r="S3144" s="11">
        <f t="shared" si="196"/>
        <v>42813.471516203703</v>
      </c>
      <c r="T3144" s="11">
        <f t="shared" si="198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 s="7" t="e">
        <f t="shared" si="197"/>
        <v>#DIV/0!</v>
      </c>
      <c r="Q3145" t="s">
        <v>8322</v>
      </c>
      <c r="R3145" t="s">
        <v>8323</v>
      </c>
      <c r="S3145" s="11">
        <f t="shared" ref="S3145:S3208" si="200">(((I3145/60)/60)/24)+DATE(1970,1,1)</f>
        <v>42834.358287037037</v>
      </c>
      <c r="T3145" s="11">
        <f t="shared" si="198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75.400000000000006</v>
      </c>
      <c r="P3146" s="7">
        <f t="shared" si="197"/>
        <v>251.33333333333334</v>
      </c>
      <c r="Q3146" t="s">
        <v>8322</v>
      </c>
      <c r="R3146" t="s">
        <v>8323</v>
      </c>
      <c r="S3146" s="11">
        <f t="shared" si="200"/>
        <v>42813.25</v>
      </c>
      <c r="T3146" s="11">
        <f t="shared" si="198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 s="7" t="e">
        <f t="shared" si="197"/>
        <v>#DIV/0!</v>
      </c>
      <c r="Q3147" t="s">
        <v>8322</v>
      </c>
      <c r="R3147" t="s">
        <v>8323</v>
      </c>
      <c r="S3147" s="11">
        <f t="shared" si="200"/>
        <v>42821.999236111107</v>
      </c>
      <c r="T3147" s="11">
        <f t="shared" si="198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10.5</v>
      </c>
      <c r="P3148" s="7">
        <f t="shared" si="197"/>
        <v>437.5</v>
      </c>
      <c r="Q3148" t="s">
        <v>8322</v>
      </c>
      <c r="R3148" t="s">
        <v>8323</v>
      </c>
      <c r="S3148" s="11">
        <f t="shared" si="200"/>
        <v>42841.640810185185</v>
      </c>
      <c r="T3148" s="11">
        <f t="shared" si="198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117.52499999999999</v>
      </c>
      <c r="P3149" s="7">
        <f t="shared" si="197"/>
        <v>110.35211267605634</v>
      </c>
      <c r="Q3149" t="s">
        <v>8322</v>
      </c>
      <c r="R3149" t="s">
        <v>8323</v>
      </c>
      <c r="S3149" s="11">
        <f t="shared" si="200"/>
        <v>41950.011053240742</v>
      </c>
      <c r="T3149" s="11">
        <f t="shared" si="198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131.16666666666669</v>
      </c>
      <c r="P3150" s="7">
        <f t="shared" si="197"/>
        <v>41.421052631578945</v>
      </c>
      <c r="Q3150" t="s">
        <v>8322</v>
      </c>
      <c r="R3150" t="s">
        <v>8323</v>
      </c>
      <c r="S3150" s="11">
        <f t="shared" si="200"/>
        <v>41913.166666666664</v>
      </c>
      <c r="T3150" s="11">
        <f t="shared" si="198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104</v>
      </c>
      <c r="P3151" s="7">
        <f t="shared" si="197"/>
        <v>52</v>
      </c>
      <c r="Q3151" t="s">
        <v>8322</v>
      </c>
      <c r="R3151" t="s">
        <v>8323</v>
      </c>
      <c r="S3151" s="11">
        <f t="shared" si="200"/>
        <v>41250.083333333336</v>
      </c>
      <c r="T3151" s="11">
        <f t="shared" si="198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101</v>
      </c>
      <c r="P3152" s="7">
        <f t="shared" si="197"/>
        <v>33.990384615384613</v>
      </c>
      <c r="Q3152" t="s">
        <v>8322</v>
      </c>
      <c r="R3152" t="s">
        <v>8323</v>
      </c>
      <c r="S3152" s="11">
        <f t="shared" si="200"/>
        <v>40568.166666666664</v>
      </c>
      <c r="T3152" s="11">
        <f t="shared" si="198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100.4</v>
      </c>
      <c r="P3153" s="7">
        <f t="shared" si="197"/>
        <v>103.35294117647059</v>
      </c>
      <c r="Q3153" t="s">
        <v>8322</v>
      </c>
      <c r="R3153" t="s">
        <v>8323</v>
      </c>
      <c r="S3153" s="11">
        <f t="shared" si="200"/>
        <v>41892.83997685185</v>
      </c>
      <c r="T3153" s="11">
        <f t="shared" si="198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105.95454545454545</v>
      </c>
      <c r="P3154" s="7">
        <f t="shared" si="197"/>
        <v>34.791044776119406</v>
      </c>
      <c r="Q3154" t="s">
        <v>8322</v>
      </c>
      <c r="R3154" t="s">
        <v>8323</v>
      </c>
      <c r="S3154" s="11">
        <f t="shared" si="200"/>
        <v>41580.867673611108</v>
      </c>
      <c r="T3154" s="11">
        <f t="shared" si="198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335.58333333333337</v>
      </c>
      <c r="P3155" s="7">
        <f t="shared" si="197"/>
        <v>41.773858921161825</v>
      </c>
      <c r="Q3155" t="s">
        <v>8322</v>
      </c>
      <c r="R3155" t="s">
        <v>8323</v>
      </c>
      <c r="S3155" s="11">
        <f t="shared" si="200"/>
        <v>40664.207638888889</v>
      </c>
      <c r="T3155" s="11">
        <f t="shared" si="198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112.92857142857142</v>
      </c>
      <c r="P3156" s="7">
        <f t="shared" si="197"/>
        <v>64.268292682926827</v>
      </c>
      <c r="Q3156" t="s">
        <v>8322</v>
      </c>
      <c r="R3156" t="s">
        <v>8323</v>
      </c>
      <c r="S3156" s="11">
        <f t="shared" si="200"/>
        <v>41000.834004629629</v>
      </c>
      <c r="T3156" s="11">
        <f t="shared" si="198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188.50460000000001</v>
      </c>
      <c r="P3157" s="7">
        <f t="shared" si="197"/>
        <v>31.209370860927152</v>
      </c>
      <c r="Q3157" t="s">
        <v>8322</v>
      </c>
      <c r="R3157" t="s">
        <v>8323</v>
      </c>
      <c r="S3157" s="11">
        <f t="shared" si="200"/>
        <v>41263.499131944445</v>
      </c>
      <c r="T3157" s="11">
        <f t="shared" si="198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101.81818181818181</v>
      </c>
      <c r="P3158" s="7">
        <f t="shared" si="197"/>
        <v>62.921348314606739</v>
      </c>
      <c r="Q3158" t="s">
        <v>8322</v>
      </c>
      <c r="R3158" t="s">
        <v>8323</v>
      </c>
      <c r="S3158" s="11">
        <f t="shared" si="200"/>
        <v>41061.953055555554</v>
      </c>
      <c r="T3158" s="11">
        <f t="shared" si="198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101</v>
      </c>
      <c r="P3159" s="7">
        <f t="shared" si="197"/>
        <v>98.536585365853654</v>
      </c>
      <c r="Q3159" t="s">
        <v>8322</v>
      </c>
      <c r="R3159" t="s">
        <v>8323</v>
      </c>
      <c r="S3159" s="11">
        <f t="shared" si="200"/>
        <v>41839.208333333336</v>
      </c>
      <c r="T3159" s="11">
        <f t="shared" si="198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113.99999999999999</v>
      </c>
      <c r="P3160" s="7">
        <f t="shared" si="197"/>
        <v>82.608695652173907</v>
      </c>
      <c r="Q3160" t="s">
        <v>8322</v>
      </c>
      <c r="R3160" t="s">
        <v>8323</v>
      </c>
      <c r="S3160" s="11">
        <f t="shared" si="200"/>
        <v>41477.839722222219</v>
      </c>
      <c r="T3160" s="11">
        <f t="shared" si="198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133.48133333333334</v>
      </c>
      <c r="P3161" s="7">
        <f t="shared" si="197"/>
        <v>38.504230769230773</v>
      </c>
      <c r="Q3161" t="s">
        <v>8322</v>
      </c>
      <c r="R3161" t="s">
        <v>8323</v>
      </c>
      <c r="S3161" s="11">
        <f t="shared" si="200"/>
        <v>40926.958333333336</v>
      </c>
      <c r="T3161" s="11">
        <f t="shared" si="198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101.53333333333335</v>
      </c>
      <c r="P3162" s="7">
        <f t="shared" si="197"/>
        <v>80.15789473684211</v>
      </c>
      <c r="Q3162" t="s">
        <v>8322</v>
      </c>
      <c r="R3162" t="s">
        <v>8323</v>
      </c>
      <c r="S3162" s="11">
        <f t="shared" si="200"/>
        <v>41864.207638888889</v>
      </c>
      <c r="T3162" s="11">
        <f t="shared" si="198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105.1</v>
      </c>
      <c r="P3163" s="7">
        <f t="shared" si="197"/>
        <v>28.405405405405407</v>
      </c>
      <c r="Q3163" t="s">
        <v>8322</v>
      </c>
      <c r="R3163" t="s">
        <v>8323</v>
      </c>
      <c r="S3163" s="11">
        <f t="shared" si="200"/>
        <v>41927.536134259259</v>
      </c>
      <c r="T3163" s="11">
        <f t="shared" si="198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127.15</v>
      </c>
      <c r="P3164" s="7">
        <f t="shared" si="197"/>
        <v>80.730158730158735</v>
      </c>
      <c r="Q3164" t="s">
        <v>8322</v>
      </c>
      <c r="R3164" t="s">
        <v>8323</v>
      </c>
      <c r="S3164" s="11">
        <f t="shared" si="200"/>
        <v>41827.083333333336</v>
      </c>
      <c r="T3164" s="11">
        <f t="shared" si="198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111.15384615384616</v>
      </c>
      <c r="P3165" s="7">
        <f t="shared" si="197"/>
        <v>200.69444444444446</v>
      </c>
      <c r="Q3165" t="s">
        <v>8322</v>
      </c>
      <c r="R3165" t="s">
        <v>8323</v>
      </c>
      <c r="S3165" s="11">
        <f t="shared" si="200"/>
        <v>41805.753761574073</v>
      </c>
      <c r="T3165" s="11">
        <f t="shared" si="198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106.76</v>
      </c>
      <c r="P3166" s="7">
        <f t="shared" si="197"/>
        <v>37.591549295774648</v>
      </c>
      <c r="Q3166" t="s">
        <v>8322</v>
      </c>
      <c r="R3166" t="s">
        <v>8323</v>
      </c>
      <c r="S3166" s="11">
        <f t="shared" si="200"/>
        <v>41799.80572916667</v>
      </c>
      <c r="T3166" s="11">
        <f t="shared" si="198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162.66666666666666</v>
      </c>
      <c r="P3167" s="7">
        <f t="shared" si="197"/>
        <v>58.095238095238095</v>
      </c>
      <c r="Q3167" t="s">
        <v>8322</v>
      </c>
      <c r="R3167" t="s">
        <v>8323</v>
      </c>
      <c r="S3167" s="11">
        <f t="shared" si="200"/>
        <v>40666.165972222225</v>
      </c>
      <c r="T3167" s="11">
        <f t="shared" si="198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160.22808571428573</v>
      </c>
      <c r="P3168" s="7">
        <f t="shared" si="197"/>
        <v>60.300892473118282</v>
      </c>
      <c r="Q3168" t="s">
        <v>8322</v>
      </c>
      <c r="R3168" t="s">
        <v>8323</v>
      </c>
      <c r="S3168" s="11">
        <f t="shared" si="200"/>
        <v>41969.332638888889</v>
      </c>
      <c r="T3168" s="11">
        <f t="shared" si="198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116.16666666666666</v>
      </c>
      <c r="P3169" s="7">
        <f t="shared" si="197"/>
        <v>63.363636363636367</v>
      </c>
      <c r="Q3169" t="s">
        <v>8322</v>
      </c>
      <c r="R3169" t="s">
        <v>8323</v>
      </c>
      <c r="S3169" s="11">
        <f t="shared" si="200"/>
        <v>41853.175706018519</v>
      </c>
      <c r="T3169" s="11">
        <f t="shared" si="198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124.2</v>
      </c>
      <c r="P3170" s="7">
        <f t="shared" si="197"/>
        <v>50.901639344262293</v>
      </c>
      <c r="Q3170" t="s">
        <v>8322</v>
      </c>
      <c r="R3170" t="s">
        <v>8323</v>
      </c>
      <c r="S3170" s="11">
        <f t="shared" si="200"/>
        <v>41803.916666666664</v>
      </c>
      <c r="T3170" s="11">
        <f t="shared" si="198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103.01249999999999</v>
      </c>
      <c r="P3171" s="7">
        <f t="shared" si="197"/>
        <v>100.5</v>
      </c>
      <c r="Q3171" t="s">
        <v>8322</v>
      </c>
      <c r="R3171" t="s">
        <v>8323</v>
      </c>
      <c r="S3171" s="11">
        <f t="shared" si="200"/>
        <v>41621.207638888889</v>
      </c>
      <c r="T3171" s="11">
        <f t="shared" si="198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112.25</v>
      </c>
      <c r="P3172" s="7">
        <f t="shared" si="197"/>
        <v>31.619718309859156</v>
      </c>
      <c r="Q3172" t="s">
        <v>8322</v>
      </c>
      <c r="R3172" t="s">
        <v>8323</v>
      </c>
      <c r="S3172" s="11">
        <f t="shared" si="200"/>
        <v>41822.166666666664</v>
      </c>
      <c r="T3172" s="11">
        <f t="shared" si="198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108.8142857142857</v>
      </c>
      <c r="P3173" s="7">
        <f t="shared" si="197"/>
        <v>65.102564102564102</v>
      </c>
      <c r="Q3173" t="s">
        <v>8322</v>
      </c>
      <c r="R3173" t="s">
        <v>8323</v>
      </c>
      <c r="S3173" s="11">
        <f t="shared" si="200"/>
        <v>42496.608310185184</v>
      </c>
      <c r="T3173" s="11">
        <f t="shared" si="198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114.99999999999999</v>
      </c>
      <c r="P3174" s="7">
        <f t="shared" si="197"/>
        <v>79.310344827586206</v>
      </c>
      <c r="Q3174" t="s">
        <v>8322</v>
      </c>
      <c r="R3174" t="s">
        <v>8323</v>
      </c>
      <c r="S3174" s="11">
        <f t="shared" si="200"/>
        <v>40953.729953703703</v>
      </c>
      <c r="T3174" s="11">
        <f t="shared" si="198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103</v>
      </c>
      <c r="P3175" s="7">
        <f t="shared" si="197"/>
        <v>139.18918918918919</v>
      </c>
      <c r="Q3175" t="s">
        <v>8322</v>
      </c>
      <c r="R3175" t="s">
        <v>8323</v>
      </c>
      <c r="S3175" s="11">
        <f t="shared" si="200"/>
        <v>41908.878379629627</v>
      </c>
      <c r="T3175" s="11">
        <f t="shared" si="198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101.13333333333334</v>
      </c>
      <c r="P3176" s="7">
        <f t="shared" si="197"/>
        <v>131.91304347826087</v>
      </c>
      <c r="Q3176" t="s">
        <v>8322</v>
      </c>
      <c r="R3176" t="s">
        <v>8323</v>
      </c>
      <c r="S3176" s="11">
        <f t="shared" si="200"/>
        <v>41876.864675925928</v>
      </c>
      <c r="T3176" s="11">
        <f t="shared" si="198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109.55999999999999</v>
      </c>
      <c r="P3177" s="7">
        <f t="shared" si="197"/>
        <v>91.3</v>
      </c>
      <c r="Q3177" t="s">
        <v>8322</v>
      </c>
      <c r="R3177" t="s">
        <v>8323</v>
      </c>
      <c r="S3177" s="11">
        <f t="shared" si="200"/>
        <v>40591.886886574073</v>
      </c>
      <c r="T3177" s="11">
        <f t="shared" si="198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114.8421052631579</v>
      </c>
      <c r="P3178" s="7">
        <f t="shared" si="197"/>
        <v>39.672727272727272</v>
      </c>
      <c r="Q3178" t="s">
        <v>8322</v>
      </c>
      <c r="R3178" t="s">
        <v>8323</v>
      </c>
      <c r="S3178" s="11">
        <f t="shared" si="200"/>
        <v>41504.625</v>
      </c>
      <c r="T3178" s="11">
        <f t="shared" si="198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117.39999999999999</v>
      </c>
      <c r="P3179" s="7">
        <f t="shared" si="197"/>
        <v>57.549019607843135</v>
      </c>
      <c r="Q3179" t="s">
        <v>8322</v>
      </c>
      <c r="R3179" t="s">
        <v>8323</v>
      </c>
      <c r="S3179" s="11">
        <f t="shared" si="200"/>
        <v>41811.666770833333</v>
      </c>
      <c r="T3179" s="11">
        <f t="shared" si="198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171.73333333333335</v>
      </c>
      <c r="P3180" s="7">
        <f t="shared" si="197"/>
        <v>33.025641025641029</v>
      </c>
      <c r="Q3180" t="s">
        <v>8322</v>
      </c>
      <c r="R3180" t="s">
        <v>8323</v>
      </c>
      <c r="S3180" s="11">
        <f t="shared" si="200"/>
        <v>41836.605034722219</v>
      </c>
      <c r="T3180" s="11">
        <f t="shared" si="198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114.16238095238094</v>
      </c>
      <c r="P3181" s="7">
        <f t="shared" si="197"/>
        <v>77.335806451612896</v>
      </c>
      <c r="Q3181" t="s">
        <v>8322</v>
      </c>
      <c r="R3181" t="s">
        <v>8323</v>
      </c>
      <c r="S3181" s="11">
        <f t="shared" si="200"/>
        <v>41400.702210648145</v>
      </c>
      <c r="T3181" s="11">
        <f t="shared" si="198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119.75</v>
      </c>
      <c r="P3182" s="7">
        <f t="shared" si="197"/>
        <v>31.933333333333334</v>
      </c>
      <c r="Q3182" t="s">
        <v>8322</v>
      </c>
      <c r="R3182" t="s">
        <v>8323</v>
      </c>
      <c r="S3182" s="11">
        <f t="shared" si="200"/>
        <v>41810.412604166668</v>
      </c>
      <c r="T3182" s="11">
        <f t="shared" si="198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109.00000000000001</v>
      </c>
      <c r="P3183" s="7">
        <f t="shared" si="197"/>
        <v>36.333333333333336</v>
      </c>
      <c r="Q3183" t="s">
        <v>8322</v>
      </c>
      <c r="R3183" t="s">
        <v>8323</v>
      </c>
      <c r="S3183" s="11">
        <f t="shared" si="200"/>
        <v>41805.666666666664</v>
      </c>
      <c r="T3183" s="11">
        <f t="shared" si="198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100.88571428571429</v>
      </c>
      <c r="P3184" s="7">
        <f t="shared" si="197"/>
        <v>46.768211920529801</v>
      </c>
      <c r="Q3184" t="s">
        <v>8322</v>
      </c>
      <c r="R3184" t="s">
        <v>8323</v>
      </c>
      <c r="S3184" s="11">
        <f t="shared" si="200"/>
        <v>40939.708333333336</v>
      </c>
      <c r="T3184" s="11">
        <f t="shared" si="198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109.00000000000001</v>
      </c>
      <c r="P3185" s="7">
        <f t="shared" si="197"/>
        <v>40.073529411764703</v>
      </c>
      <c r="Q3185" t="s">
        <v>8322</v>
      </c>
      <c r="R3185" t="s">
        <v>8323</v>
      </c>
      <c r="S3185" s="11">
        <f t="shared" si="200"/>
        <v>41509.79478009259</v>
      </c>
      <c r="T3185" s="11">
        <f t="shared" si="198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107.20930232558139</v>
      </c>
      <c r="P3186" s="7">
        <f t="shared" si="197"/>
        <v>100.21739130434783</v>
      </c>
      <c r="Q3186" t="s">
        <v>8322</v>
      </c>
      <c r="R3186" t="s">
        <v>8323</v>
      </c>
      <c r="S3186" s="11">
        <f t="shared" si="200"/>
        <v>41821.993414351848</v>
      </c>
      <c r="T3186" s="11">
        <f t="shared" si="198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100</v>
      </c>
      <c r="P3187" s="7">
        <f t="shared" si="197"/>
        <v>41.666666666666664</v>
      </c>
      <c r="Q3187" t="s">
        <v>8322</v>
      </c>
      <c r="R3187" t="s">
        <v>8323</v>
      </c>
      <c r="S3187" s="11">
        <f t="shared" si="200"/>
        <v>41836.977326388893</v>
      </c>
      <c r="T3187" s="11">
        <f t="shared" si="198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102.18750000000001</v>
      </c>
      <c r="P3188" s="7">
        <f t="shared" si="197"/>
        <v>46.714285714285715</v>
      </c>
      <c r="Q3188" t="s">
        <v>8322</v>
      </c>
      <c r="R3188" t="s">
        <v>8323</v>
      </c>
      <c r="S3188" s="11">
        <f t="shared" si="200"/>
        <v>41898.875</v>
      </c>
      <c r="T3188" s="11">
        <f t="shared" si="198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116.29333333333334</v>
      </c>
      <c r="P3189" s="7">
        <f t="shared" si="197"/>
        <v>71.491803278688522</v>
      </c>
      <c r="Q3189" t="s">
        <v>8322</v>
      </c>
      <c r="R3189" t="s">
        <v>8323</v>
      </c>
      <c r="S3189" s="11">
        <f t="shared" si="200"/>
        <v>41855.666354166664</v>
      </c>
      <c r="T3189" s="11">
        <f t="shared" si="198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65</v>
      </c>
      <c r="P3190" s="7">
        <f t="shared" si="197"/>
        <v>14.444444444444445</v>
      </c>
      <c r="Q3190" t="s">
        <v>8322</v>
      </c>
      <c r="R3190" t="s">
        <v>8359</v>
      </c>
      <c r="S3190" s="11">
        <f t="shared" si="200"/>
        <v>42165.415532407409</v>
      </c>
      <c r="T3190" s="11">
        <f t="shared" si="198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12.327272727272726</v>
      </c>
      <c r="P3191" s="7">
        <f t="shared" si="197"/>
        <v>356.84210526315792</v>
      </c>
      <c r="Q3191" t="s">
        <v>8322</v>
      </c>
      <c r="R3191" t="s">
        <v>8359</v>
      </c>
      <c r="S3191" s="11">
        <f t="shared" si="200"/>
        <v>42148.346435185187</v>
      </c>
      <c r="T3191" s="11">
        <f t="shared" si="198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 s="7" t="e">
        <f t="shared" si="197"/>
        <v>#DIV/0!</v>
      </c>
      <c r="Q3192" t="s">
        <v>8322</v>
      </c>
      <c r="R3192" t="s">
        <v>8359</v>
      </c>
      <c r="S3192" s="11">
        <f t="shared" si="200"/>
        <v>42713.192997685182</v>
      </c>
      <c r="T3192" s="11">
        <f t="shared" si="198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4.0266666666666664</v>
      </c>
      <c r="P3193" s="7">
        <f t="shared" si="197"/>
        <v>37.75</v>
      </c>
      <c r="Q3193" t="s">
        <v>8322</v>
      </c>
      <c r="R3193" t="s">
        <v>8359</v>
      </c>
      <c r="S3193" s="11">
        <f t="shared" si="200"/>
        <v>42598.755428240736</v>
      </c>
      <c r="T3193" s="11">
        <f t="shared" si="198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</v>
      </c>
      <c r="P3194" s="7">
        <f t="shared" si="197"/>
        <v>12.75</v>
      </c>
      <c r="Q3194" t="s">
        <v>8322</v>
      </c>
      <c r="R3194" t="s">
        <v>8359</v>
      </c>
      <c r="S3194" s="11">
        <f t="shared" si="200"/>
        <v>42063.916666666672</v>
      </c>
      <c r="T3194" s="11">
        <f t="shared" si="198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11.74</v>
      </c>
      <c r="P3195" s="7">
        <f t="shared" si="197"/>
        <v>24.458333333333332</v>
      </c>
      <c r="Q3195" t="s">
        <v>8322</v>
      </c>
      <c r="R3195" t="s">
        <v>8359</v>
      </c>
      <c r="S3195" s="11">
        <f t="shared" si="200"/>
        <v>42055.968240740738</v>
      </c>
      <c r="T3195" s="11">
        <f t="shared" si="198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 s="7" t="e">
        <f t="shared" si="197"/>
        <v>#DIV/0!</v>
      </c>
      <c r="Q3196" t="s">
        <v>8322</v>
      </c>
      <c r="R3196" t="s">
        <v>8359</v>
      </c>
      <c r="S3196" s="11">
        <f t="shared" si="200"/>
        <v>42212.062476851846</v>
      </c>
      <c r="T3196" s="11">
        <f t="shared" si="198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59.142857142857139</v>
      </c>
      <c r="P3197" s="7">
        <f t="shared" si="197"/>
        <v>53.07692307692308</v>
      </c>
      <c r="Q3197" t="s">
        <v>8322</v>
      </c>
      <c r="R3197" t="s">
        <v>8359</v>
      </c>
      <c r="S3197" s="11">
        <f t="shared" si="200"/>
        <v>42047.594236111108</v>
      </c>
      <c r="T3197" s="11">
        <f t="shared" si="198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0.06</v>
      </c>
      <c r="P3198" s="7">
        <f t="shared" si="197"/>
        <v>300</v>
      </c>
      <c r="Q3198" t="s">
        <v>8322</v>
      </c>
      <c r="R3198" t="s">
        <v>8359</v>
      </c>
      <c r="S3198" s="11">
        <f t="shared" si="200"/>
        <v>42217.583333333328</v>
      </c>
      <c r="T3198" s="11">
        <f t="shared" si="198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11.450000000000001</v>
      </c>
      <c r="P3199" s="7">
        <f t="shared" si="197"/>
        <v>286.25</v>
      </c>
      <c r="Q3199" t="s">
        <v>8322</v>
      </c>
      <c r="R3199" t="s">
        <v>8359</v>
      </c>
      <c r="S3199" s="11">
        <f t="shared" si="200"/>
        <v>42039.493263888886</v>
      </c>
      <c r="T3199" s="11">
        <f t="shared" si="198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0.36666666666666664</v>
      </c>
      <c r="P3200" s="7">
        <f t="shared" si="197"/>
        <v>36.666666666666664</v>
      </c>
      <c r="Q3200" t="s">
        <v>8322</v>
      </c>
      <c r="R3200" t="s">
        <v>8359</v>
      </c>
      <c r="S3200" s="11">
        <f t="shared" si="200"/>
        <v>42051.424502314811</v>
      </c>
      <c r="T3200" s="11">
        <f t="shared" si="198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52.16</v>
      </c>
      <c r="P3201" s="7">
        <f t="shared" si="197"/>
        <v>49.20754716981132</v>
      </c>
      <c r="Q3201" t="s">
        <v>8322</v>
      </c>
      <c r="R3201" t="s">
        <v>8359</v>
      </c>
      <c r="S3201" s="11">
        <f t="shared" si="200"/>
        <v>41888.875</v>
      </c>
      <c r="T3201" s="11">
        <f t="shared" si="198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2E-3</v>
      </c>
      <c r="P3202" s="7">
        <f t="shared" si="197"/>
        <v>1</v>
      </c>
      <c r="Q3202" t="s">
        <v>8322</v>
      </c>
      <c r="R3202" t="s">
        <v>8359</v>
      </c>
      <c r="S3202" s="11">
        <f t="shared" si="200"/>
        <v>42490.231944444444</v>
      </c>
      <c r="T3202" s="11">
        <f t="shared" si="198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9"/>
        <v>1.25</v>
      </c>
      <c r="P3203" s="7">
        <f t="shared" ref="P3203:P3266" si="201">E3203/L3203</f>
        <v>12.5</v>
      </c>
      <c r="Q3203" t="s">
        <v>8322</v>
      </c>
      <c r="R3203" t="s">
        <v>8359</v>
      </c>
      <c r="S3203" s="11">
        <f t="shared" si="200"/>
        <v>41882.767094907409</v>
      </c>
      <c r="T3203" s="11">
        <f t="shared" ref="T3203:T3266" si="202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99"/>
        <v>54.52</v>
      </c>
      <c r="P3204" s="7">
        <f t="shared" si="201"/>
        <v>109.04</v>
      </c>
      <c r="Q3204" t="s">
        <v>8322</v>
      </c>
      <c r="R3204" t="s">
        <v>8359</v>
      </c>
      <c r="S3204" s="11">
        <f t="shared" si="200"/>
        <v>42352.249305555553</v>
      </c>
      <c r="T3204" s="11">
        <f t="shared" si="202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ref="O3205:O3268" si="203">E3205/D3205*100</f>
        <v>25</v>
      </c>
      <c r="P3205" s="7">
        <f t="shared" si="201"/>
        <v>41.666666666666664</v>
      </c>
      <c r="Q3205" t="s">
        <v>8322</v>
      </c>
      <c r="R3205" t="s">
        <v>8359</v>
      </c>
      <c r="S3205" s="11">
        <f t="shared" si="200"/>
        <v>42272.988680555558</v>
      </c>
      <c r="T3205" s="11">
        <f t="shared" si="202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 s="7" t="e">
        <f t="shared" si="201"/>
        <v>#DIV/0!</v>
      </c>
      <c r="Q3206" t="s">
        <v>8322</v>
      </c>
      <c r="R3206" t="s">
        <v>8359</v>
      </c>
      <c r="S3206" s="11">
        <f t="shared" si="200"/>
        <v>42202.676388888889</v>
      </c>
      <c r="T3206" s="11">
        <f t="shared" si="202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3.4125000000000001</v>
      </c>
      <c r="P3207" s="7">
        <f t="shared" si="201"/>
        <v>22.75</v>
      </c>
      <c r="Q3207" t="s">
        <v>8322</v>
      </c>
      <c r="R3207" t="s">
        <v>8359</v>
      </c>
      <c r="S3207" s="11">
        <f t="shared" si="200"/>
        <v>42125.374675925923</v>
      </c>
      <c r="T3207" s="11">
        <f t="shared" si="202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 s="7" t="e">
        <f t="shared" si="201"/>
        <v>#DIV/0!</v>
      </c>
      <c r="Q3208" t="s">
        <v>8322</v>
      </c>
      <c r="R3208" t="s">
        <v>8359</v>
      </c>
      <c r="S3208" s="11">
        <f t="shared" si="200"/>
        <v>42266.276053240741</v>
      </c>
      <c r="T3208" s="11">
        <f t="shared" si="202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46.36363636363636</v>
      </c>
      <c r="P3209" s="7">
        <f t="shared" si="201"/>
        <v>70.833333333333329</v>
      </c>
      <c r="Q3209" t="s">
        <v>8322</v>
      </c>
      <c r="R3209" t="s">
        <v>8359</v>
      </c>
      <c r="S3209" s="11">
        <f t="shared" ref="S3209:S3272" si="204">(((I3209/60)/60)/24)+DATE(1970,1,1)</f>
        <v>42117.236192129625</v>
      </c>
      <c r="T3209" s="11">
        <f t="shared" si="202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103.49999999999999</v>
      </c>
      <c r="P3210" s="7">
        <f t="shared" si="201"/>
        <v>63.109756097560975</v>
      </c>
      <c r="Q3210" t="s">
        <v>8322</v>
      </c>
      <c r="R3210" t="s">
        <v>8323</v>
      </c>
      <c r="S3210" s="11">
        <f t="shared" si="204"/>
        <v>41848.605057870373</v>
      </c>
      <c r="T3210" s="11">
        <f t="shared" si="202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119.32315789473684</v>
      </c>
      <c r="P3211" s="7">
        <f t="shared" si="201"/>
        <v>50.157964601769912</v>
      </c>
      <c r="Q3211" t="s">
        <v>8322</v>
      </c>
      <c r="R3211" t="s">
        <v>8323</v>
      </c>
      <c r="S3211" s="11">
        <f t="shared" si="204"/>
        <v>41810.958333333336</v>
      </c>
      <c r="T3211" s="11">
        <f t="shared" si="202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125.76666666666667</v>
      </c>
      <c r="P3212" s="7">
        <f t="shared" si="201"/>
        <v>62.883333333333333</v>
      </c>
      <c r="Q3212" t="s">
        <v>8322</v>
      </c>
      <c r="R3212" t="s">
        <v>8323</v>
      </c>
      <c r="S3212" s="11">
        <f t="shared" si="204"/>
        <v>41061.165972222225</v>
      </c>
      <c r="T3212" s="11">
        <f t="shared" si="202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119.74347826086958</v>
      </c>
      <c r="P3213" s="7">
        <f t="shared" si="201"/>
        <v>85.531055900621112</v>
      </c>
      <c r="Q3213" t="s">
        <v>8322</v>
      </c>
      <c r="R3213" t="s">
        <v>8323</v>
      </c>
      <c r="S3213" s="11">
        <f t="shared" si="204"/>
        <v>41866.083333333336</v>
      </c>
      <c r="T3213" s="11">
        <f t="shared" si="202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126.25</v>
      </c>
      <c r="P3214" s="7">
        <f t="shared" si="201"/>
        <v>53.723404255319146</v>
      </c>
      <c r="Q3214" t="s">
        <v>8322</v>
      </c>
      <c r="R3214" t="s">
        <v>8323</v>
      </c>
      <c r="S3214" s="11">
        <f t="shared" si="204"/>
        <v>41859.795729166668</v>
      </c>
      <c r="T3214" s="11">
        <f t="shared" si="202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100.11666666666667</v>
      </c>
      <c r="P3215" s="7">
        <f t="shared" si="201"/>
        <v>127.80851063829788</v>
      </c>
      <c r="Q3215" t="s">
        <v>8322</v>
      </c>
      <c r="R3215" t="s">
        <v>8323</v>
      </c>
      <c r="S3215" s="11">
        <f t="shared" si="204"/>
        <v>42211.763414351852</v>
      </c>
      <c r="T3215" s="11">
        <f t="shared" si="202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102.13333333333334</v>
      </c>
      <c r="P3216" s="7">
        <f t="shared" si="201"/>
        <v>106.57391304347826</v>
      </c>
      <c r="Q3216" t="s">
        <v>8322</v>
      </c>
      <c r="R3216" t="s">
        <v>8323</v>
      </c>
      <c r="S3216" s="11">
        <f t="shared" si="204"/>
        <v>42374.996527777781</v>
      </c>
      <c r="T3216" s="11">
        <f t="shared" si="202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100.35142857142858</v>
      </c>
      <c r="P3217" s="7">
        <f t="shared" si="201"/>
        <v>262.11194029850748</v>
      </c>
      <c r="Q3217" t="s">
        <v>8322</v>
      </c>
      <c r="R3217" t="s">
        <v>8323</v>
      </c>
      <c r="S3217" s="11">
        <f t="shared" si="204"/>
        <v>42257.165972222225</v>
      </c>
      <c r="T3217" s="11">
        <f t="shared" si="202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100.05</v>
      </c>
      <c r="P3218" s="7">
        <f t="shared" si="201"/>
        <v>57.171428571428571</v>
      </c>
      <c r="Q3218" t="s">
        <v>8322</v>
      </c>
      <c r="R3218" t="s">
        <v>8323</v>
      </c>
      <c r="S3218" s="11">
        <f t="shared" si="204"/>
        <v>42196.604166666672</v>
      </c>
      <c r="T3218" s="11">
        <f t="shared" si="202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116.02222222222223</v>
      </c>
      <c r="P3219" s="7">
        <f t="shared" si="201"/>
        <v>50.20192307692308</v>
      </c>
      <c r="Q3219" t="s">
        <v>8322</v>
      </c>
      <c r="R3219" t="s">
        <v>8323</v>
      </c>
      <c r="S3219" s="11">
        <f t="shared" si="204"/>
        <v>42678.546111111107</v>
      </c>
      <c r="T3219" s="11">
        <f t="shared" si="202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102.1</v>
      </c>
      <c r="P3220" s="7">
        <f t="shared" si="201"/>
        <v>66.586956521739125</v>
      </c>
      <c r="Q3220" t="s">
        <v>8322</v>
      </c>
      <c r="R3220" t="s">
        <v>8323</v>
      </c>
      <c r="S3220" s="11">
        <f t="shared" si="204"/>
        <v>42004</v>
      </c>
      <c r="T3220" s="11">
        <f t="shared" si="202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100.11000000000001</v>
      </c>
      <c r="P3221" s="7">
        <f t="shared" si="201"/>
        <v>168.25210084033614</v>
      </c>
      <c r="Q3221" t="s">
        <v>8322</v>
      </c>
      <c r="R3221" t="s">
        <v>8323</v>
      </c>
      <c r="S3221" s="11">
        <f t="shared" si="204"/>
        <v>42085.941516203704</v>
      </c>
      <c r="T3221" s="11">
        <f t="shared" si="202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100.84</v>
      </c>
      <c r="P3222" s="7">
        <f t="shared" si="201"/>
        <v>256.37288135593218</v>
      </c>
      <c r="Q3222" t="s">
        <v>8322</v>
      </c>
      <c r="R3222" t="s">
        <v>8323</v>
      </c>
      <c r="S3222" s="11">
        <f t="shared" si="204"/>
        <v>42806.875</v>
      </c>
      <c r="T3222" s="11">
        <f t="shared" si="202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103.42499999999998</v>
      </c>
      <c r="P3223" s="7">
        <f t="shared" si="201"/>
        <v>36.610619469026545</v>
      </c>
      <c r="Q3223" t="s">
        <v>8322</v>
      </c>
      <c r="R3223" t="s">
        <v>8323</v>
      </c>
      <c r="S3223" s="11">
        <f t="shared" si="204"/>
        <v>42190.696793981479</v>
      </c>
      <c r="T3223" s="11">
        <f t="shared" si="202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124.8</v>
      </c>
      <c r="P3224" s="7">
        <f t="shared" si="201"/>
        <v>37.142857142857146</v>
      </c>
      <c r="Q3224" t="s">
        <v>8322</v>
      </c>
      <c r="R3224" t="s">
        <v>8323</v>
      </c>
      <c r="S3224" s="11">
        <f t="shared" si="204"/>
        <v>42301.895138888889</v>
      </c>
      <c r="T3224" s="11">
        <f t="shared" si="202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109.51612903225806</v>
      </c>
      <c r="P3225" s="7">
        <f t="shared" si="201"/>
        <v>45.878378378378379</v>
      </c>
      <c r="Q3225" t="s">
        <v>8322</v>
      </c>
      <c r="R3225" t="s">
        <v>8323</v>
      </c>
      <c r="S3225" s="11">
        <f t="shared" si="204"/>
        <v>42236.835370370376</v>
      </c>
      <c r="T3225" s="11">
        <f t="shared" si="202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102.03333333333333</v>
      </c>
      <c r="P3226" s="7">
        <f t="shared" si="201"/>
        <v>141.71296296296296</v>
      </c>
      <c r="Q3226" t="s">
        <v>8322</v>
      </c>
      <c r="R3226" t="s">
        <v>8323</v>
      </c>
      <c r="S3226" s="11">
        <f t="shared" si="204"/>
        <v>42745.208333333328</v>
      </c>
      <c r="T3226" s="11">
        <f t="shared" si="202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102.35000000000001</v>
      </c>
      <c r="P3227" s="7">
        <f t="shared" si="201"/>
        <v>52.487179487179489</v>
      </c>
      <c r="Q3227" t="s">
        <v>8322</v>
      </c>
      <c r="R3227" t="s">
        <v>8323</v>
      </c>
      <c r="S3227" s="11">
        <f t="shared" si="204"/>
        <v>42524.875</v>
      </c>
      <c r="T3227" s="11">
        <f t="shared" si="202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104.16666666666667</v>
      </c>
      <c r="P3228" s="7">
        <f t="shared" si="201"/>
        <v>59.523809523809526</v>
      </c>
      <c r="Q3228" t="s">
        <v>8322</v>
      </c>
      <c r="R3228" t="s">
        <v>8323</v>
      </c>
      <c r="S3228" s="11">
        <f t="shared" si="204"/>
        <v>42307.583472222221</v>
      </c>
      <c r="T3228" s="11">
        <f t="shared" si="202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125</v>
      </c>
      <c r="P3229" s="7">
        <f t="shared" si="201"/>
        <v>50</v>
      </c>
      <c r="Q3229" t="s">
        <v>8322</v>
      </c>
      <c r="R3229" t="s">
        <v>8323</v>
      </c>
      <c r="S3229" s="11">
        <f t="shared" si="204"/>
        <v>42752.882361111115</v>
      </c>
      <c r="T3229" s="11">
        <f t="shared" si="202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102.34285714285714</v>
      </c>
      <c r="P3230" s="7">
        <f t="shared" si="201"/>
        <v>193.62162162162161</v>
      </c>
      <c r="Q3230" t="s">
        <v>8322</v>
      </c>
      <c r="R3230" t="s">
        <v>8323</v>
      </c>
      <c r="S3230" s="11">
        <f t="shared" si="204"/>
        <v>42355.207638888889</v>
      </c>
      <c r="T3230" s="11">
        <f t="shared" si="202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107.86500000000001</v>
      </c>
      <c r="P3231" s="7">
        <f t="shared" si="201"/>
        <v>106.79702970297029</v>
      </c>
      <c r="Q3231" t="s">
        <v>8322</v>
      </c>
      <c r="R3231" t="s">
        <v>8323</v>
      </c>
      <c r="S3231" s="11">
        <f t="shared" si="204"/>
        <v>41963.333310185189</v>
      </c>
      <c r="T3231" s="11">
        <f t="shared" si="202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109.88461538461539</v>
      </c>
      <c r="P3232" s="7">
        <f t="shared" si="201"/>
        <v>77.21621621621621</v>
      </c>
      <c r="Q3232" t="s">
        <v>8322</v>
      </c>
      <c r="R3232" t="s">
        <v>8323</v>
      </c>
      <c r="S3232" s="11">
        <f t="shared" si="204"/>
        <v>41913.165972222225</v>
      </c>
      <c r="T3232" s="11">
        <f t="shared" si="202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161</v>
      </c>
      <c r="P3233" s="7">
        <f t="shared" si="201"/>
        <v>57.5</v>
      </c>
      <c r="Q3233" t="s">
        <v>8322</v>
      </c>
      <c r="R3233" t="s">
        <v>8323</v>
      </c>
      <c r="S3233" s="11">
        <f t="shared" si="204"/>
        <v>42476.943831018521</v>
      </c>
      <c r="T3233" s="11">
        <f t="shared" si="202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131.20000000000002</v>
      </c>
      <c r="P3234" s="7">
        <f t="shared" si="201"/>
        <v>50.46153846153846</v>
      </c>
      <c r="Q3234" t="s">
        <v>8322</v>
      </c>
      <c r="R3234" t="s">
        <v>8323</v>
      </c>
      <c r="S3234" s="11">
        <f t="shared" si="204"/>
        <v>42494.165972222225</v>
      </c>
      <c r="T3234" s="11">
        <f t="shared" si="202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118.8</v>
      </c>
      <c r="P3235" s="7">
        <f t="shared" si="201"/>
        <v>97.377049180327873</v>
      </c>
      <c r="Q3235" t="s">
        <v>8322</v>
      </c>
      <c r="R3235" t="s">
        <v>8323</v>
      </c>
      <c r="S3235" s="11">
        <f t="shared" si="204"/>
        <v>42796.805034722223</v>
      </c>
      <c r="T3235" s="11">
        <f t="shared" si="202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100.39275000000001</v>
      </c>
      <c r="P3236" s="7">
        <f t="shared" si="201"/>
        <v>34.91921739130435</v>
      </c>
      <c r="Q3236" t="s">
        <v>8322</v>
      </c>
      <c r="R3236" t="s">
        <v>8323</v>
      </c>
      <c r="S3236" s="11">
        <f t="shared" si="204"/>
        <v>42767.979861111111</v>
      </c>
      <c r="T3236" s="11">
        <f t="shared" si="202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103.20666666666666</v>
      </c>
      <c r="P3237" s="7">
        <f t="shared" si="201"/>
        <v>85.530386740331494</v>
      </c>
      <c r="Q3237" t="s">
        <v>8322</v>
      </c>
      <c r="R3237" t="s">
        <v>8323</v>
      </c>
      <c r="S3237" s="11">
        <f t="shared" si="204"/>
        <v>42552.347812499997</v>
      </c>
      <c r="T3237" s="11">
        <f t="shared" si="202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100.6</v>
      </c>
      <c r="P3238" s="7">
        <f t="shared" si="201"/>
        <v>182.90909090909091</v>
      </c>
      <c r="Q3238" t="s">
        <v>8322</v>
      </c>
      <c r="R3238" t="s">
        <v>8323</v>
      </c>
      <c r="S3238" s="11">
        <f t="shared" si="204"/>
        <v>42732.917048611111</v>
      </c>
      <c r="T3238" s="11">
        <f t="shared" si="202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100.78754285714287</v>
      </c>
      <c r="P3239" s="7">
        <f t="shared" si="201"/>
        <v>131.13620817843866</v>
      </c>
      <c r="Q3239" t="s">
        <v>8322</v>
      </c>
      <c r="R3239" t="s">
        <v>8323</v>
      </c>
      <c r="S3239" s="11">
        <f t="shared" si="204"/>
        <v>42276.165972222225</v>
      </c>
      <c r="T3239" s="11">
        <f t="shared" si="202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112.32142857142857</v>
      </c>
      <c r="P3240" s="7">
        <f t="shared" si="201"/>
        <v>39.810126582278478</v>
      </c>
      <c r="Q3240" t="s">
        <v>8322</v>
      </c>
      <c r="R3240" t="s">
        <v>8323</v>
      </c>
      <c r="S3240" s="11">
        <f t="shared" si="204"/>
        <v>42186.510393518518</v>
      </c>
      <c r="T3240" s="11">
        <f t="shared" si="202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105.91914022517912</v>
      </c>
      <c r="P3241" s="7">
        <f t="shared" si="201"/>
        <v>59.701730769230764</v>
      </c>
      <c r="Q3241" t="s">
        <v>8322</v>
      </c>
      <c r="R3241" t="s">
        <v>8323</v>
      </c>
      <c r="S3241" s="11">
        <f t="shared" si="204"/>
        <v>42302.999305555553</v>
      </c>
      <c r="T3241" s="11">
        <f t="shared" si="202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100.56666666666668</v>
      </c>
      <c r="P3242" s="7">
        <f t="shared" si="201"/>
        <v>88.735294117647058</v>
      </c>
      <c r="Q3242" t="s">
        <v>8322</v>
      </c>
      <c r="R3242" t="s">
        <v>8323</v>
      </c>
      <c r="S3242" s="11">
        <f t="shared" si="204"/>
        <v>42782.958333333328</v>
      </c>
      <c r="T3242" s="11">
        <f t="shared" si="202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115.30588235294117</v>
      </c>
      <c r="P3243" s="7">
        <f t="shared" si="201"/>
        <v>58.688622754491021</v>
      </c>
      <c r="Q3243" t="s">
        <v>8322</v>
      </c>
      <c r="R3243" t="s">
        <v>8323</v>
      </c>
      <c r="S3243" s="11">
        <f t="shared" si="204"/>
        <v>41926.290972222225</v>
      </c>
      <c r="T3243" s="11">
        <f t="shared" si="202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127.30419999999999</v>
      </c>
      <c r="P3244" s="7">
        <f t="shared" si="201"/>
        <v>69.56513661202186</v>
      </c>
      <c r="Q3244" t="s">
        <v>8322</v>
      </c>
      <c r="R3244" t="s">
        <v>8323</v>
      </c>
      <c r="S3244" s="11">
        <f t="shared" si="204"/>
        <v>41901.755694444444</v>
      </c>
      <c r="T3244" s="11">
        <f t="shared" si="202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102.83750000000001</v>
      </c>
      <c r="P3245" s="7">
        <f t="shared" si="201"/>
        <v>115.87323943661971</v>
      </c>
      <c r="Q3245" t="s">
        <v>8322</v>
      </c>
      <c r="R3245" t="s">
        <v>8323</v>
      </c>
      <c r="S3245" s="11">
        <f t="shared" si="204"/>
        <v>42286</v>
      </c>
      <c r="T3245" s="11">
        <f t="shared" si="202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102.9375</v>
      </c>
      <c r="P3246" s="7">
        <f t="shared" si="201"/>
        <v>23.869565217391305</v>
      </c>
      <c r="Q3246" t="s">
        <v>8322</v>
      </c>
      <c r="R3246" t="s">
        <v>8323</v>
      </c>
      <c r="S3246" s="11">
        <f t="shared" si="204"/>
        <v>42705.735902777778</v>
      </c>
      <c r="T3246" s="11">
        <f t="shared" si="202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104.3047619047619</v>
      </c>
      <c r="P3247" s="7">
        <f t="shared" si="201"/>
        <v>81.125925925925927</v>
      </c>
      <c r="Q3247" t="s">
        <v>8322</v>
      </c>
      <c r="R3247" t="s">
        <v>8323</v>
      </c>
      <c r="S3247" s="11">
        <f t="shared" si="204"/>
        <v>42167.083333333328</v>
      </c>
      <c r="T3247" s="11">
        <f t="shared" si="202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111.22000000000001</v>
      </c>
      <c r="P3248" s="7">
        <f t="shared" si="201"/>
        <v>57.626943005181346</v>
      </c>
      <c r="Q3248" t="s">
        <v>8322</v>
      </c>
      <c r="R3248" t="s">
        <v>8323</v>
      </c>
      <c r="S3248" s="11">
        <f t="shared" si="204"/>
        <v>42259.165972222225</v>
      </c>
      <c r="T3248" s="11">
        <f t="shared" si="202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105.86</v>
      </c>
      <c r="P3249" s="7">
        <f t="shared" si="201"/>
        <v>46.429824561403507</v>
      </c>
      <c r="Q3249" t="s">
        <v>8322</v>
      </c>
      <c r="R3249" t="s">
        <v>8323</v>
      </c>
      <c r="S3249" s="11">
        <f t="shared" si="204"/>
        <v>42197.434166666666</v>
      </c>
      <c r="T3249" s="11">
        <f t="shared" si="202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100.79166666666666</v>
      </c>
      <c r="P3250" s="7">
        <f t="shared" si="201"/>
        <v>60.475000000000001</v>
      </c>
      <c r="Q3250" t="s">
        <v>8322</v>
      </c>
      <c r="R3250" t="s">
        <v>8323</v>
      </c>
      <c r="S3250" s="11">
        <f t="shared" si="204"/>
        <v>42098.846724537041</v>
      </c>
      <c r="T3250" s="11">
        <f t="shared" si="202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104.92727272727274</v>
      </c>
      <c r="P3251" s="7">
        <f t="shared" si="201"/>
        <v>65.579545454545453</v>
      </c>
      <c r="Q3251" t="s">
        <v>8322</v>
      </c>
      <c r="R3251" t="s">
        <v>8323</v>
      </c>
      <c r="S3251" s="11">
        <f t="shared" si="204"/>
        <v>42175.746689814812</v>
      </c>
      <c r="T3251" s="11">
        <f t="shared" si="202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101.55199999999999</v>
      </c>
      <c r="P3252" s="7">
        <f t="shared" si="201"/>
        <v>119.1924882629108</v>
      </c>
      <c r="Q3252" t="s">
        <v>8322</v>
      </c>
      <c r="R3252" t="s">
        <v>8323</v>
      </c>
      <c r="S3252" s="11">
        <f t="shared" si="204"/>
        <v>41948.783842592595</v>
      </c>
      <c r="T3252" s="11">
        <f t="shared" si="202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110.73333333333333</v>
      </c>
      <c r="P3253" s="7">
        <f t="shared" si="201"/>
        <v>83.05</v>
      </c>
      <c r="Q3253" t="s">
        <v>8322</v>
      </c>
      <c r="R3253" t="s">
        <v>8323</v>
      </c>
      <c r="S3253" s="11">
        <f t="shared" si="204"/>
        <v>42176.731087962966</v>
      </c>
      <c r="T3253" s="11">
        <f t="shared" si="202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127.82222222222221</v>
      </c>
      <c r="P3254" s="7">
        <f t="shared" si="201"/>
        <v>57.52</v>
      </c>
      <c r="Q3254" t="s">
        <v>8322</v>
      </c>
      <c r="R3254" t="s">
        <v>8323</v>
      </c>
      <c r="S3254" s="11">
        <f t="shared" si="204"/>
        <v>42620.472685185188</v>
      </c>
      <c r="T3254" s="11">
        <f t="shared" si="202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101.82500000000002</v>
      </c>
      <c r="P3255" s="7">
        <f t="shared" si="201"/>
        <v>177.08695652173913</v>
      </c>
      <c r="Q3255" t="s">
        <v>8322</v>
      </c>
      <c r="R3255" t="s">
        <v>8323</v>
      </c>
      <c r="S3255" s="11">
        <f t="shared" si="204"/>
        <v>42621.15625</v>
      </c>
      <c r="T3255" s="11">
        <f t="shared" si="202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101.25769230769231</v>
      </c>
      <c r="P3256" s="7">
        <f t="shared" si="201"/>
        <v>70.771505376344081</v>
      </c>
      <c r="Q3256" t="s">
        <v>8322</v>
      </c>
      <c r="R3256" t="s">
        <v>8323</v>
      </c>
      <c r="S3256" s="11">
        <f t="shared" si="204"/>
        <v>42089.044085648144</v>
      </c>
      <c r="T3256" s="11">
        <f t="shared" si="202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175</v>
      </c>
      <c r="P3257" s="7">
        <f t="shared" si="201"/>
        <v>29.166666666666668</v>
      </c>
      <c r="Q3257" t="s">
        <v>8322</v>
      </c>
      <c r="R3257" t="s">
        <v>8323</v>
      </c>
      <c r="S3257" s="11">
        <f t="shared" si="204"/>
        <v>41919.768229166664</v>
      </c>
      <c r="T3257" s="11">
        <f t="shared" si="202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128.06</v>
      </c>
      <c r="P3258" s="7">
        <f t="shared" si="201"/>
        <v>72.76136363636364</v>
      </c>
      <c r="Q3258" t="s">
        <v>8322</v>
      </c>
      <c r="R3258" t="s">
        <v>8323</v>
      </c>
      <c r="S3258" s="11">
        <f t="shared" si="204"/>
        <v>42166.165972222225</v>
      </c>
      <c r="T3258" s="11">
        <f t="shared" si="202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106.29949999999999</v>
      </c>
      <c r="P3259" s="7">
        <f t="shared" si="201"/>
        <v>51.853414634146333</v>
      </c>
      <c r="Q3259" t="s">
        <v>8322</v>
      </c>
      <c r="R3259" t="s">
        <v>8323</v>
      </c>
      <c r="S3259" s="11">
        <f t="shared" si="204"/>
        <v>42788.559629629628</v>
      </c>
      <c r="T3259" s="11">
        <f t="shared" si="202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105.21428571428571</v>
      </c>
      <c r="P3260" s="7">
        <f t="shared" si="201"/>
        <v>98.2</v>
      </c>
      <c r="Q3260" t="s">
        <v>8322</v>
      </c>
      <c r="R3260" t="s">
        <v>8323</v>
      </c>
      <c r="S3260" s="11">
        <f t="shared" si="204"/>
        <v>42012.887280092589</v>
      </c>
      <c r="T3260" s="11">
        <f t="shared" si="202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106.16782608695652</v>
      </c>
      <c r="P3261" s="7">
        <f t="shared" si="201"/>
        <v>251.7381443298969</v>
      </c>
      <c r="Q3261" t="s">
        <v>8322</v>
      </c>
      <c r="R3261" t="s">
        <v>8323</v>
      </c>
      <c r="S3261" s="11">
        <f t="shared" si="204"/>
        <v>42644.165972222225</v>
      </c>
      <c r="T3261" s="11">
        <f t="shared" si="202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109.24000000000001</v>
      </c>
      <c r="P3262" s="7">
        <f t="shared" si="201"/>
        <v>74.821917808219183</v>
      </c>
      <c r="Q3262" t="s">
        <v>8322</v>
      </c>
      <c r="R3262" t="s">
        <v>8323</v>
      </c>
      <c r="S3262" s="11">
        <f t="shared" si="204"/>
        <v>42338.714328703703</v>
      </c>
      <c r="T3262" s="11">
        <f t="shared" si="202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100.45454545454547</v>
      </c>
      <c r="P3263" s="7">
        <f t="shared" si="201"/>
        <v>67.65306122448979</v>
      </c>
      <c r="Q3263" t="s">
        <v>8322</v>
      </c>
      <c r="R3263" t="s">
        <v>8323</v>
      </c>
      <c r="S3263" s="11">
        <f t="shared" si="204"/>
        <v>42201.725416666668</v>
      </c>
      <c r="T3263" s="11">
        <f t="shared" si="202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103.04098360655738</v>
      </c>
      <c r="P3264" s="7">
        <f t="shared" si="201"/>
        <v>93.81343283582089</v>
      </c>
      <c r="Q3264" t="s">
        <v>8322</v>
      </c>
      <c r="R3264" t="s">
        <v>8323</v>
      </c>
      <c r="S3264" s="11">
        <f t="shared" si="204"/>
        <v>41995.166666666672</v>
      </c>
      <c r="T3264" s="11">
        <f t="shared" si="202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112.1664</v>
      </c>
      <c r="P3265" s="7">
        <f t="shared" si="201"/>
        <v>41.237647058823526</v>
      </c>
      <c r="Q3265" t="s">
        <v>8322</v>
      </c>
      <c r="R3265" t="s">
        <v>8323</v>
      </c>
      <c r="S3265" s="11">
        <f t="shared" si="204"/>
        <v>42307.875</v>
      </c>
      <c r="T3265" s="11">
        <f t="shared" si="202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103</v>
      </c>
      <c r="P3266" s="7">
        <f t="shared" si="201"/>
        <v>52.551020408163268</v>
      </c>
      <c r="Q3266" t="s">
        <v>8322</v>
      </c>
      <c r="R3266" t="s">
        <v>8323</v>
      </c>
      <c r="S3266" s="11">
        <f t="shared" si="204"/>
        <v>42032.916666666672</v>
      </c>
      <c r="T3266" s="11">
        <f t="shared" si="202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3"/>
        <v>164</v>
      </c>
      <c r="P3267" s="7">
        <f t="shared" ref="P3267:P3330" si="205">E3267/L3267</f>
        <v>70.285714285714292</v>
      </c>
      <c r="Q3267" t="s">
        <v>8322</v>
      </c>
      <c r="R3267" t="s">
        <v>8323</v>
      </c>
      <c r="S3267" s="11">
        <f t="shared" si="204"/>
        <v>42341.708333333328</v>
      </c>
      <c r="T3267" s="11">
        <f t="shared" ref="T3267:T3330" si="206">(((J3267/60)/60)/24)+DATE(1970,1,1)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3"/>
        <v>131.28333333333333</v>
      </c>
      <c r="P3268" s="7">
        <f t="shared" si="205"/>
        <v>48.325153374233132</v>
      </c>
      <c r="Q3268" t="s">
        <v>8322</v>
      </c>
      <c r="R3268" t="s">
        <v>8323</v>
      </c>
      <c r="S3268" s="11">
        <f t="shared" si="204"/>
        <v>42167.875</v>
      </c>
      <c r="T3268" s="11">
        <f t="shared" si="206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ref="O3269:O3332" si="207">E3269/D3269*100</f>
        <v>102.1</v>
      </c>
      <c r="P3269" s="7">
        <f t="shared" si="205"/>
        <v>53.177083333333336</v>
      </c>
      <c r="Q3269" t="s">
        <v>8322</v>
      </c>
      <c r="R3269" t="s">
        <v>8323</v>
      </c>
      <c r="S3269" s="11">
        <f t="shared" si="204"/>
        <v>42202.757638888885</v>
      </c>
      <c r="T3269" s="11">
        <f t="shared" si="206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128</v>
      </c>
      <c r="P3270" s="7">
        <f t="shared" si="205"/>
        <v>60.952380952380949</v>
      </c>
      <c r="Q3270" t="s">
        <v>8322</v>
      </c>
      <c r="R3270" t="s">
        <v>8323</v>
      </c>
      <c r="S3270" s="11">
        <f t="shared" si="204"/>
        <v>42606.90425925926</v>
      </c>
      <c r="T3270" s="11">
        <f t="shared" si="206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101.49999999999999</v>
      </c>
      <c r="P3271" s="7">
        <f t="shared" si="205"/>
        <v>116</v>
      </c>
      <c r="Q3271" t="s">
        <v>8322</v>
      </c>
      <c r="R3271" t="s">
        <v>8323</v>
      </c>
      <c r="S3271" s="11">
        <f t="shared" si="204"/>
        <v>42171.458333333328</v>
      </c>
      <c r="T3271" s="11">
        <f t="shared" si="206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101.66666666666666</v>
      </c>
      <c r="P3272" s="7">
        <f t="shared" si="205"/>
        <v>61</v>
      </c>
      <c r="Q3272" t="s">
        <v>8322</v>
      </c>
      <c r="R3272" t="s">
        <v>8323</v>
      </c>
      <c r="S3272" s="11">
        <f t="shared" si="204"/>
        <v>42197.533159722225</v>
      </c>
      <c r="T3272" s="11">
        <f t="shared" si="206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130</v>
      </c>
      <c r="P3273" s="7">
        <f t="shared" si="205"/>
        <v>38.235294117647058</v>
      </c>
      <c r="Q3273" t="s">
        <v>8322</v>
      </c>
      <c r="R3273" t="s">
        <v>8323</v>
      </c>
      <c r="S3273" s="11">
        <f t="shared" ref="S3273:S3336" si="208">(((I3273/60)/60)/24)+DATE(1970,1,1)</f>
        <v>41945.478877314818</v>
      </c>
      <c r="T3273" s="11">
        <f t="shared" si="206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154.43</v>
      </c>
      <c r="P3274" s="7">
        <f t="shared" si="205"/>
        <v>106.50344827586207</v>
      </c>
      <c r="Q3274" t="s">
        <v>8322</v>
      </c>
      <c r="R3274" t="s">
        <v>8323</v>
      </c>
      <c r="S3274" s="11">
        <f t="shared" si="208"/>
        <v>42314.541770833333</v>
      </c>
      <c r="T3274" s="11">
        <f t="shared" si="206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107.4</v>
      </c>
      <c r="P3275" s="7">
        <f t="shared" si="205"/>
        <v>204.57142857142858</v>
      </c>
      <c r="Q3275" t="s">
        <v>8322</v>
      </c>
      <c r="R3275" t="s">
        <v>8323</v>
      </c>
      <c r="S3275" s="11">
        <f t="shared" si="208"/>
        <v>42627.791666666672</v>
      </c>
      <c r="T3275" s="11">
        <f t="shared" si="206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101.32258064516128</v>
      </c>
      <c r="P3276" s="7">
        <f t="shared" si="205"/>
        <v>54.912587412587413</v>
      </c>
      <c r="Q3276" t="s">
        <v>8322</v>
      </c>
      <c r="R3276" t="s">
        <v>8323</v>
      </c>
      <c r="S3276" s="11">
        <f t="shared" si="208"/>
        <v>42444.875</v>
      </c>
      <c r="T3276" s="11">
        <f t="shared" si="206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100.27777777777777</v>
      </c>
      <c r="P3277" s="7">
        <f t="shared" si="205"/>
        <v>150.41666666666666</v>
      </c>
      <c r="Q3277" t="s">
        <v>8322</v>
      </c>
      <c r="R3277" t="s">
        <v>8323</v>
      </c>
      <c r="S3277" s="11">
        <f t="shared" si="208"/>
        <v>42044.1875</v>
      </c>
      <c r="T3277" s="11">
        <f t="shared" si="206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116.84444444444443</v>
      </c>
      <c r="P3278" s="7">
        <f t="shared" si="205"/>
        <v>52.58</v>
      </c>
      <c r="Q3278" t="s">
        <v>8322</v>
      </c>
      <c r="R3278" t="s">
        <v>8323</v>
      </c>
      <c r="S3278" s="11">
        <f t="shared" si="208"/>
        <v>42461.165972222225</v>
      </c>
      <c r="T3278" s="11">
        <f t="shared" si="206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108.60000000000001</v>
      </c>
      <c r="P3279" s="7">
        <f t="shared" si="205"/>
        <v>54.3</v>
      </c>
      <c r="Q3279" t="s">
        <v>8322</v>
      </c>
      <c r="R3279" t="s">
        <v>8323</v>
      </c>
      <c r="S3279" s="11">
        <f t="shared" si="208"/>
        <v>41961.724606481483</v>
      </c>
      <c r="T3279" s="11">
        <f t="shared" si="206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103.4</v>
      </c>
      <c r="P3280" s="7">
        <f t="shared" si="205"/>
        <v>76.029411764705884</v>
      </c>
      <c r="Q3280" t="s">
        <v>8322</v>
      </c>
      <c r="R3280" t="s">
        <v>8323</v>
      </c>
      <c r="S3280" s="11">
        <f t="shared" si="208"/>
        <v>42154.848414351851</v>
      </c>
      <c r="T3280" s="11">
        <f t="shared" si="206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114.27586206896552</v>
      </c>
      <c r="P3281" s="7">
        <f t="shared" si="205"/>
        <v>105.2063492063492</v>
      </c>
      <c r="Q3281" t="s">
        <v>8322</v>
      </c>
      <c r="R3281" t="s">
        <v>8323</v>
      </c>
      <c r="S3281" s="11">
        <f t="shared" si="208"/>
        <v>42461.06086805556</v>
      </c>
      <c r="T3281" s="11">
        <f t="shared" si="206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103</v>
      </c>
      <c r="P3282" s="7">
        <f t="shared" si="205"/>
        <v>68.666666666666671</v>
      </c>
      <c r="Q3282" t="s">
        <v>8322</v>
      </c>
      <c r="R3282" t="s">
        <v>8323</v>
      </c>
      <c r="S3282" s="11">
        <f t="shared" si="208"/>
        <v>42156.208333333328</v>
      </c>
      <c r="T3282" s="11">
        <f t="shared" si="206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121.6</v>
      </c>
      <c r="P3283" s="7">
        <f t="shared" si="205"/>
        <v>129.36170212765958</v>
      </c>
      <c r="Q3283" t="s">
        <v>8322</v>
      </c>
      <c r="R3283" t="s">
        <v>8323</v>
      </c>
      <c r="S3283" s="11">
        <f t="shared" si="208"/>
        <v>42249.019733796296</v>
      </c>
      <c r="T3283" s="11">
        <f t="shared" si="206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102.6467741935484</v>
      </c>
      <c r="P3284" s="7">
        <f t="shared" si="205"/>
        <v>134.26371308016877</v>
      </c>
      <c r="Q3284" t="s">
        <v>8322</v>
      </c>
      <c r="R3284" t="s">
        <v>8323</v>
      </c>
      <c r="S3284" s="11">
        <f t="shared" si="208"/>
        <v>42489.19430555556</v>
      </c>
      <c r="T3284" s="11">
        <f t="shared" si="206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104.75000000000001</v>
      </c>
      <c r="P3285" s="7">
        <f t="shared" si="205"/>
        <v>17.829787234042552</v>
      </c>
      <c r="Q3285" t="s">
        <v>8322</v>
      </c>
      <c r="R3285" t="s">
        <v>8323</v>
      </c>
      <c r="S3285" s="11">
        <f t="shared" si="208"/>
        <v>42410.875</v>
      </c>
      <c r="T3285" s="11">
        <f t="shared" si="206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101.6</v>
      </c>
      <c r="P3286" s="7">
        <f t="shared" si="205"/>
        <v>203.2</v>
      </c>
      <c r="Q3286" t="s">
        <v>8322</v>
      </c>
      <c r="R3286" t="s">
        <v>8323</v>
      </c>
      <c r="S3286" s="11">
        <f t="shared" si="208"/>
        <v>42398.249305555553</v>
      </c>
      <c r="T3286" s="11">
        <f t="shared" si="206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112.10242048409683</v>
      </c>
      <c r="P3287" s="7">
        <f t="shared" si="205"/>
        <v>69.18518518518519</v>
      </c>
      <c r="Q3287" t="s">
        <v>8322</v>
      </c>
      <c r="R3287" t="s">
        <v>8323</v>
      </c>
      <c r="S3287" s="11">
        <f t="shared" si="208"/>
        <v>42794.208333333328</v>
      </c>
      <c r="T3287" s="11">
        <f t="shared" si="206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101.76666666666667</v>
      </c>
      <c r="P3288" s="7">
        <f t="shared" si="205"/>
        <v>125.12295081967213</v>
      </c>
      <c r="Q3288" t="s">
        <v>8322</v>
      </c>
      <c r="R3288" t="s">
        <v>8323</v>
      </c>
      <c r="S3288" s="11">
        <f t="shared" si="208"/>
        <v>42597.840069444443</v>
      </c>
      <c r="T3288" s="11">
        <f t="shared" si="206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100</v>
      </c>
      <c r="P3289" s="7">
        <f t="shared" si="205"/>
        <v>73.529411764705884</v>
      </c>
      <c r="Q3289" t="s">
        <v>8322</v>
      </c>
      <c r="R3289" t="s">
        <v>8323</v>
      </c>
      <c r="S3289" s="11">
        <f t="shared" si="208"/>
        <v>42336.750324074077</v>
      </c>
      <c r="T3289" s="11">
        <f t="shared" si="206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100.26489999999998</v>
      </c>
      <c r="P3290" s="7">
        <f t="shared" si="205"/>
        <v>48.437149758454105</v>
      </c>
      <c r="Q3290" t="s">
        <v>8322</v>
      </c>
      <c r="R3290" t="s">
        <v>8323</v>
      </c>
      <c r="S3290" s="11">
        <f t="shared" si="208"/>
        <v>42541.958333333328</v>
      </c>
      <c r="T3290" s="11">
        <f t="shared" si="206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133.04200000000003</v>
      </c>
      <c r="P3291" s="7">
        <f t="shared" si="205"/>
        <v>26.608400000000003</v>
      </c>
      <c r="Q3291" t="s">
        <v>8322</v>
      </c>
      <c r="R3291" t="s">
        <v>8323</v>
      </c>
      <c r="S3291" s="11">
        <f t="shared" si="208"/>
        <v>42786.368078703701</v>
      </c>
      <c r="T3291" s="11">
        <f t="shared" si="206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121.2</v>
      </c>
      <c r="P3292" s="7">
        <f t="shared" si="205"/>
        <v>33.666666666666664</v>
      </c>
      <c r="Q3292" t="s">
        <v>8322</v>
      </c>
      <c r="R3292" t="s">
        <v>8323</v>
      </c>
      <c r="S3292" s="11">
        <f t="shared" si="208"/>
        <v>42805.51494212963</v>
      </c>
      <c r="T3292" s="11">
        <f t="shared" si="206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113.99999999999999</v>
      </c>
      <c r="P3293" s="7">
        <f t="shared" si="205"/>
        <v>40.714285714285715</v>
      </c>
      <c r="Q3293" t="s">
        <v>8322</v>
      </c>
      <c r="R3293" t="s">
        <v>8323</v>
      </c>
      <c r="S3293" s="11">
        <f t="shared" si="208"/>
        <v>42264.165972222225</v>
      </c>
      <c r="T3293" s="11">
        <f t="shared" si="206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286.13861386138615</v>
      </c>
      <c r="P3294" s="7">
        <f t="shared" si="205"/>
        <v>19.266666666666666</v>
      </c>
      <c r="Q3294" t="s">
        <v>8322</v>
      </c>
      <c r="R3294" t="s">
        <v>8323</v>
      </c>
      <c r="S3294" s="11">
        <f t="shared" si="208"/>
        <v>42342.811898148153</v>
      </c>
      <c r="T3294" s="11">
        <f t="shared" si="206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170.44444444444446</v>
      </c>
      <c r="P3295" s="7">
        <f t="shared" si="205"/>
        <v>84.285714285714292</v>
      </c>
      <c r="Q3295" t="s">
        <v>8322</v>
      </c>
      <c r="R3295" t="s">
        <v>8323</v>
      </c>
      <c r="S3295" s="11">
        <f t="shared" si="208"/>
        <v>42798.425370370373</v>
      </c>
      <c r="T3295" s="11">
        <f t="shared" si="206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118.33333333333333</v>
      </c>
      <c r="P3296" s="7">
        <f t="shared" si="205"/>
        <v>29.583333333333332</v>
      </c>
      <c r="Q3296" t="s">
        <v>8322</v>
      </c>
      <c r="R3296" t="s">
        <v>8323</v>
      </c>
      <c r="S3296" s="11">
        <f t="shared" si="208"/>
        <v>42171.541134259256</v>
      </c>
      <c r="T3296" s="11">
        <f t="shared" si="206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102.85857142857142</v>
      </c>
      <c r="P3297" s="7">
        <f t="shared" si="205"/>
        <v>26.667037037037037</v>
      </c>
      <c r="Q3297" t="s">
        <v>8322</v>
      </c>
      <c r="R3297" t="s">
        <v>8323</v>
      </c>
      <c r="S3297" s="11">
        <f t="shared" si="208"/>
        <v>42639.442465277782</v>
      </c>
      <c r="T3297" s="11">
        <f t="shared" si="206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144.06666666666666</v>
      </c>
      <c r="P3298" s="7">
        <f t="shared" si="205"/>
        <v>45.978723404255319</v>
      </c>
      <c r="Q3298" t="s">
        <v>8322</v>
      </c>
      <c r="R3298" t="s">
        <v>8323</v>
      </c>
      <c r="S3298" s="11">
        <f t="shared" si="208"/>
        <v>42330.916666666672</v>
      </c>
      <c r="T3298" s="11">
        <f t="shared" si="206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100.07272727272726</v>
      </c>
      <c r="P3299" s="7">
        <f t="shared" si="205"/>
        <v>125.09090909090909</v>
      </c>
      <c r="Q3299" t="s">
        <v>8322</v>
      </c>
      <c r="R3299" t="s">
        <v>8323</v>
      </c>
      <c r="S3299" s="11">
        <f t="shared" si="208"/>
        <v>42212.957638888889</v>
      </c>
      <c r="T3299" s="11">
        <f t="shared" si="206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101.73</v>
      </c>
      <c r="P3300" s="7">
        <f t="shared" si="205"/>
        <v>141.29166666666666</v>
      </c>
      <c r="Q3300" t="s">
        <v>8322</v>
      </c>
      <c r="R3300" t="s">
        <v>8323</v>
      </c>
      <c r="S3300" s="11">
        <f t="shared" si="208"/>
        <v>42260</v>
      </c>
      <c r="T3300" s="11">
        <f t="shared" si="206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116.19999999999999</v>
      </c>
      <c r="P3301" s="7">
        <f t="shared" si="205"/>
        <v>55.333333333333336</v>
      </c>
      <c r="Q3301" t="s">
        <v>8322</v>
      </c>
      <c r="R3301" t="s">
        <v>8323</v>
      </c>
      <c r="S3301" s="11">
        <f t="shared" si="208"/>
        <v>42291.917395833334</v>
      </c>
      <c r="T3301" s="11">
        <f t="shared" si="206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136.16666666666666</v>
      </c>
      <c r="P3302" s="7">
        <f t="shared" si="205"/>
        <v>46.420454545454547</v>
      </c>
      <c r="Q3302" t="s">
        <v>8322</v>
      </c>
      <c r="R3302" t="s">
        <v>8323</v>
      </c>
      <c r="S3302" s="11">
        <f t="shared" si="208"/>
        <v>42123.743773148148</v>
      </c>
      <c r="T3302" s="11">
        <f t="shared" si="206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133.46666666666667</v>
      </c>
      <c r="P3303" s="7">
        <f t="shared" si="205"/>
        <v>57.2</v>
      </c>
      <c r="Q3303" t="s">
        <v>8322</v>
      </c>
      <c r="R3303" t="s">
        <v>8323</v>
      </c>
      <c r="S3303" s="11">
        <f t="shared" si="208"/>
        <v>42583.290972222225</v>
      </c>
      <c r="T3303" s="11">
        <f t="shared" si="206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103.39285714285715</v>
      </c>
      <c r="P3304" s="7">
        <f t="shared" si="205"/>
        <v>173.7</v>
      </c>
      <c r="Q3304" t="s">
        <v>8322</v>
      </c>
      <c r="R3304" t="s">
        <v>8323</v>
      </c>
      <c r="S3304" s="11">
        <f t="shared" si="208"/>
        <v>42711.35157407407</v>
      </c>
      <c r="T3304" s="11">
        <f t="shared" si="206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115.88888888888889</v>
      </c>
      <c r="P3305" s="7">
        <f t="shared" si="205"/>
        <v>59.6</v>
      </c>
      <c r="Q3305" t="s">
        <v>8322</v>
      </c>
      <c r="R3305" t="s">
        <v>8323</v>
      </c>
      <c r="S3305" s="11">
        <f t="shared" si="208"/>
        <v>42091.609768518523</v>
      </c>
      <c r="T3305" s="11">
        <f t="shared" si="206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104.51666666666665</v>
      </c>
      <c r="P3306" s="7">
        <f t="shared" si="205"/>
        <v>89.585714285714289</v>
      </c>
      <c r="Q3306" t="s">
        <v>8322</v>
      </c>
      <c r="R3306" t="s">
        <v>8323</v>
      </c>
      <c r="S3306" s="11">
        <f t="shared" si="208"/>
        <v>42726.624444444446</v>
      </c>
      <c r="T3306" s="11">
        <f t="shared" si="206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102.02500000000001</v>
      </c>
      <c r="P3307" s="7">
        <f t="shared" si="205"/>
        <v>204.05</v>
      </c>
      <c r="Q3307" t="s">
        <v>8322</v>
      </c>
      <c r="R3307" t="s">
        <v>8323</v>
      </c>
      <c r="S3307" s="11">
        <f t="shared" si="208"/>
        <v>42216.855879629627</v>
      </c>
      <c r="T3307" s="11">
        <f t="shared" si="206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175.33333333333334</v>
      </c>
      <c r="P3308" s="7">
        <f t="shared" si="205"/>
        <v>48.703703703703702</v>
      </c>
      <c r="Q3308" t="s">
        <v>8322</v>
      </c>
      <c r="R3308" t="s">
        <v>8323</v>
      </c>
      <c r="S3308" s="11">
        <f t="shared" si="208"/>
        <v>42531.125</v>
      </c>
      <c r="T3308" s="11">
        <f t="shared" si="206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106.67999999999999</v>
      </c>
      <c r="P3309" s="7">
        <f t="shared" si="205"/>
        <v>53.339999999999996</v>
      </c>
      <c r="Q3309" t="s">
        <v>8322</v>
      </c>
      <c r="R3309" t="s">
        <v>8323</v>
      </c>
      <c r="S3309" s="11">
        <f t="shared" si="208"/>
        <v>42505.057164351849</v>
      </c>
      <c r="T3309" s="11">
        <f t="shared" si="206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122.28571428571429</v>
      </c>
      <c r="P3310" s="7">
        <f t="shared" si="205"/>
        <v>75.087719298245617</v>
      </c>
      <c r="Q3310" t="s">
        <v>8322</v>
      </c>
      <c r="R3310" t="s">
        <v>8323</v>
      </c>
      <c r="S3310" s="11">
        <f t="shared" si="208"/>
        <v>42473.876909722225</v>
      </c>
      <c r="T3310" s="11">
        <f t="shared" si="206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159.42857142857144</v>
      </c>
      <c r="P3311" s="7">
        <f t="shared" si="205"/>
        <v>18</v>
      </c>
      <c r="Q3311" t="s">
        <v>8322</v>
      </c>
      <c r="R3311" t="s">
        <v>8323</v>
      </c>
      <c r="S3311" s="11">
        <f t="shared" si="208"/>
        <v>42659.650208333333</v>
      </c>
      <c r="T3311" s="11">
        <f t="shared" si="206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100.07692307692308</v>
      </c>
      <c r="P3312" s="7">
        <f t="shared" si="205"/>
        <v>209.83870967741936</v>
      </c>
      <c r="Q3312" t="s">
        <v>8322</v>
      </c>
      <c r="R3312" t="s">
        <v>8323</v>
      </c>
      <c r="S3312" s="11">
        <f t="shared" si="208"/>
        <v>42283.928530092591</v>
      </c>
      <c r="T3312" s="11">
        <f t="shared" si="206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109.84</v>
      </c>
      <c r="P3313" s="7">
        <f t="shared" si="205"/>
        <v>61.022222222222226</v>
      </c>
      <c r="Q3313" t="s">
        <v>8322</v>
      </c>
      <c r="R3313" t="s">
        <v>8323</v>
      </c>
      <c r="S3313" s="11">
        <f t="shared" si="208"/>
        <v>42294.29178240741</v>
      </c>
      <c r="T3313" s="11">
        <f t="shared" si="206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100.03999999999999</v>
      </c>
      <c r="P3314" s="7">
        <f t="shared" si="205"/>
        <v>61</v>
      </c>
      <c r="Q3314" t="s">
        <v>8322</v>
      </c>
      <c r="R3314" t="s">
        <v>8323</v>
      </c>
      <c r="S3314" s="11">
        <f t="shared" si="208"/>
        <v>42685.916666666672</v>
      </c>
      <c r="T3314" s="11">
        <f t="shared" si="206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116.05000000000001</v>
      </c>
      <c r="P3315" s="7">
        <f t="shared" si="205"/>
        <v>80.034482758620683</v>
      </c>
      <c r="Q3315" t="s">
        <v>8322</v>
      </c>
      <c r="R3315" t="s">
        <v>8323</v>
      </c>
      <c r="S3315" s="11">
        <f t="shared" si="208"/>
        <v>42396.041666666672</v>
      </c>
      <c r="T3315" s="11">
        <f t="shared" si="206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210.75</v>
      </c>
      <c r="P3316" s="7">
        <f t="shared" si="205"/>
        <v>29.068965517241381</v>
      </c>
      <c r="Q3316" t="s">
        <v>8322</v>
      </c>
      <c r="R3316" t="s">
        <v>8323</v>
      </c>
      <c r="S3316" s="11">
        <f t="shared" si="208"/>
        <v>42132.836805555555</v>
      </c>
      <c r="T3316" s="11">
        <f t="shared" si="206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110.00000000000001</v>
      </c>
      <c r="P3317" s="7">
        <f t="shared" si="205"/>
        <v>49.438202247191015</v>
      </c>
      <c r="Q3317" t="s">
        <v>8322</v>
      </c>
      <c r="R3317" t="s">
        <v>8323</v>
      </c>
      <c r="S3317" s="11">
        <f t="shared" si="208"/>
        <v>42496.303715277783</v>
      </c>
      <c r="T3317" s="11">
        <f t="shared" si="206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100.08673425918037</v>
      </c>
      <c r="P3318" s="7">
        <f t="shared" si="205"/>
        <v>93.977440000000001</v>
      </c>
      <c r="Q3318" t="s">
        <v>8322</v>
      </c>
      <c r="R3318" t="s">
        <v>8323</v>
      </c>
      <c r="S3318" s="11">
        <f t="shared" si="208"/>
        <v>41859.57916666667</v>
      </c>
      <c r="T3318" s="11">
        <f t="shared" si="206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106.19047619047619</v>
      </c>
      <c r="P3319" s="7">
        <f t="shared" si="205"/>
        <v>61.944444444444443</v>
      </c>
      <c r="Q3319" t="s">
        <v>8322</v>
      </c>
      <c r="R3319" t="s">
        <v>8323</v>
      </c>
      <c r="S3319" s="11">
        <f t="shared" si="208"/>
        <v>42529.039629629624</v>
      </c>
      <c r="T3319" s="11">
        <f t="shared" si="206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125.6</v>
      </c>
      <c r="P3320" s="7">
        <f t="shared" si="205"/>
        <v>78.5</v>
      </c>
      <c r="Q3320" t="s">
        <v>8322</v>
      </c>
      <c r="R3320" t="s">
        <v>8323</v>
      </c>
      <c r="S3320" s="11">
        <f t="shared" si="208"/>
        <v>42471.104166666672</v>
      </c>
      <c r="T3320" s="11">
        <f t="shared" si="206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108</v>
      </c>
      <c r="P3321" s="7">
        <f t="shared" si="205"/>
        <v>33.75</v>
      </c>
      <c r="Q3321" t="s">
        <v>8322</v>
      </c>
      <c r="R3321" t="s">
        <v>8323</v>
      </c>
      <c r="S3321" s="11">
        <f t="shared" si="208"/>
        <v>42035.585486111115</v>
      </c>
      <c r="T3321" s="11">
        <f t="shared" si="206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101</v>
      </c>
      <c r="P3322" s="7">
        <f t="shared" si="205"/>
        <v>66.44736842105263</v>
      </c>
      <c r="Q3322" t="s">
        <v>8322</v>
      </c>
      <c r="R3322" t="s">
        <v>8323</v>
      </c>
      <c r="S3322" s="11">
        <f t="shared" si="208"/>
        <v>42543.045798611114</v>
      </c>
      <c r="T3322" s="11">
        <f t="shared" si="206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107.4</v>
      </c>
      <c r="P3323" s="7">
        <f t="shared" si="205"/>
        <v>35.799999999999997</v>
      </c>
      <c r="Q3323" t="s">
        <v>8322</v>
      </c>
      <c r="R3323" t="s">
        <v>8323</v>
      </c>
      <c r="S3323" s="11">
        <f t="shared" si="208"/>
        <v>41928.165972222225</v>
      </c>
      <c r="T3323" s="11">
        <f t="shared" si="206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101.51515151515152</v>
      </c>
      <c r="P3324" s="7">
        <f t="shared" si="205"/>
        <v>145.65217391304347</v>
      </c>
      <c r="Q3324" t="s">
        <v>8322</v>
      </c>
      <c r="R3324" t="s">
        <v>8323</v>
      </c>
      <c r="S3324" s="11">
        <f t="shared" si="208"/>
        <v>42543.163194444445</v>
      </c>
      <c r="T3324" s="11">
        <f t="shared" si="206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125.89999999999999</v>
      </c>
      <c r="P3325" s="7">
        <f t="shared" si="205"/>
        <v>25.693877551020407</v>
      </c>
      <c r="Q3325" t="s">
        <v>8322</v>
      </c>
      <c r="R3325" t="s">
        <v>8323</v>
      </c>
      <c r="S3325" s="11">
        <f t="shared" si="208"/>
        <v>42638.36583333333</v>
      </c>
      <c r="T3325" s="11">
        <f t="shared" si="206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101.66666666666666</v>
      </c>
      <c r="P3326" s="7">
        <f t="shared" si="205"/>
        <v>152.5</v>
      </c>
      <c r="Q3326" t="s">
        <v>8322</v>
      </c>
      <c r="R3326" t="s">
        <v>8323</v>
      </c>
      <c r="S3326" s="11">
        <f t="shared" si="208"/>
        <v>42526.58321759259</v>
      </c>
      <c r="T3326" s="11">
        <f t="shared" si="206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112.5</v>
      </c>
      <c r="P3327" s="7">
        <f t="shared" si="205"/>
        <v>30</v>
      </c>
      <c r="Q3327" t="s">
        <v>8322</v>
      </c>
      <c r="R3327" t="s">
        <v>8323</v>
      </c>
      <c r="S3327" s="11">
        <f t="shared" si="208"/>
        <v>42099.743946759263</v>
      </c>
      <c r="T3327" s="11">
        <f t="shared" si="206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101.375</v>
      </c>
      <c r="P3328" s="7">
        <f t="shared" si="205"/>
        <v>142.28070175438597</v>
      </c>
      <c r="Q3328" t="s">
        <v>8322</v>
      </c>
      <c r="R3328" t="s">
        <v>8323</v>
      </c>
      <c r="S3328" s="11">
        <f t="shared" si="208"/>
        <v>42071.67251157407</v>
      </c>
      <c r="T3328" s="11">
        <f t="shared" si="206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101.25</v>
      </c>
      <c r="P3329" s="7">
        <f t="shared" si="205"/>
        <v>24.545454545454547</v>
      </c>
      <c r="Q3329" t="s">
        <v>8322</v>
      </c>
      <c r="R3329" t="s">
        <v>8323</v>
      </c>
      <c r="S3329" s="11">
        <f t="shared" si="208"/>
        <v>42498.374606481477</v>
      </c>
      <c r="T3329" s="11">
        <f t="shared" si="206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146.38888888888889</v>
      </c>
      <c r="P3330" s="7">
        <f t="shared" si="205"/>
        <v>292.77777777777777</v>
      </c>
      <c r="Q3330" t="s">
        <v>8322</v>
      </c>
      <c r="R3330" t="s">
        <v>8323</v>
      </c>
      <c r="S3330" s="11">
        <f t="shared" si="208"/>
        <v>41825.041666666664</v>
      </c>
      <c r="T3330" s="11">
        <f t="shared" si="206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7"/>
        <v>116.8</v>
      </c>
      <c r="P3331" s="7">
        <f t="shared" ref="P3331:P3394" si="209">E3331/L3331</f>
        <v>44.92307692307692</v>
      </c>
      <c r="Q3331" t="s">
        <v>8322</v>
      </c>
      <c r="R3331" t="s">
        <v>8323</v>
      </c>
      <c r="S3331" s="11">
        <f t="shared" si="208"/>
        <v>41847.958333333336</v>
      </c>
      <c r="T3331" s="11">
        <f t="shared" ref="T3331:T3394" si="210">(((J3331/60)/60)/24)+DATE(1970,1,1)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7"/>
        <v>106.26666666666667</v>
      </c>
      <c r="P3332" s="7">
        <f t="shared" si="209"/>
        <v>23.10144927536232</v>
      </c>
      <c r="Q3332" t="s">
        <v>8322</v>
      </c>
      <c r="R3332" t="s">
        <v>8323</v>
      </c>
      <c r="S3332" s="11">
        <f t="shared" si="208"/>
        <v>42095.845694444448</v>
      </c>
      <c r="T3332" s="11">
        <f t="shared" si="210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ref="O3333:O3396" si="211">E3333/D3333*100</f>
        <v>104.52</v>
      </c>
      <c r="P3333" s="7">
        <f t="shared" si="209"/>
        <v>80.400000000000006</v>
      </c>
      <c r="Q3333" t="s">
        <v>8322</v>
      </c>
      <c r="R3333" t="s">
        <v>8323</v>
      </c>
      <c r="S3333" s="11">
        <f t="shared" si="208"/>
        <v>42283.697754629626</v>
      </c>
      <c r="T3333" s="11">
        <f t="shared" si="210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100</v>
      </c>
      <c r="P3334" s="7">
        <f t="shared" si="209"/>
        <v>72.289156626506028</v>
      </c>
      <c r="Q3334" t="s">
        <v>8322</v>
      </c>
      <c r="R3334" t="s">
        <v>8323</v>
      </c>
      <c r="S3334" s="11">
        <f t="shared" si="208"/>
        <v>41839.860300925924</v>
      </c>
      <c r="T3334" s="11">
        <f t="shared" si="210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104.57142857142858</v>
      </c>
      <c r="P3335" s="7">
        <f t="shared" si="209"/>
        <v>32.972972972972975</v>
      </c>
      <c r="Q3335" t="s">
        <v>8322</v>
      </c>
      <c r="R3335" t="s">
        <v>8323</v>
      </c>
      <c r="S3335" s="11">
        <f t="shared" si="208"/>
        <v>42170.676851851851</v>
      </c>
      <c r="T3335" s="11">
        <f t="shared" si="210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138.62051149573753</v>
      </c>
      <c r="P3336" s="7">
        <f t="shared" si="209"/>
        <v>116.65217391304348</v>
      </c>
      <c r="Q3336" t="s">
        <v>8322</v>
      </c>
      <c r="R3336" t="s">
        <v>8323</v>
      </c>
      <c r="S3336" s="11">
        <f t="shared" si="208"/>
        <v>42215.521087962959</v>
      </c>
      <c r="T3336" s="11">
        <f t="shared" si="210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100.32000000000001</v>
      </c>
      <c r="P3337" s="7">
        <f t="shared" si="209"/>
        <v>79.61904761904762</v>
      </c>
      <c r="Q3337" t="s">
        <v>8322</v>
      </c>
      <c r="R3337" t="s">
        <v>8323</v>
      </c>
      <c r="S3337" s="11">
        <f t="shared" ref="S3337:S3400" si="212">(((I3337/60)/60)/24)+DATE(1970,1,1)</f>
        <v>41854.958333333336</v>
      </c>
      <c r="T3337" s="11">
        <f t="shared" si="210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100</v>
      </c>
      <c r="P3338" s="7">
        <f t="shared" si="209"/>
        <v>27.777777777777779</v>
      </c>
      <c r="Q3338" t="s">
        <v>8322</v>
      </c>
      <c r="R3338" t="s">
        <v>8323</v>
      </c>
      <c r="S3338" s="11">
        <f t="shared" si="212"/>
        <v>42465.35701388889</v>
      </c>
      <c r="T3338" s="11">
        <f t="shared" si="210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110.2</v>
      </c>
      <c r="P3339" s="7">
        <f t="shared" si="209"/>
        <v>81.029411764705884</v>
      </c>
      <c r="Q3339" t="s">
        <v>8322</v>
      </c>
      <c r="R3339" t="s">
        <v>8323</v>
      </c>
      <c r="S3339" s="11">
        <f t="shared" si="212"/>
        <v>41922.875</v>
      </c>
      <c r="T3339" s="11">
        <f t="shared" si="210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102.18</v>
      </c>
      <c r="P3340" s="7">
        <f t="shared" si="209"/>
        <v>136.84821428571428</v>
      </c>
      <c r="Q3340" t="s">
        <v>8322</v>
      </c>
      <c r="R3340" t="s">
        <v>8323</v>
      </c>
      <c r="S3340" s="11">
        <f t="shared" si="212"/>
        <v>42790.574999999997</v>
      </c>
      <c r="T3340" s="11">
        <f t="shared" si="210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104.35000000000001</v>
      </c>
      <c r="P3341" s="7">
        <f t="shared" si="209"/>
        <v>177.61702127659575</v>
      </c>
      <c r="Q3341" t="s">
        <v>8322</v>
      </c>
      <c r="R3341" t="s">
        <v>8323</v>
      </c>
      <c r="S3341" s="11">
        <f t="shared" si="212"/>
        <v>42579.665717592594</v>
      </c>
      <c r="T3341" s="11">
        <f t="shared" si="210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138.16666666666666</v>
      </c>
      <c r="P3342" s="7">
        <f t="shared" si="209"/>
        <v>109.07894736842105</v>
      </c>
      <c r="Q3342" t="s">
        <v>8322</v>
      </c>
      <c r="R3342" t="s">
        <v>8323</v>
      </c>
      <c r="S3342" s="11">
        <f t="shared" si="212"/>
        <v>42710.974004629628</v>
      </c>
      <c r="T3342" s="11">
        <f t="shared" si="210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100</v>
      </c>
      <c r="P3343" s="7">
        <f t="shared" si="209"/>
        <v>119.64285714285714</v>
      </c>
      <c r="Q3343" t="s">
        <v>8322</v>
      </c>
      <c r="R3343" t="s">
        <v>8323</v>
      </c>
      <c r="S3343" s="11">
        <f t="shared" si="212"/>
        <v>42533.708333333328</v>
      </c>
      <c r="T3343" s="11">
        <f t="shared" si="210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101.66666666666666</v>
      </c>
      <c r="P3344" s="7">
        <f t="shared" si="209"/>
        <v>78.205128205128204</v>
      </c>
      <c r="Q3344" t="s">
        <v>8322</v>
      </c>
      <c r="R3344" t="s">
        <v>8323</v>
      </c>
      <c r="S3344" s="11">
        <f t="shared" si="212"/>
        <v>42095.207638888889</v>
      </c>
      <c r="T3344" s="11">
        <f t="shared" si="210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171.42857142857142</v>
      </c>
      <c r="P3345" s="7">
        <f t="shared" si="209"/>
        <v>52.173913043478258</v>
      </c>
      <c r="Q3345" t="s">
        <v>8322</v>
      </c>
      <c r="R3345" t="s">
        <v>8323</v>
      </c>
      <c r="S3345" s="11">
        <f t="shared" si="212"/>
        <v>42473.554166666669</v>
      </c>
      <c r="T3345" s="11">
        <f t="shared" si="210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101.44444444444444</v>
      </c>
      <c r="P3346" s="7">
        <f t="shared" si="209"/>
        <v>114.125</v>
      </c>
      <c r="Q3346" t="s">
        <v>8322</v>
      </c>
      <c r="R3346" t="s">
        <v>8323</v>
      </c>
      <c r="S3346" s="11">
        <f t="shared" si="212"/>
        <v>41881.200150462959</v>
      </c>
      <c r="T3346" s="11">
        <f t="shared" si="210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130</v>
      </c>
      <c r="P3347" s="7">
        <f t="shared" si="209"/>
        <v>50</v>
      </c>
      <c r="Q3347" t="s">
        <v>8322</v>
      </c>
      <c r="R3347" t="s">
        <v>8323</v>
      </c>
      <c r="S3347" s="11">
        <f t="shared" si="212"/>
        <v>42112.025694444441</v>
      </c>
      <c r="T3347" s="11">
        <f t="shared" si="210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110.00000000000001</v>
      </c>
      <c r="P3348" s="7">
        <f t="shared" si="209"/>
        <v>91.666666666666671</v>
      </c>
      <c r="Q3348" t="s">
        <v>8322</v>
      </c>
      <c r="R3348" t="s">
        <v>8323</v>
      </c>
      <c r="S3348" s="11">
        <f t="shared" si="212"/>
        <v>42061.024421296301</v>
      </c>
      <c r="T3348" s="11">
        <f t="shared" si="210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119.44999999999999</v>
      </c>
      <c r="P3349" s="7">
        <f t="shared" si="209"/>
        <v>108.59090909090909</v>
      </c>
      <c r="Q3349" t="s">
        <v>8322</v>
      </c>
      <c r="R3349" t="s">
        <v>8323</v>
      </c>
      <c r="S3349" s="11">
        <f t="shared" si="212"/>
        <v>42498.875</v>
      </c>
      <c r="T3349" s="11">
        <f t="shared" si="210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100.2909090909091</v>
      </c>
      <c r="P3350" s="7">
        <f t="shared" si="209"/>
        <v>69.822784810126578</v>
      </c>
      <c r="Q3350" t="s">
        <v>8322</v>
      </c>
      <c r="R3350" t="s">
        <v>8323</v>
      </c>
      <c r="S3350" s="11">
        <f t="shared" si="212"/>
        <v>42490.165972222225</v>
      </c>
      <c r="T3350" s="11">
        <f t="shared" si="210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153.4</v>
      </c>
      <c r="P3351" s="7">
        <f t="shared" si="209"/>
        <v>109.57142857142857</v>
      </c>
      <c r="Q3351" t="s">
        <v>8322</v>
      </c>
      <c r="R3351" t="s">
        <v>8323</v>
      </c>
      <c r="S3351" s="11">
        <f t="shared" si="212"/>
        <v>42534.708333333328</v>
      </c>
      <c r="T3351" s="11">
        <f t="shared" si="210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104.42857142857143</v>
      </c>
      <c r="P3352" s="7">
        <f t="shared" si="209"/>
        <v>71.666666666666671</v>
      </c>
      <c r="Q3352" t="s">
        <v>8322</v>
      </c>
      <c r="R3352" t="s">
        <v>8323</v>
      </c>
      <c r="S3352" s="11">
        <f t="shared" si="212"/>
        <v>42337.958333333328</v>
      </c>
      <c r="T3352" s="11">
        <f t="shared" si="210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101.1</v>
      </c>
      <c r="P3353" s="7">
        <f t="shared" si="209"/>
        <v>93.611111111111114</v>
      </c>
      <c r="Q3353" t="s">
        <v>8322</v>
      </c>
      <c r="R3353" t="s">
        <v>8323</v>
      </c>
      <c r="S3353" s="11">
        <f t="shared" si="212"/>
        <v>41843.458333333336</v>
      </c>
      <c r="T3353" s="11">
        <f t="shared" si="210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107.52</v>
      </c>
      <c r="P3354" s="7">
        <f t="shared" si="209"/>
        <v>76.8</v>
      </c>
      <c r="Q3354" t="s">
        <v>8322</v>
      </c>
      <c r="R3354" t="s">
        <v>8323</v>
      </c>
      <c r="S3354" s="11">
        <f t="shared" si="212"/>
        <v>42552.958333333328</v>
      </c>
      <c r="T3354" s="11">
        <f t="shared" si="210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315</v>
      </c>
      <c r="P3355" s="7">
        <f t="shared" si="209"/>
        <v>35.795454545454547</v>
      </c>
      <c r="Q3355" t="s">
        <v>8322</v>
      </c>
      <c r="R3355" t="s">
        <v>8323</v>
      </c>
      <c r="S3355" s="11">
        <f t="shared" si="212"/>
        <v>42492.958333333328</v>
      </c>
      <c r="T3355" s="11">
        <f t="shared" si="210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101.93333333333334</v>
      </c>
      <c r="P3356" s="7">
        <f t="shared" si="209"/>
        <v>55.6</v>
      </c>
      <c r="Q3356" t="s">
        <v>8322</v>
      </c>
      <c r="R3356" t="s">
        <v>8323</v>
      </c>
      <c r="S3356" s="11">
        <f t="shared" si="212"/>
        <v>42306.167361111111</v>
      </c>
      <c r="T3356" s="11">
        <f t="shared" si="210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126.28571428571429</v>
      </c>
      <c r="P3357" s="7">
        <f t="shared" si="209"/>
        <v>147.33333333333334</v>
      </c>
      <c r="Q3357" t="s">
        <v>8322</v>
      </c>
      <c r="R3357" t="s">
        <v>8323</v>
      </c>
      <c r="S3357" s="11">
        <f t="shared" si="212"/>
        <v>42500.470138888893</v>
      </c>
      <c r="T3357" s="11">
        <f t="shared" si="210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101.4</v>
      </c>
      <c r="P3358" s="7">
        <f t="shared" si="209"/>
        <v>56.333333333333336</v>
      </c>
      <c r="Q3358" t="s">
        <v>8322</v>
      </c>
      <c r="R3358" t="s">
        <v>8323</v>
      </c>
      <c r="S3358" s="11">
        <f t="shared" si="212"/>
        <v>42566.815648148149</v>
      </c>
      <c r="T3358" s="11">
        <f t="shared" si="210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101</v>
      </c>
      <c r="P3359" s="7">
        <f t="shared" si="209"/>
        <v>96.19047619047619</v>
      </c>
      <c r="Q3359" t="s">
        <v>8322</v>
      </c>
      <c r="R3359" t="s">
        <v>8323</v>
      </c>
      <c r="S3359" s="11">
        <f t="shared" si="212"/>
        <v>41852.417939814812</v>
      </c>
      <c r="T3359" s="11">
        <f t="shared" si="210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102.99000000000001</v>
      </c>
      <c r="P3360" s="7">
        <f t="shared" si="209"/>
        <v>63.574074074074076</v>
      </c>
      <c r="Q3360" t="s">
        <v>8322</v>
      </c>
      <c r="R3360" t="s">
        <v>8323</v>
      </c>
      <c r="S3360" s="11">
        <f t="shared" si="212"/>
        <v>41962.352766203709</v>
      </c>
      <c r="T3360" s="11">
        <f t="shared" si="210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106.25</v>
      </c>
      <c r="P3361" s="7">
        <f t="shared" si="209"/>
        <v>184.78260869565219</v>
      </c>
      <c r="Q3361" t="s">
        <v>8322</v>
      </c>
      <c r="R3361" t="s">
        <v>8323</v>
      </c>
      <c r="S3361" s="11">
        <f t="shared" si="212"/>
        <v>42791.057106481487</v>
      </c>
      <c r="T3361" s="11">
        <f t="shared" si="210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101.37777777777779</v>
      </c>
      <c r="P3362" s="7">
        <f t="shared" si="209"/>
        <v>126.72222222222223</v>
      </c>
      <c r="Q3362" t="s">
        <v>8322</v>
      </c>
      <c r="R3362" t="s">
        <v>8323</v>
      </c>
      <c r="S3362" s="11">
        <f t="shared" si="212"/>
        <v>42718.665972222225</v>
      </c>
      <c r="T3362" s="11">
        <f t="shared" si="210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113.46000000000001</v>
      </c>
      <c r="P3363" s="7">
        <f t="shared" si="209"/>
        <v>83.42647058823529</v>
      </c>
      <c r="Q3363" t="s">
        <v>8322</v>
      </c>
      <c r="R3363" t="s">
        <v>8323</v>
      </c>
      <c r="S3363" s="11">
        <f t="shared" si="212"/>
        <v>41883.665972222225</v>
      </c>
      <c r="T3363" s="11">
        <f t="shared" si="210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218.00000000000003</v>
      </c>
      <c r="P3364" s="7">
        <f t="shared" si="209"/>
        <v>54.5</v>
      </c>
      <c r="Q3364" t="s">
        <v>8322</v>
      </c>
      <c r="R3364" t="s">
        <v>8323</v>
      </c>
      <c r="S3364" s="11">
        <f t="shared" si="212"/>
        <v>42070.204861111109</v>
      </c>
      <c r="T3364" s="11">
        <f t="shared" si="210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101.41935483870968</v>
      </c>
      <c r="P3365" s="7">
        <f t="shared" si="209"/>
        <v>302.30769230769232</v>
      </c>
      <c r="Q3365" t="s">
        <v>8322</v>
      </c>
      <c r="R3365" t="s">
        <v>8323</v>
      </c>
      <c r="S3365" s="11">
        <f t="shared" si="212"/>
        <v>41870.666666666664</v>
      </c>
      <c r="T3365" s="11">
        <f t="shared" si="210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105.93333333333332</v>
      </c>
      <c r="P3366" s="7">
        <f t="shared" si="209"/>
        <v>44.138888888888886</v>
      </c>
      <c r="Q3366" t="s">
        <v>8322</v>
      </c>
      <c r="R3366" t="s">
        <v>8323</v>
      </c>
      <c r="S3366" s="11">
        <f t="shared" si="212"/>
        <v>42444.875</v>
      </c>
      <c r="T3366" s="11">
        <f t="shared" si="210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104</v>
      </c>
      <c r="P3367" s="7">
        <f t="shared" si="209"/>
        <v>866.66666666666663</v>
      </c>
      <c r="Q3367" t="s">
        <v>8322</v>
      </c>
      <c r="R3367" t="s">
        <v>8323</v>
      </c>
      <c r="S3367" s="11">
        <f t="shared" si="212"/>
        <v>42351.101759259262</v>
      </c>
      <c r="T3367" s="11">
        <f t="shared" si="210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221</v>
      </c>
      <c r="P3368" s="7">
        <f t="shared" si="209"/>
        <v>61.388888888888886</v>
      </c>
      <c r="Q3368" t="s">
        <v>8322</v>
      </c>
      <c r="R3368" t="s">
        <v>8323</v>
      </c>
      <c r="S3368" s="11">
        <f t="shared" si="212"/>
        <v>42137.067557870367</v>
      </c>
      <c r="T3368" s="11">
        <f t="shared" si="210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118.66666666666667</v>
      </c>
      <c r="P3369" s="7">
        <f t="shared" si="209"/>
        <v>29.666666666666668</v>
      </c>
      <c r="Q3369" t="s">
        <v>8322</v>
      </c>
      <c r="R3369" t="s">
        <v>8323</v>
      </c>
      <c r="S3369" s="11">
        <f t="shared" si="212"/>
        <v>42217.933958333335</v>
      </c>
      <c r="T3369" s="11">
        <f t="shared" si="210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104.60000000000001</v>
      </c>
      <c r="P3370" s="7">
        <f t="shared" si="209"/>
        <v>45.478260869565219</v>
      </c>
      <c r="Q3370" t="s">
        <v>8322</v>
      </c>
      <c r="R3370" t="s">
        <v>8323</v>
      </c>
      <c r="S3370" s="11">
        <f t="shared" si="212"/>
        <v>42005.208333333328</v>
      </c>
      <c r="T3370" s="11">
        <f t="shared" si="210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103.89999999999999</v>
      </c>
      <c r="P3371" s="7">
        <f t="shared" si="209"/>
        <v>96.203703703703709</v>
      </c>
      <c r="Q3371" t="s">
        <v>8322</v>
      </c>
      <c r="R3371" t="s">
        <v>8323</v>
      </c>
      <c r="S3371" s="11">
        <f t="shared" si="212"/>
        <v>42750.041435185187</v>
      </c>
      <c r="T3371" s="11">
        <f t="shared" si="210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117.73333333333333</v>
      </c>
      <c r="P3372" s="7">
        <f t="shared" si="209"/>
        <v>67.92307692307692</v>
      </c>
      <c r="Q3372" t="s">
        <v>8322</v>
      </c>
      <c r="R3372" t="s">
        <v>8323</v>
      </c>
      <c r="S3372" s="11">
        <f t="shared" si="212"/>
        <v>42721.333333333328</v>
      </c>
      <c r="T3372" s="11">
        <f t="shared" si="210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138.5</v>
      </c>
      <c r="P3373" s="7">
        <f t="shared" si="209"/>
        <v>30.777777777777779</v>
      </c>
      <c r="Q3373" t="s">
        <v>8322</v>
      </c>
      <c r="R3373" t="s">
        <v>8323</v>
      </c>
      <c r="S3373" s="11">
        <f t="shared" si="212"/>
        <v>42340.874594907407</v>
      </c>
      <c r="T3373" s="11">
        <f t="shared" si="210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103.49999999999999</v>
      </c>
      <c r="P3374" s="7">
        <f t="shared" si="209"/>
        <v>38.333333333333336</v>
      </c>
      <c r="Q3374" t="s">
        <v>8322</v>
      </c>
      <c r="R3374" t="s">
        <v>8323</v>
      </c>
      <c r="S3374" s="11">
        <f t="shared" si="212"/>
        <v>41876.207638888889</v>
      </c>
      <c r="T3374" s="11">
        <f t="shared" si="210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100.25</v>
      </c>
      <c r="P3375" s="7">
        <f t="shared" si="209"/>
        <v>66.833333333333329</v>
      </c>
      <c r="Q3375" t="s">
        <v>8322</v>
      </c>
      <c r="R3375" t="s">
        <v>8323</v>
      </c>
      <c r="S3375" s="11">
        <f t="shared" si="212"/>
        <v>42203.666666666672</v>
      </c>
      <c r="T3375" s="11">
        <f t="shared" si="210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106.57142857142856</v>
      </c>
      <c r="P3376" s="7">
        <f t="shared" si="209"/>
        <v>71.730769230769226</v>
      </c>
      <c r="Q3376" t="s">
        <v>8322</v>
      </c>
      <c r="R3376" t="s">
        <v>8323</v>
      </c>
      <c r="S3376" s="11">
        <f t="shared" si="212"/>
        <v>42305.731666666667</v>
      </c>
      <c r="T3376" s="11">
        <f t="shared" si="210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100</v>
      </c>
      <c r="P3377" s="7">
        <f t="shared" si="209"/>
        <v>176.47058823529412</v>
      </c>
      <c r="Q3377" t="s">
        <v>8322</v>
      </c>
      <c r="R3377" t="s">
        <v>8323</v>
      </c>
      <c r="S3377" s="11">
        <f t="shared" si="212"/>
        <v>41777.610798611109</v>
      </c>
      <c r="T3377" s="11">
        <f t="shared" si="210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100.01249999999999</v>
      </c>
      <c r="P3378" s="7">
        <f t="shared" si="209"/>
        <v>421.10526315789474</v>
      </c>
      <c r="Q3378" t="s">
        <v>8322</v>
      </c>
      <c r="R3378" t="s">
        <v>8323</v>
      </c>
      <c r="S3378" s="11">
        <f t="shared" si="212"/>
        <v>42119.659652777773</v>
      </c>
      <c r="T3378" s="11">
        <f t="shared" si="210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101.05</v>
      </c>
      <c r="P3379" s="7">
        <f t="shared" si="209"/>
        <v>104.98701298701299</v>
      </c>
      <c r="Q3379" t="s">
        <v>8322</v>
      </c>
      <c r="R3379" t="s">
        <v>8323</v>
      </c>
      <c r="S3379" s="11">
        <f t="shared" si="212"/>
        <v>42083.705555555556</v>
      </c>
      <c r="T3379" s="11">
        <f t="shared" si="210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107.63636363636364</v>
      </c>
      <c r="P3380" s="7">
        <f t="shared" si="209"/>
        <v>28.19047619047619</v>
      </c>
      <c r="Q3380" t="s">
        <v>8322</v>
      </c>
      <c r="R3380" t="s">
        <v>8323</v>
      </c>
      <c r="S3380" s="11">
        <f t="shared" si="212"/>
        <v>41882.547222222223</v>
      </c>
      <c r="T3380" s="11">
        <f t="shared" si="210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103.64999999999999</v>
      </c>
      <c r="P3381" s="7">
        <f t="shared" si="209"/>
        <v>54.55263157894737</v>
      </c>
      <c r="Q3381" t="s">
        <v>8322</v>
      </c>
      <c r="R3381" t="s">
        <v>8323</v>
      </c>
      <c r="S3381" s="11">
        <f t="shared" si="212"/>
        <v>42242.958333333328</v>
      </c>
      <c r="T3381" s="11">
        <f t="shared" si="210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104.43333333333334</v>
      </c>
      <c r="P3382" s="7">
        <f t="shared" si="209"/>
        <v>111.89285714285714</v>
      </c>
      <c r="Q3382" t="s">
        <v>8322</v>
      </c>
      <c r="R3382" t="s">
        <v>8323</v>
      </c>
      <c r="S3382" s="11">
        <f t="shared" si="212"/>
        <v>41972.995115740734</v>
      </c>
      <c r="T3382" s="11">
        <f t="shared" si="210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102.25</v>
      </c>
      <c r="P3383" s="7">
        <f t="shared" si="209"/>
        <v>85.208333333333329</v>
      </c>
      <c r="Q3383" t="s">
        <v>8322</v>
      </c>
      <c r="R3383" t="s">
        <v>8323</v>
      </c>
      <c r="S3383" s="11">
        <f t="shared" si="212"/>
        <v>42074.143321759257</v>
      </c>
      <c r="T3383" s="11">
        <f t="shared" si="210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100.74285714285713</v>
      </c>
      <c r="P3384" s="7">
        <f t="shared" si="209"/>
        <v>76.652173913043484</v>
      </c>
      <c r="Q3384" t="s">
        <v>8322</v>
      </c>
      <c r="R3384" t="s">
        <v>8323</v>
      </c>
      <c r="S3384" s="11">
        <f t="shared" si="212"/>
        <v>42583.957638888889</v>
      </c>
      <c r="T3384" s="11">
        <f t="shared" si="210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111.71428571428572</v>
      </c>
      <c r="P3385" s="7">
        <f t="shared" si="209"/>
        <v>65.166666666666671</v>
      </c>
      <c r="Q3385" t="s">
        <v>8322</v>
      </c>
      <c r="R3385" t="s">
        <v>8323</v>
      </c>
      <c r="S3385" s="11">
        <f t="shared" si="212"/>
        <v>42544.782638888893</v>
      </c>
      <c r="T3385" s="11">
        <f t="shared" si="210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100.01100000000001</v>
      </c>
      <c r="P3386" s="7">
        <f t="shared" si="209"/>
        <v>93.760312499999998</v>
      </c>
      <c r="Q3386" t="s">
        <v>8322</v>
      </c>
      <c r="R3386" t="s">
        <v>8323</v>
      </c>
      <c r="S3386" s="11">
        <f t="shared" si="212"/>
        <v>42329.125</v>
      </c>
      <c r="T3386" s="11">
        <f t="shared" si="210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100</v>
      </c>
      <c r="P3387" s="7">
        <f t="shared" si="209"/>
        <v>133.33333333333334</v>
      </c>
      <c r="Q3387" t="s">
        <v>8322</v>
      </c>
      <c r="R3387" t="s">
        <v>8323</v>
      </c>
      <c r="S3387" s="11">
        <f t="shared" si="212"/>
        <v>41983.8675</v>
      </c>
      <c r="T3387" s="11">
        <f t="shared" si="210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105</v>
      </c>
      <c r="P3388" s="7">
        <f t="shared" si="209"/>
        <v>51.219512195121951</v>
      </c>
      <c r="Q3388" t="s">
        <v>8322</v>
      </c>
      <c r="R3388" t="s">
        <v>8323</v>
      </c>
      <c r="S3388" s="11">
        <f t="shared" si="212"/>
        <v>41976.644745370373</v>
      </c>
      <c r="T3388" s="11">
        <f t="shared" si="210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116.86666666666667</v>
      </c>
      <c r="P3389" s="7">
        <f t="shared" si="209"/>
        <v>100.17142857142858</v>
      </c>
      <c r="Q3389" t="s">
        <v>8322</v>
      </c>
      <c r="R3389" t="s">
        <v>8323</v>
      </c>
      <c r="S3389" s="11">
        <f t="shared" si="212"/>
        <v>41987.762592592597</v>
      </c>
      <c r="T3389" s="11">
        <f t="shared" si="210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103.8</v>
      </c>
      <c r="P3390" s="7">
        <f t="shared" si="209"/>
        <v>34.6</v>
      </c>
      <c r="Q3390" t="s">
        <v>8322</v>
      </c>
      <c r="R3390" t="s">
        <v>8323</v>
      </c>
      <c r="S3390" s="11">
        <f t="shared" si="212"/>
        <v>42173.461122685185</v>
      </c>
      <c r="T3390" s="11">
        <f t="shared" si="210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114.5</v>
      </c>
      <c r="P3391" s="7">
        <f t="shared" si="209"/>
        <v>184.67741935483872</v>
      </c>
      <c r="Q3391" t="s">
        <v>8322</v>
      </c>
      <c r="R3391" t="s">
        <v>8323</v>
      </c>
      <c r="S3391" s="11">
        <f t="shared" si="212"/>
        <v>42524.563449074078</v>
      </c>
      <c r="T3391" s="11">
        <f t="shared" si="210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102.4</v>
      </c>
      <c r="P3392" s="7">
        <f t="shared" si="209"/>
        <v>69.818181818181813</v>
      </c>
      <c r="Q3392" t="s">
        <v>8322</v>
      </c>
      <c r="R3392" t="s">
        <v>8323</v>
      </c>
      <c r="S3392" s="11">
        <f t="shared" si="212"/>
        <v>41830.774826388886</v>
      </c>
      <c r="T3392" s="11">
        <f t="shared" si="210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223</v>
      </c>
      <c r="P3393" s="7">
        <f t="shared" si="209"/>
        <v>61.944444444444443</v>
      </c>
      <c r="Q3393" t="s">
        <v>8322</v>
      </c>
      <c r="R3393" t="s">
        <v>8323</v>
      </c>
      <c r="S3393" s="11">
        <f t="shared" si="212"/>
        <v>41859.936111111114</v>
      </c>
      <c r="T3393" s="11">
        <f t="shared" si="210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100</v>
      </c>
      <c r="P3394" s="7">
        <f t="shared" si="209"/>
        <v>41.666666666666664</v>
      </c>
      <c r="Q3394" t="s">
        <v>8322</v>
      </c>
      <c r="R3394" t="s">
        <v>8323</v>
      </c>
      <c r="S3394" s="11">
        <f t="shared" si="212"/>
        <v>42496.845543981486</v>
      </c>
      <c r="T3394" s="11">
        <f t="shared" si="210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1"/>
        <v>105.80000000000001</v>
      </c>
      <c r="P3395" s="7">
        <f t="shared" ref="P3395:P3458" si="213">E3395/L3395</f>
        <v>36.06818181818182</v>
      </c>
      <c r="Q3395" t="s">
        <v>8322</v>
      </c>
      <c r="R3395" t="s">
        <v>8323</v>
      </c>
      <c r="S3395" s="11">
        <f t="shared" si="212"/>
        <v>41949.031944444447</v>
      </c>
      <c r="T3395" s="11">
        <f t="shared" ref="T3395:T3458" si="214">(((J3395/60)/60)/24)+DATE(1970,1,1)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1"/>
        <v>142.36363636363635</v>
      </c>
      <c r="P3396" s="7">
        <f t="shared" si="213"/>
        <v>29</v>
      </c>
      <c r="Q3396" t="s">
        <v>8322</v>
      </c>
      <c r="R3396" t="s">
        <v>8323</v>
      </c>
      <c r="S3396" s="11">
        <f t="shared" si="212"/>
        <v>41847.59542824074</v>
      </c>
      <c r="T3396" s="11">
        <f t="shared" si="214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ref="O3397:O3460" si="215">E3397/D3397*100</f>
        <v>184</v>
      </c>
      <c r="P3397" s="7">
        <f t="shared" si="213"/>
        <v>24.210526315789473</v>
      </c>
      <c r="Q3397" t="s">
        <v>8322</v>
      </c>
      <c r="R3397" t="s">
        <v>8323</v>
      </c>
      <c r="S3397" s="11">
        <f t="shared" si="212"/>
        <v>42154.756944444445</v>
      </c>
      <c r="T3397" s="11">
        <f t="shared" si="214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104.33333333333333</v>
      </c>
      <c r="P3398" s="7">
        <f t="shared" si="213"/>
        <v>55.892857142857146</v>
      </c>
      <c r="Q3398" t="s">
        <v>8322</v>
      </c>
      <c r="R3398" t="s">
        <v>8323</v>
      </c>
      <c r="S3398" s="11">
        <f t="shared" si="212"/>
        <v>41791.165972222225</v>
      </c>
      <c r="T3398" s="11">
        <f t="shared" si="214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112.00000000000001</v>
      </c>
      <c r="P3399" s="7">
        <f t="shared" si="213"/>
        <v>11.666666666666666</v>
      </c>
      <c r="Q3399" t="s">
        <v>8322</v>
      </c>
      <c r="R3399" t="s">
        <v>8323</v>
      </c>
      <c r="S3399" s="11">
        <f t="shared" si="212"/>
        <v>42418.916666666672</v>
      </c>
      <c r="T3399" s="11">
        <f t="shared" si="214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111.07499999999999</v>
      </c>
      <c r="P3400" s="7">
        <f t="shared" si="213"/>
        <v>68.353846153846149</v>
      </c>
      <c r="Q3400" t="s">
        <v>8322</v>
      </c>
      <c r="R3400" t="s">
        <v>8323</v>
      </c>
      <c r="S3400" s="11">
        <f t="shared" si="212"/>
        <v>41964.708333333328</v>
      </c>
      <c r="T3400" s="11">
        <f t="shared" si="214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103.75000000000001</v>
      </c>
      <c r="P3401" s="7">
        <f t="shared" si="213"/>
        <v>27.065217391304348</v>
      </c>
      <c r="Q3401" t="s">
        <v>8322</v>
      </c>
      <c r="R3401" t="s">
        <v>8323</v>
      </c>
      <c r="S3401" s="11">
        <f t="shared" ref="S3401:S3464" si="216">(((I3401/60)/60)/24)+DATE(1970,1,1)</f>
        <v>42056.920428240745</v>
      </c>
      <c r="T3401" s="11">
        <f t="shared" si="214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100.41</v>
      </c>
      <c r="P3402" s="7">
        <f t="shared" si="213"/>
        <v>118.12941176470588</v>
      </c>
      <c r="Q3402" t="s">
        <v>8322</v>
      </c>
      <c r="R3402" t="s">
        <v>8323</v>
      </c>
      <c r="S3402" s="11">
        <f t="shared" si="216"/>
        <v>41879.953865740739</v>
      </c>
      <c r="T3402" s="11">
        <f t="shared" si="214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101.86206896551724</v>
      </c>
      <c r="P3403" s="7">
        <f t="shared" si="213"/>
        <v>44.757575757575758</v>
      </c>
      <c r="Q3403" t="s">
        <v>8322</v>
      </c>
      <c r="R3403" t="s">
        <v>8323</v>
      </c>
      <c r="S3403" s="11">
        <f t="shared" si="216"/>
        <v>42223.723912037036</v>
      </c>
      <c r="T3403" s="11">
        <f t="shared" si="214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109.76666666666665</v>
      </c>
      <c r="P3404" s="7">
        <f t="shared" si="213"/>
        <v>99.787878787878782</v>
      </c>
      <c r="Q3404" t="s">
        <v>8322</v>
      </c>
      <c r="R3404" t="s">
        <v>8323</v>
      </c>
      <c r="S3404" s="11">
        <f t="shared" si="216"/>
        <v>42320.104861111111</v>
      </c>
      <c r="T3404" s="11">
        <f t="shared" si="214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100</v>
      </c>
      <c r="P3405" s="7">
        <f t="shared" si="213"/>
        <v>117.64705882352941</v>
      </c>
      <c r="Q3405" t="s">
        <v>8322</v>
      </c>
      <c r="R3405" t="s">
        <v>8323</v>
      </c>
      <c r="S3405" s="11">
        <f t="shared" si="216"/>
        <v>42180.462083333332</v>
      </c>
      <c r="T3405" s="11">
        <f t="shared" si="214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122</v>
      </c>
      <c r="P3406" s="7">
        <f t="shared" si="213"/>
        <v>203.33333333333334</v>
      </c>
      <c r="Q3406" t="s">
        <v>8322</v>
      </c>
      <c r="R3406" t="s">
        <v>8323</v>
      </c>
      <c r="S3406" s="11">
        <f t="shared" si="216"/>
        <v>42172.503495370373</v>
      </c>
      <c r="T3406" s="11">
        <f t="shared" si="214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137.57142857142856</v>
      </c>
      <c r="P3407" s="7">
        <f t="shared" si="213"/>
        <v>28.323529411764707</v>
      </c>
      <c r="Q3407" t="s">
        <v>8322</v>
      </c>
      <c r="R3407" t="s">
        <v>8323</v>
      </c>
      <c r="S3407" s="11">
        <f t="shared" si="216"/>
        <v>42430.999305555553</v>
      </c>
      <c r="T3407" s="11">
        <f t="shared" si="214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100.31000000000002</v>
      </c>
      <c r="P3408" s="7">
        <f t="shared" si="213"/>
        <v>110.23076923076923</v>
      </c>
      <c r="Q3408" t="s">
        <v>8322</v>
      </c>
      <c r="R3408" t="s">
        <v>8323</v>
      </c>
      <c r="S3408" s="11">
        <f t="shared" si="216"/>
        <v>41836.492777777778</v>
      </c>
      <c r="T3408" s="11">
        <f t="shared" si="214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107.1</v>
      </c>
      <c r="P3409" s="7">
        <f t="shared" si="213"/>
        <v>31.970149253731343</v>
      </c>
      <c r="Q3409" t="s">
        <v>8322</v>
      </c>
      <c r="R3409" t="s">
        <v>8323</v>
      </c>
      <c r="S3409" s="11">
        <f t="shared" si="216"/>
        <v>41826.422326388885</v>
      </c>
      <c r="T3409" s="11">
        <f t="shared" si="214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211</v>
      </c>
      <c r="P3410" s="7">
        <f t="shared" si="213"/>
        <v>58.611111111111114</v>
      </c>
      <c r="Q3410" t="s">
        <v>8322</v>
      </c>
      <c r="R3410" t="s">
        <v>8323</v>
      </c>
      <c r="S3410" s="11">
        <f t="shared" si="216"/>
        <v>41838.991944444446</v>
      </c>
      <c r="T3410" s="11">
        <f t="shared" si="214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123.6</v>
      </c>
      <c r="P3411" s="7">
        <f t="shared" si="213"/>
        <v>29.428571428571427</v>
      </c>
      <c r="Q3411" t="s">
        <v>8322</v>
      </c>
      <c r="R3411" t="s">
        <v>8323</v>
      </c>
      <c r="S3411" s="11">
        <f t="shared" si="216"/>
        <v>42582.873611111107</v>
      </c>
      <c r="T3411" s="11">
        <f t="shared" si="214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108.5</v>
      </c>
      <c r="P3412" s="7">
        <f t="shared" si="213"/>
        <v>81.375</v>
      </c>
      <c r="Q3412" t="s">
        <v>8322</v>
      </c>
      <c r="R3412" t="s">
        <v>8323</v>
      </c>
      <c r="S3412" s="11">
        <f t="shared" si="216"/>
        <v>42527.291666666672</v>
      </c>
      <c r="T3412" s="11">
        <f t="shared" si="214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103.56666666666668</v>
      </c>
      <c r="P3413" s="7">
        <f t="shared" si="213"/>
        <v>199.16666666666666</v>
      </c>
      <c r="Q3413" t="s">
        <v>8322</v>
      </c>
      <c r="R3413" t="s">
        <v>8323</v>
      </c>
      <c r="S3413" s="11">
        <f t="shared" si="216"/>
        <v>42285.022824074069</v>
      </c>
      <c r="T3413" s="11">
        <f t="shared" si="214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100</v>
      </c>
      <c r="P3414" s="7">
        <f t="shared" si="213"/>
        <v>115.38461538461539</v>
      </c>
      <c r="Q3414" t="s">
        <v>8322</v>
      </c>
      <c r="R3414" t="s">
        <v>8323</v>
      </c>
      <c r="S3414" s="11">
        <f t="shared" si="216"/>
        <v>41909.959050925929</v>
      </c>
      <c r="T3414" s="11">
        <f t="shared" si="214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130</v>
      </c>
      <c r="P3415" s="7">
        <f t="shared" si="213"/>
        <v>46.428571428571431</v>
      </c>
      <c r="Q3415" t="s">
        <v>8322</v>
      </c>
      <c r="R3415" t="s">
        <v>8323</v>
      </c>
      <c r="S3415" s="11">
        <f t="shared" si="216"/>
        <v>42063.207638888889</v>
      </c>
      <c r="T3415" s="11">
        <f t="shared" si="214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103.49999999999999</v>
      </c>
      <c r="P3416" s="7">
        <f t="shared" si="213"/>
        <v>70.568181818181813</v>
      </c>
      <c r="Q3416" t="s">
        <v>8322</v>
      </c>
      <c r="R3416" t="s">
        <v>8323</v>
      </c>
      <c r="S3416" s="11">
        <f t="shared" si="216"/>
        <v>42705.332638888889</v>
      </c>
      <c r="T3416" s="11">
        <f t="shared" si="214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100</v>
      </c>
      <c r="P3417" s="7">
        <f t="shared" si="213"/>
        <v>22.222222222222221</v>
      </c>
      <c r="Q3417" t="s">
        <v>8322</v>
      </c>
      <c r="R3417" t="s">
        <v>8323</v>
      </c>
      <c r="S3417" s="11">
        <f t="shared" si="216"/>
        <v>42477.979166666672</v>
      </c>
      <c r="T3417" s="11">
        <f t="shared" si="214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119.6</v>
      </c>
      <c r="P3418" s="7">
        <f t="shared" si="213"/>
        <v>159.46666666666667</v>
      </c>
      <c r="Q3418" t="s">
        <v>8322</v>
      </c>
      <c r="R3418" t="s">
        <v>8323</v>
      </c>
      <c r="S3418" s="11">
        <f t="shared" si="216"/>
        <v>42117.770833333328</v>
      </c>
      <c r="T3418" s="11">
        <f t="shared" si="214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100.00058823529412</v>
      </c>
      <c r="P3419" s="7">
        <f t="shared" si="213"/>
        <v>37.777999999999999</v>
      </c>
      <c r="Q3419" t="s">
        <v>8322</v>
      </c>
      <c r="R3419" t="s">
        <v>8323</v>
      </c>
      <c r="S3419" s="11">
        <f t="shared" si="216"/>
        <v>41938.029861111114</v>
      </c>
      <c r="T3419" s="11">
        <f t="shared" si="214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100.875</v>
      </c>
      <c r="P3420" s="7">
        <f t="shared" si="213"/>
        <v>72.053571428571431</v>
      </c>
      <c r="Q3420" t="s">
        <v>8322</v>
      </c>
      <c r="R3420" t="s">
        <v>8323</v>
      </c>
      <c r="S3420" s="11">
        <f t="shared" si="216"/>
        <v>41782.83457175926</v>
      </c>
      <c r="T3420" s="11">
        <f t="shared" si="214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106.54545454545455</v>
      </c>
      <c r="P3421" s="7">
        <f t="shared" si="213"/>
        <v>63.695652173913047</v>
      </c>
      <c r="Q3421" t="s">
        <v>8322</v>
      </c>
      <c r="R3421" t="s">
        <v>8323</v>
      </c>
      <c r="S3421" s="11">
        <f t="shared" si="216"/>
        <v>42466.895833333328</v>
      </c>
      <c r="T3421" s="11">
        <f t="shared" si="214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138</v>
      </c>
      <c r="P3422" s="7">
        <f t="shared" si="213"/>
        <v>28.411764705882351</v>
      </c>
      <c r="Q3422" t="s">
        <v>8322</v>
      </c>
      <c r="R3422" t="s">
        <v>8323</v>
      </c>
      <c r="S3422" s="11">
        <f t="shared" si="216"/>
        <v>42414</v>
      </c>
      <c r="T3422" s="11">
        <f t="shared" si="214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101.15</v>
      </c>
      <c r="P3423" s="7">
        <f t="shared" si="213"/>
        <v>103.21428571428571</v>
      </c>
      <c r="Q3423" t="s">
        <v>8322</v>
      </c>
      <c r="R3423" t="s">
        <v>8323</v>
      </c>
      <c r="S3423" s="11">
        <f t="shared" si="216"/>
        <v>42067.791238425925</v>
      </c>
      <c r="T3423" s="11">
        <f t="shared" si="214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109.1</v>
      </c>
      <c r="P3424" s="7">
        <f t="shared" si="213"/>
        <v>71.152173913043484</v>
      </c>
      <c r="Q3424" t="s">
        <v>8322</v>
      </c>
      <c r="R3424" t="s">
        <v>8323</v>
      </c>
      <c r="S3424" s="11">
        <f t="shared" si="216"/>
        <v>42352</v>
      </c>
      <c r="T3424" s="11">
        <f t="shared" si="214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140</v>
      </c>
      <c r="P3425" s="7">
        <f t="shared" si="213"/>
        <v>35</v>
      </c>
      <c r="Q3425" t="s">
        <v>8322</v>
      </c>
      <c r="R3425" t="s">
        <v>8323</v>
      </c>
      <c r="S3425" s="11">
        <f t="shared" si="216"/>
        <v>42118.911354166667</v>
      </c>
      <c r="T3425" s="11">
        <f t="shared" si="214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103.58333333333334</v>
      </c>
      <c r="P3426" s="7">
        <f t="shared" si="213"/>
        <v>81.776315789473685</v>
      </c>
      <c r="Q3426" t="s">
        <v>8322</v>
      </c>
      <c r="R3426" t="s">
        <v>8323</v>
      </c>
      <c r="S3426" s="11">
        <f t="shared" si="216"/>
        <v>42040.290972222225</v>
      </c>
      <c r="T3426" s="11">
        <f t="shared" si="214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102.97033333333331</v>
      </c>
      <c r="P3427" s="7">
        <f t="shared" si="213"/>
        <v>297.02980769230766</v>
      </c>
      <c r="Q3427" t="s">
        <v>8322</v>
      </c>
      <c r="R3427" t="s">
        <v>8323</v>
      </c>
      <c r="S3427" s="11">
        <f t="shared" si="216"/>
        <v>41916.617314814815</v>
      </c>
      <c r="T3427" s="11">
        <f t="shared" si="214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108.13333333333333</v>
      </c>
      <c r="P3428" s="7">
        <f t="shared" si="213"/>
        <v>46.609195402298852</v>
      </c>
      <c r="Q3428" t="s">
        <v>8322</v>
      </c>
      <c r="R3428" t="s">
        <v>8323</v>
      </c>
      <c r="S3428" s="11">
        <f t="shared" si="216"/>
        <v>41903.083333333336</v>
      </c>
      <c r="T3428" s="11">
        <f t="shared" si="214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100</v>
      </c>
      <c r="P3429" s="7">
        <f t="shared" si="213"/>
        <v>51.724137931034484</v>
      </c>
      <c r="Q3429" t="s">
        <v>8322</v>
      </c>
      <c r="R3429" t="s">
        <v>8323</v>
      </c>
      <c r="S3429" s="11">
        <f t="shared" si="216"/>
        <v>41822.645277777774</v>
      </c>
      <c r="T3429" s="11">
        <f t="shared" si="214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102.75000000000001</v>
      </c>
      <c r="P3430" s="7">
        <f t="shared" si="213"/>
        <v>40.294117647058826</v>
      </c>
      <c r="Q3430" t="s">
        <v>8322</v>
      </c>
      <c r="R3430" t="s">
        <v>8323</v>
      </c>
      <c r="S3430" s="11">
        <f t="shared" si="216"/>
        <v>42063.708333333328</v>
      </c>
      <c r="T3430" s="11">
        <f t="shared" si="214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130</v>
      </c>
      <c r="P3431" s="7">
        <f t="shared" si="213"/>
        <v>16.25</v>
      </c>
      <c r="Q3431" t="s">
        <v>8322</v>
      </c>
      <c r="R3431" t="s">
        <v>8323</v>
      </c>
      <c r="S3431" s="11">
        <f t="shared" si="216"/>
        <v>42676.021539351852</v>
      </c>
      <c r="T3431" s="11">
        <f t="shared" si="214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108.54949999999999</v>
      </c>
      <c r="P3432" s="7">
        <f t="shared" si="213"/>
        <v>30.152638888888887</v>
      </c>
      <c r="Q3432" t="s">
        <v>8322</v>
      </c>
      <c r="R3432" t="s">
        <v>8323</v>
      </c>
      <c r="S3432" s="11">
        <f t="shared" si="216"/>
        <v>41850.945613425924</v>
      </c>
      <c r="T3432" s="11">
        <f t="shared" si="214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100</v>
      </c>
      <c r="P3433" s="7">
        <f t="shared" si="213"/>
        <v>95.238095238095241</v>
      </c>
      <c r="Q3433" t="s">
        <v>8322</v>
      </c>
      <c r="R3433" t="s">
        <v>8323</v>
      </c>
      <c r="S3433" s="11">
        <f t="shared" si="216"/>
        <v>41869.730937500004</v>
      </c>
      <c r="T3433" s="11">
        <f t="shared" si="214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109.65</v>
      </c>
      <c r="P3434" s="7">
        <f t="shared" si="213"/>
        <v>52.214285714285715</v>
      </c>
      <c r="Q3434" t="s">
        <v>8322</v>
      </c>
      <c r="R3434" t="s">
        <v>8323</v>
      </c>
      <c r="S3434" s="11">
        <f t="shared" si="216"/>
        <v>42405.916666666672</v>
      </c>
      <c r="T3434" s="11">
        <f t="shared" si="214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100.26315789473684</v>
      </c>
      <c r="P3435" s="7">
        <f t="shared" si="213"/>
        <v>134.1549295774648</v>
      </c>
      <c r="Q3435" t="s">
        <v>8322</v>
      </c>
      <c r="R3435" t="s">
        <v>8323</v>
      </c>
      <c r="S3435" s="11">
        <f t="shared" si="216"/>
        <v>41807.125</v>
      </c>
      <c r="T3435" s="11">
        <f t="shared" si="214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105.55000000000001</v>
      </c>
      <c r="P3436" s="7">
        <f t="shared" si="213"/>
        <v>62.827380952380949</v>
      </c>
      <c r="Q3436" t="s">
        <v>8322</v>
      </c>
      <c r="R3436" t="s">
        <v>8323</v>
      </c>
      <c r="S3436" s="11">
        <f t="shared" si="216"/>
        <v>41830.380428240744</v>
      </c>
      <c r="T3436" s="11">
        <f t="shared" si="214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112.00000000000001</v>
      </c>
      <c r="P3437" s="7">
        <f t="shared" si="213"/>
        <v>58.94736842105263</v>
      </c>
      <c r="Q3437" t="s">
        <v>8322</v>
      </c>
      <c r="R3437" t="s">
        <v>8323</v>
      </c>
      <c r="S3437" s="11">
        <f t="shared" si="216"/>
        <v>42589.125</v>
      </c>
      <c r="T3437" s="11">
        <f t="shared" si="214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105.89999999999999</v>
      </c>
      <c r="P3438" s="7">
        <f t="shared" si="213"/>
        <v>143.1081081081081</v>
      </c>
      <c r="Q3438" t="s">
        <v>8322</v>
      </c>
      <c r="R3438" t="s">
        <v>8323</v>
      </c>
      <c r="S3438" s="11">
        <f t="shared" si="216"/>
        <v>41872.686111111114</v>
      </c>
      <c r="T3438" s="11">
        <f t="shared" si="214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101</v>
      </c>
      <c r="P3439" s="7">
        <f t="shared" si="213"/>
        <v>84.166666666666671</v>
      </c>
      <c r="Q3439" t="s">
        <v>8322</v>
      </c>
      <c r="R3439" t="s">
        <v>8323</v>
      </c>
      <c r="S3439" s="11">
        <f t="shared" si="216"/>
        <v>42235.710879629631</v>
      </c>
      <c r="T3439" s="11">
        <f t="shared" si="214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104.2</v>
      </c>
      <c r="P3440" s="7">
        <f t="shared" si="213"/>
        <v>186.07142857142858</v>
      </c>
      <c r="Q3440" t="s">
        <v>8322</v>
      </c>
      <c r="R3440" t="s">
        <v>8323</v>
      </c>
      <c r="S3440" s="11">
        <f t="shared" si="216"/>
        <v>42126.875</v>
      </c>
      <c r="T3440" s="11">
        <f t="shared" si="214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134.67833333333334</v>
      </c>
      <c r="P3441" s="7">
        <f t="shared" si="213"/>
        <v>89.785555555555561</v>
      </c>
      <c r="Q3441" t="s">
        <v>8322</v>
      </c>
      <c r="R3441" t="s">
        <v>8323</v>
      </c>
      <c r="S3441" s="11">
        <f t="shared" si="216"/>
        <v>42388.207638888889</v>
      </c>
      <c r="T3441" s="11">
        <f t="shared" si="214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105.2184</v>
      </c>
      <c r="P3442" s="7">
        <f t="shared" si="213"/>
        <v>64.157560975609755</v>
      </c>
      <c r="Q3442" t="s">
        <v>8322</v>
      </c>
      <c r="R3442" t="s">
        <v>8323</v>
      </c>
      <c r="S3442" s="11">
        <f t="shared" si="216"/>
        <v>41831.677083333336</v>
      </c>
      <c r="T3442" s="11">
        <f t="shared" si="214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102.60000000000001</v>
      </c>
      <c r="P3443" s="7">
        <f t="shared" si="213"/>
        <v>59.651162790697676</v>
      </c>
      <c r="Q3443" t="s">
        <v>8322</v>
      </c>
      <c r="R3443" t="s">
        <v>8323</v>
      </c>
      <c r="S3443" s="11">
        <f t="shared" si="216"/>
        <v>42321.845138888893</v>
      </c>
      <c r="T3443" s="11">
        <f t="shared" si="214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100</v>
      </c>
      <c r="P3444" s="7">
        <f t="shared" si="213"/>
        <v>31.25</v>
      </c>
      <c r="Q3444" t="s">
        <v>8322</v>
      </c>
      <c r="R3444" t="s">
        <v>8323</v>
      </c>
      <c r="S3444" s="11">
        <f t="shared" si="216"/>
        <v>42154.841111111105</v>
      </c>
      <c r="T3444" s="11">
        <f t="shared" si="214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185.5</v>
      </c>
      <c r="P3445" s="7">
        <f t="shared" si="213"/>
        <v>41.222222222222221</v>
      </c>
      <c r="Q3445" t="s">
        <v>8322</v>
      </c>
      <c r="R3445" t="s">
        <v>8323</v>
      </c>
      <c r="S3445" s="11">
        <f t="shared" si="216"/>
        <v>41891.524837962963</v>
      </c>
      <c r="T3445" s="11">
        <f t="shared" si="214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289</v>
      </c>
      <c r="P3446" s="7">
        <f t="shared" si="213"/>
        <v>43.35</v>
      </c>
      <c r="Q3446" t="s">
        <v>8322</v>
      </c>
      <c r="R3446" t="s">
        <v>8323</v>
      </c>
      <c r="S3446" s="11">
        <f t="shared" si="216"/>
        <v>42529.582638888889</v>
      </c>
      <c r="T3446" s="11">
        <f t="shared" si="214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100</v>
      </c>
      <c r="P3447" s="7">
        <f t="shared" si="213"/>
        <v>64.516129032258064</v>
      </c>
      <c r="Q3447" t="s">
        <v>8322</v>
      </c>
      <c r="R3447" t="s">
        <v>8323</v>
      </c>
      <c r="S3447" s="11">
        <f t="shared" si="216"/>
        <v>42300.530509259261</v>
      </c>
      <c r="T3447" s="11">
        <f t="shared" si="214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108.2</v>
      </c>
      <c r="P3448" s="7">
        <f t="shared" si="213"/>
        <v>43.28</v>
      </c>
      <c r="Q3448" t="s">
        <v>8322</v>
      </c>
      <c r="R3448" t="s">
        <v>8323</v>
      </c>
      <c r="S3448" s="11">
        <f t="shared" si="216"/>
        <v>42040.513888888891</v>
      </c>
      <c r="T3448" s="11">
        <f t="shared" si="214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107.80000000000001</v>
      </c>
      <c r="P3449" s="7">
        <f t="shared" si="213"/>
        <v>77</v>
      </c>
      <c r="Q3449" t="s">
        <v>8322</v>
      </c>
      <c r="R3449" t="s">
        <v>8323</v>
      </c>
      <c r="S3449" s="11">
        <f t="shared" si="216"/>
        <v>42447.847361111111</v>
      </c>
      <c r="T3449" s="11">
        <f t="shared" si="214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109.76190476190477</v>
      </c>
      <c r="P3450" s="7">
        <f t="shared" si="213"/>
        <v>51.222222222222221</v>
      </c>
      <c r="Q3450" t="s">
        <v>8322</v>
      </c>
      <c r="R3450" t="s">
        <v>8323</v>
      </c>
      <c r="S3450" s="11">
        <f t="shared" si="216"/>
        <v>41990.119085648148</v>
      </c>
      <c r="T3450" s="11">
        <f t="shared" si="214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170.625</v>
      </c>
      <c r="P3451" s="7">
        <f t="shared" si="213"/>
        <v>68.25</v>
      </c>
      <c r="Q3451" t="s">
        <v>8322</v>
      </c>
      <c r="R3451" t="s">
        <v>8323</v>
      </c>
      <c r="S3451" s="11">
        <f t="shared" si="216"/>
        <v>42560.166666666672</v>
      </c>
      <c r="T3451" s="11">
        <f t="shared" si="214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152</v>
      </c>
      <c r="P3452" s="7">
        <f t="shared" si="213"/>
        <v>19.487179487179485</v>
      </c>
      <c r="Q3452" t="s">
        <v>8322</v>
      </c>
      <c r="R3452" t="s">
        <v>8323</v>
      </c>
      <c r="S3452" s="11">
        <f t="shared" si="216"/>
        <v>42096.662858796291</v>
      </c>
      <c r="T3452" s="11">
        <f t="shared" si="214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101.23076923076924</v>
      </c>
      <c r="P3453" s="7">
        <f t="shared" si="213"/>
        <v>41.125</v>
      </c>
      <c r="Q3453" t="s">
        <v>8322</v>
      </c>
      <c r="R3453" t="s">
        <v>8323</v>
      </c>
      <c r="S3453" s="11">
        <f t="shared" si="216"/>
        <v>42115.723692129628</v>
      </c>
      <c r="T3453" s="11">
        <f t="shared" si="214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153.19999999999999</v>
      </c>
      <c r="P3454" s="7">
        <f t="shared" si="213"/>
        <v>41.405405405405403</v>
      </c>
      <c r="Q3454" t="s">
        <v>8322</v>
      </c>
      <c r="R3454" t="s">
        <v>8323</v>
      </c>
      <c r="S3454" s="11">
        <f t="shared" si="216"/>
        <v>41843.165972222225</v>
      </c>
      <c r="T3454" s="11">
        <f t="shared" si="214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128.33333333333334</v>
      </c>
      <c r="P3455" s="7">
        <f t="shared" si="213"/>
        <v>27.5</v>
      </c>
      <c r="Q3455" t="s">
        <v>8322</v>
      </c>
      <c r="R3455" t="s">
        <v>8323</v>
      </c>
      <c r="S3455" s="11">
        <f t="shared" si="216"/>
        <v>42595.97865740741</v>
      </c>
      <c r="T3455" s="11">
        <f t="shared" si="214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100.71428571428571</v>
      </c>
      <c r="P3456" s="7">
        <f t="shared" si="213"/>
        <v>33.571428571428569</v>
      </c>
      <c r="Q3456" t="s">
        <v>8322</v>
      </c>
      <c r="R3456" t="s">
        <v>8323</v>
      </c>
      <c r="S3456" s="11">
        <f t="shared" si="216"/>
        <v>41851.698599537034</v>
      </c>
      <c r="T3456" s="11">
        <f t="shared" si="214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100.64999999999999</v>
      </c>
      <c r="P3457" s="7">
        <f t="shared" si="213"/>
        <v>145.86956521739131</v>
      </c>
      <c r="Q3457" t="s">
        <v>8322</v>
      </c>
      <c r="R3457" t="s">
        <v>8323</v>
      </c>
      <c r="S3457" s="11">
        <f t="shared" si="216"/>
        <v>42656.7503125</v>
      </c>
      <c r="T3457" s="11">
        <f t="shared" si="214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191.3</v>
      </c>
      <c r="P3458" s="7">
        <f t="shared" si="213"/>
        <v>358.6875</v>
      </c>
      <c r="Q3458" t="s">
        <v>8322</v>
      </c>
      <c r="R3458" t="s">
        <v>8323</v>
      </c>
      <c r="S3458" s="11">
        <f t="shared" si="216"/>
        <v>41852.290972222225</v>
      </c>
      <c r="T3458" s="11">
        <f t="shared" si="214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5"/>
        <v>140.19999999999999</v>
      </c>
      <c r="P3459" s="7">
        <f t="shared" ref="P3459:P3522" si="217">E3459/L3459</f>
        <v>50.981818181818184</v>
      </c>
      <c r="Q3459" t="s">
        <v>8322</v>
      </c>
      <c r="R3459" t="s">
        <v>8323</v>
      </c>
      <c r="S3459" s="11">
        <f t="shared" si="216"/>
        <v>42047.249305555553</v>
      </c>
      <c r="T3459" s="11">
        <f t="shared" ref="T3459:T3522" si="218">(((J3459/60)/60)/24)+DATE(1970,1,1)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5"/>
        <v>124.33537832310839</v>
      </c>
      <c r="P3460" s="7">
        <f t="shared" si="217"/>
        <v>45.037037037037038</v>
      </c>
      <c r="Q3460" t="s">
        <v>8322</v>
      </c>
      <c r="R3460" t="s">
        <v>8323</v>
      </c>
      <c r="S3460" s="11">
        <f t="shared" si="216"/>
        <v>42038.185416666667</v>
      </c>
      <c r="T3460" s="11">
        <f t="shared" si="218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ref="O3461:O3524" si="219">E3461/D3461*100</f>
        <v>126.2</v>
      </c>
      <c r="P3461" s="7">
        <f t="shared" si="217"/>
        <v>17.527777777777779</v>
      </c>
      <c r="Q3461" t="s">
        <v>8322</v>
      </c>
      <c r="R3461" t="s">
        <v>8323</v>
      </c>
      <c r="S3461" s="11">
        <f t="shared" si="216"/>
        <v>42510.479861111111</v>
      </c>
      <c r="T3461" s="11">
        <f t="shared" si="218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190</v>
      </c>
      <c r="P3462" s="7">
        <f t="shared" si="217"/>
        <v>50</v>
      </c>
      <c r="Q3462" t="s">
        <v>8322</v>
      </c>
      <c r="R3462" t="s">
        <v>8323</v>
      </c>
      <c r="S3462" s="11">
        <f t="shared" si="216"/>
        <v>41866.527222222219</v>
      </c>
      <c r="T3462" s="11">
        <f t="shared" si="218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139</v>
      </c>
      <c r="P3463" s="7">
        <f t="shared" si="217"/>
        <v>57.916666666666664</v>
      </c>
      <c r="Q3463" t="s">
        <v>8322</v>
      </c>
      <c r="R3463" t="s">
        <v>8323</v>
      </c>
      <c r="S3463" s="11">
        <f t="shared" si="216"/>
        <v>42672.125</v>
      </c>
      <c r="T3463" s="11">
        <f t="shared" si="218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202</v>
      </c>
      <c r="P3464" s="7">
        <f t="shared" si="217"/>
        <v>29.705882352941178</v>
      </c>
      <c r="Q3464" t="s">
        <v>8322</v>
      </c>
      <c r="R3464" t="s">
        <v>8323</v>
      </c>
      <c r="S3464" s="11">
        <f t="shared" si="216"/>
        <v>42195.75</v>
      </c>
      <c r="T3464" s="11">
        <f t="shared" si="218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103.38000000000001</v>
      </c>
      <c r="P3465" s="7">
        <f t="shared" si="217"/>
        <v>90.684210526315795</v>
      </c>
      <c r="Q3465" t="s">
        <v>8322</v>
      </c>
      <c r="R3465" t="s">
        <v>8323</v>
      </c>
      <c r="S3465" s="11">
        <f t="shared" ref="S3465:S3528" si="220">(((I3465/60)/60)/24)+DATE(1970,1,1)</f>
        <v>42654.165972222225</v>
      </c>
      <c r="T3465" s="11">
        <f t="shared" si="218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102.3236</v>
      </c>
      <c r="P3466" s="7">
        <f t="shared" si="217"/>
        <v>55.012688172043013</v>
      </c>
      <c r="Q3466" t="s">
        <v>8322</v>
      </c>
      <c r="R3466" t="s">
        <v>8323</v>
      </c>
      <c r="S3466" s="11">
        <f t="shared" si="220"/>
        <v>42605.130057870367</v>
      </c>
      <c r="T3466" s="11">
        <f t="shared" si="218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103</v>
      </c>
      <c r="P3467" s="7">
        <f t="shared" si="217"/>
        <v>57.222222222222221</v>
      </c>
      <c r="Q3467" t="s">
        <v>8322</v>
      </c>
      <c r="R3467" t="s">
        <v>8323</v>
      </c>
      <c r="S3467" s="11">
        <f t="shared" si="220"/>
        <v>42225.666666666672</v>
      </c>
      <c r="T3467" s="11">
        <f t="shared" si="218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127.14285714285714</v>
      </c>
      <c r="P3468" s="7">
        <f t="shared" si="217"/>
        <v>72.950819672131146</v>
      </c>
      <c r="Q3468" t="s">
        <v>8322</v>
      </c>
      <c r="R3468" t="s">
        <v>8323</v>
      </c>
      <c r="S3468" s="11">
        <f t="shared" si="220"/>
        <v>42479.977430555555</v>
      </c>
      <c r="T3468" s="11">
        <f t="shared" si="218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101</v>
      </c>
      <c r="P3469" s="7">
        <f t="shared" si="217"/>
        <v>64.468085106382972</v>
      </c>
      <c r="Q3469" t="s">
        <v>8322</v>
      </c>
      <c r="R3469" t="s">
        <v>8323</v>
      </c>
      <c r="S3469" s="11">
        <f t="shared" si="220"/>
        <v>42083.630000000005</v>
      </c>
      <c r="T3469" s="11">
        <f t="shared" si="218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121.78</v>
      </c>
      <c r="P3470" s="7">
        <f t="shared" si="217"/>
        <v>716.35294117647061</v>
      </c>
      <c r="Q3470" t="s">
        <v>8322</v>
      </c>
      <c r="R3470" t="s">
        <v>8323</v>
      </c>
      <c r="S3470" s="11">
        <f t="shared" si="220"/>
        <v>42634.125</v>
      </c>
      <c r="T3470" s="11">
        <f t="shared" si="218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113.39285714285714</v>
      </c>
      <c r="P3471" s="7">
        <f t="shared" si="217"/>
        <v>50.396825396825399</v>
      </c>
      <c r="Q3471" t="s">
        <v>8322</v>
      </c>
      <c r="R3471" t="s">
        <v>8323</v>
      </c>
      <c r="S3471" s="11">
        <f t="shared" si="220"/>
        <v>42488.641724537039</v>
      </c>
      <c r="T3471" s="11">
        <f t="shared" si="218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150</v>
      </c>
      <c r="P3472" s="7">
        <f t="shared" si="217"/>
        <v>41.666666666666664</v>
      </c>
      <c r="Q3472" t="s">
        <v>8322</v>
      </c>
      <c r="R3472" t="s">
        <v>8323</v>
      </c>
      <c r="S3472" s="11">
        <f t="shared" si="220"/>
        <v>42566.901388888888</v>
      </c>
      <c r="T3472" s="11">
        <f t="shared" si="218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214.6</v>
      </c>
      <c r="P3473" s="7">
        <f t="shared" si="217"/>
        <v>35.766666666666666</v>
      </c>
      <c r="Q3473" t="s">
        <v>8322</v>
      </c>
      <c r="R3473" t="s">
        <v>8323</v>
      </c>
      <c r="S3473" s="11">
        <f t="shared" si="220"/>
        <v>41882.833333333336</v>
      </c>
      <c r="T3473" s="11">
        <f t="shared" si="218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102.05</v>
      </c>
      <c r="P3474" s="7">
        <f t="shared" si="217"/>
        <v>88.739130434782609</v>
      </c>
      <c r="Q3474" t="s">
        <v>8322</v>
      </c>
      <c r="R3474" t="s">
        <v>8323</v>
      </c>
      <c r="S3474" s="11">
        <f t="shared" si="220"/>
        <v>41949.249305555553</v>
      </c>
      <c r="T3474" s="11">
        <f t="shared" si="218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100</v>
      </c>
      <c r="P3475" s="7">
        <f t="shared" si="217"/>
        <v>148.4848484848485</v>
      </c>
      <c r="Q3475" t="s">
        <v>8322</v>
      </c>
      <c r="R3475" t="s">
        <v>8323</v>
      </c>
      <c r="S3475" s="11">
        <f t="shared" si="220"/>
        <v>42083.852083333331</v>
      </c>
      <c r="T3475" s="11">
        <f t="shared" si="218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101</v>
      </c>
      <c r="P3476" s="7">
        <f t="shared" si="217"/>
        <v>51.794871794871796</v>
      </c>
      <c r="Q3476" t="s">
        <v>8322</v>
      </c>
      <c r="R3476" t="s">
        <v>8323</v>
      </c>
      <c r="S3476" s="11">
        <f t="shared" si="220"/>
        <v>42571.501516203702</v>
      </c>
      <c r="T3476" s="11">
        <f t="shared" si="218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113.33333333333333</v>
      </c>
      <c r="P3477" s="7">
        <f t="shared" si="217"/>
        <v>20</v>
      </c>
      <c r="Q3477" t="s">
        <v>8322</v>
      </c>
      <c r="R3477" t="s">
        <v>8323</v>
      </c>
      <c r="S3477" s="11">
        <f t="shared" si="220"/>
        <v>41946</v>
      </c>
      <c r="T3477" s="11">
        <f t="shared" si="218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104</v>
      </c>
      <c r="P3478" s="7">
        <f t="shared" si="217"/>
        <v>52</v>
      </c>
      <c r="Q3478" t="s">
        <v>8322</v>
      </c>
      <c r="R3478" t="s">
        <v>8323</v>
      </c>
      <c r="S3478" s="11">
        <f t="shared" si="220"/>
        <v>41939.125</v>
      </c>
      <c r="T3478" s="11">
        <f t="shared" si="218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115.33333333333333</v>
      </c>
      <c r="P3479" s="7">
        <f t="shared" si="217"/>
        <v>53.230769230769234</v>
      </c>
      <c r="Q3479" t="s">
        <v>8322</v>
      </c>
      <c r="R3479" t="s">
        <v>8323</v>
      </c>
      <c r="S3479" s="11">
        <f t="shared" si="220"/>
        <v>42141.125</v>
      </c>
      <c r="T3479" s="11">
        <f t="shared" si="218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112.85000000000001</v>
      </c>
      <c r="P3480" s="7">
        <f t="shared" si="217"/>
        <v>39.596491228070178</v>
      </c>
      <c r="Q3480" t="s">
        <v>8322</v>
      </c>
      <c r="R3480" t="s">
        <v>8323</v>
      </c>
      <c r="S3480" s="11">
        <f t="shared" si="220"/>
        <v>42079.875</v>
      </c>
      <c r="T3480" s="11">
        <f t="shared" si="218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127.86666666666666</v>
      </c>
      <c r="P3481" s="7">
        <f t="shared" si="217"/>
        <v>34.25</v>
      </c>
      <c r="Q3481" t="s">
        <v>8322</v>
      </c>
      <c r="R3481" t="s">
        <v>8323</v>
      </c>
      <c r="S3481" s="11">
        <f t="shared" si="220"/>
        <v>41811.855092592588</v>
      </c>
      <c r="T3481" s="11">
        <f t="shared" si="218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142.66666666666669</v>
      </c>
      <c r="P3482" s="7">
        <f t="shared" si="217"/>
        <v>164.61538461538461</v>
      </c>
      <c r="Q3482" t="s">
        <v>8322</v>
      </c>
      <c r="R3482" t="s">
        <v>8323</v>
      </c>
      <c r="S3482" s="11">
        <f t="shared" si="220"/>
        <v>42195.875</v>
      </c>
      <c r="T3482" s="11">
        <f t="shared" si="218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118.8</v>
      </c>
      <c r="P3483" s="7">
        <f t="shared" si="217"/>
        <v>125.05263157894737</v>
      </c>
      <c r="Q3483" t="s">
        <v>8322</v>
      </c>
      <c r="R3483" t="s">
        <v>8323</v>
      </c>
      <c r="S3483" s="11">
        <f t="shared" si="220"/>
        <v>42006.24754629629</v>
      </c>
      <c r="T3483" s="11">
        <f t="shared" si="218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138.33333333333334</v>
      </c>
      <c r="P3484" s="7">
        <f t="shared" si="217"/>
        <v>51.875</v>
      </c>
      <c r="Q3484" t="s">
        <v>8322</v>
      </c>
      <c r="R3484" t="s">
        <v>8323</v>
      </c>
      <c r="S3484" s="11">
        <f t="shared" si="220"/>
        <v>41826.771597222221</v>
      </c>
      <c r="T3484" s="11">
        <f t="shared" si="218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159.9402985074627</v>
      </c>
      <c r="P3485" s="7">
        <f t="shared" si="217"/>
        <v>40.285714285714285</v>
      </c>
      <c r="Q3485" t="s">
        <v>8322</v>
      </c>
      <c r="R3485" t="s">
        <v>8323</v>
      </c>
      <c r="S3485" s="11">
        <f t="shared" si="220"/>
        <v>41823.668761574074</v>
      </c>
      <c r="T3485" s="11">
        <f t="shared" si="218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114.24000000000001</v>
      </c>
      <c r="P3486" s="7">
        <f t="shared" si="217"/>
        <v>64.909090909090907</v>
      </c>
      <c r="Q3486" t="s">
        <v>8322</v>
      </c>
      <c r="R3486" t="s">
        <v>8323</v>
      </c>
      <c r="S3486" s="11">
        <f t="shared" si="220"/>
        <v>42536.760405092587</v>
      </c>
      <c r="T3486" s="11">
        <f t="shared" si="218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100.60606060606061</v>
      </c>
      <c r="P3487" s="7">
        <f t="shared" si="217"/>
        <v>55.333333333333336</v>
      </c>
      <c r="Q3487" t="s">
        <v>8322</v>
      </c>
      <c r="R3487" t="s">
        <v>8323</v>
      </c>
      <c r="S3487" s="11">
        <f t="shared" si="220"/>
        <v>42402.693055555559</v>
      </c>
      <c r="T3487" s="11">
        <f t="shared" si="218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155.20000000000002</v>
      </c>
      <c r="P3488" s="7">
        <f t="shared" si="217"/>
        <v>83.142857142857139</v>
      </c>
      <c r="Q3488" t="s">
        <v>8322</v>
      </c>
      <c r="R3488" t="s">
        <v>8323</v>
      </c>
      <c r="S3488" s="11">
        <f t="shared" si="220"/>
        <v>42158.290972222225</v>
      </c>
      <c r="T3488" s="11">
        <f t="shared" si="218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127.75000000000001</v>
      </c>
      <c r="P3489" s="7">
        <f t="shared" si="217"/>
        <v>38.712121212121211</v>
      </c>
      <c r="Q3489" t="s">
        <v>8322</v>
      </c>
      <c r="R3489" t="s">
        <v>8323</v>
      </c>
      <c r="S3489" s="11">
        <f t="shared" si="220"/>
        <v>42179.940416666665</v>
      </c>
      <c r="T3489" s="11">
        <f t="shared" si="218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121.2</v>
      </c>
      <c r="P3490" s="7">
        <f t="shared" si="217"/>
        <v>125.37931034482759</v>
      </c>
      <c r="Q3490" t="s">
        <v>8322</v>
      </c>
      <c r="R3490" t="s">
        <v>8323</v>
      </c>
      <c r="S3490" s="11">
        <f t="shared" si="220"/>
        <v>42111.666666666672</v>
      </c>
      <c r="T3490" s="11">
        <f t="shared" si="218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112.7</v>
      </c>
      <c r="P3491" s="7">
        <f t="shared" si="217"/>
        <v>78.263888888888886</v>
      </c>
      <c r="Q3491" t="s">
        <v>8322</v>
      </c>
      <c r="R3491" t="s">
        <v>8323</v>
      </c>
      <c r="S3491" s="11">
        <f t="shared" si="220"/>
        <v>41783.875</v>
      </c>
      <c r="T3491" s="11">
        <f t="shared" si="218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127.49999999999999</v>
      </c>
      <c r="P3492" s="7">
        <f t="shared" si="217"/>
        <v>47.222222222222221</v>
      </c>
      <c r="Q3492" t="s">
        <v>8322</v>
      </c>
      <c r="R3492" t="s">
        <v>8323</v>
      </c>
      <c r="S3492" s="11">
        <f t="shared" si="220"/>
        <v>42473.802361111113</v>
      </c>
      <c r="T3492" s="11">
        <f t="shared" si="218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158.20000000000002</v>
      </c>
      <c r="P3493" s="7">
        <f t="shared" si="217"/>
        <v>79.099999999999994</v>
      </c>
      <c r="Q3493" t="s">
        <v>8322</v>
      </c>
      <c r="R3493" t="s">
        <v>8323</v>
      </c>
      <c r="S3493" s="11">
        <f t="shared" si="220"/>
        <v>42142.249814814815</v>
      </c>
      <c r="T3493" s="11">
        <f t="shared" si="218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105.26894736842105</v>
      </c>
      <c r="P3494" s="7">
        <f t="shared" si="217"/>
        <v>114.29199999999999</v>
      </c>
      <c r="Q3494" t="s">
        <v>8322</v>
      </c>
      <c r="R3494" t="s">
        <v>8323</v>
      </c>
      <c r="S3494" s="11">
        <f t="shared" si="220"/>
        <v>42303.009224537032</v>
      </c>
      <c r="T3494" s="11">
        <f t="shared" si="218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100</v>
      </c>
      <c r="P3495" s="7">
        <f t="shared" si="217"/>
        <v>51.724137931034484</v>
      </c>
      <c r="Q3495" t="s">
        <v>8322</v>
      </c>
      <c r="R3495" t="s">
        <v>8323</v>
      </c>
      <c r="S3495" s="11">
        <f t="shared" si="220"/>
        <v>41868.21597222222</v>
      </c>
      <c r="T3495" s="11">
        <f t="shared" si="218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100</v>
      </c>
      <c r="P3496" s="7">
        <f t="shared" si="217"/>
        <v>30.76923076923077</v>
      </c>
      <c r="Q3496" t="s">
        <v>8322</v>
      </c>
      <c r="R3496" t="s">
        <v>8323</v>
      </c>
      <c r="S3496" s="11">
        <f t="shared" si="220"/>
        <v>42700.25</v>
      </c>
      <c r="T3496" s="11">
        <f t="shared" si="218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106.86</v>
      </c>
      <c r="P3497" s="7">
        <f t="shared" si="217"/>
        <v>74.208333333333329</v>
      </c>
      <c r="Q3497" t="s">
        <v>8322</v>
      </c>
      <c r="R3497" t="s">
        <v>8323</v>
      </c>
      <c r="S3497" s="11">
        <f t="shared" si="220"/>
        <v>41944.720833333333</v>
      </c>
      <c r="T3497" s="11">
        <f t="shared" si="218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124.4</v>
      </c>
      <c r="P3498" s="7">
        <f t="shared" si="217"/>
        <v>47.846153846153847</v>
      </c>
      <c r="Q3498" t="s">
        <v>8322</v>
      </c>
      <c r="R3498" t="s">
        <v>8323</v>
      </c>
      <c r="S3498" s="11">
        <f t="shared" si="220"/>
        <v>42624.846828703703</v>
      </c>
      <c r="T3498" s="11">
        <f t="shared" si="218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108.70406189555126</v>
      </c>
      <c r="P3499" s="7">
        <f t="shared" si="217"/>
        <v>34.408163265306122</v>
      </c>
      <c r="Q3499" t="s">
        <v>8322</v>
      </c>
      <c r="R3499" t="s">
        <v>8323</v>
      </c>
      <c r="S3499" s="11">
        <f t="shared" si="220"/>
        <v>42523.916666666672</v>
      </c>
      <c r="T3499" s="11">
        <f t="shared" si="218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102.42424242424242</v>
      </c>
      <c r="P3500" s="7">
        <f t="shared" si="217"/>
        <v>40.238095238095241</v>
      </c>
      <c r="Q3500" t="s">
        <v>8322</v>
      </c>
      <c r="R3500" t="s">
        <v>8323</v>
      </c>
      <c r="S3500" s="11">
        <f t="shared" si="220"/>
        <v>42518.905555555553</v>
      </c>
      <c r="T3500" s="11">
        <f t="shared" si="218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105.5</v>
      </c>
      <c r="P3501" s="7">
        <f t="shared" si="217"/>
        <v>60.285714285714285</v>
      </c>
      <c r="Q3501" t="s">
        <v>8322</v>
      </c>
      <c r="R3501" t="s">
        <v>8323</v>
      </c>
      <c r="S3501" s="11">
        <f t="shared" si="220"/>
        <v>42186.290972222225</v>
      </c>
      <c r="T3501" s="11">
        <f t="shared" si="218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106.3</v>
      </c>
      <c r="P3502" s="7">
        <f t="shared" si="217"/>
        <v>25.30952380952381</v>
      </c>
      <c r="Q3502" t="s">
        <v>8322</v>
      </c>
      <c r="R3502" t="s">
        <v>8323</v>
      </c>
      <c r="S3502" s="11">
        <f t="shared" si="220"/>
        <v>42436.207638888889</v>
      </c>
      <c r="T3502" s="11">
        <f t="shared" si="218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100.66666666666666</v>
      </c>
      <c r="P3503" s="7">
        <f t="shared" si="217"/>
        <v>35.952380952380949</v>
      </c>
      <c r="Q3503" t="s">
        <v>8322</v>
      </c>
      <c r="R3503" t="s">
        <v>8323</v>
      </c>
      <c r="S3503" s="11">
        <f t="shared" si="220"/>
        <v>42258.763831018514</v>
      </c>
      <c r="T3503" s="11">
        <f t="shared" si="218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105.4</v>
      </c>
      <c r="P3504" s="7">
        <f t="shared" si="217"/>
        <v>136</v>
      </c>
      <c r="Q3504" t="s">
        <v>8322</v>
      </c>
      <c r="R3504" t="s">
        <v>8323</v>
      </c>
      <c r="S3504" s="11">
        <f t="shared" si="220"/>
        <v>42445.165972222225</v>
      </c>
      <c r="T3504" s="11">
        <f t="shared" si="218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107.55999999999999</v>
      </c>
      <c r="P3505" s="7">
        <f t="shared" si="217"/>
        <v>70.763157894736835</v>
      </c>
      <c r="Q3505" t="s">
        <v>8322</v>
      </c>
      <c r="R3505" t="s">
        <v>8323</v>
      </c>
      <c r="S3505" s="11">
        <f t="shared" si="220"/>
        <v>42575.478333333333</v>
      </c>
      <c r="T3505" s="11">
        <f t="shared" si="218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100</v>
      </c>
      <c r="P3506" s="7">
        <f t="shared" si="217"/>
        <v>125</v>
      </c>
      <c r="Q3506" t="s">
        <v>8322</v>
      </c>
      <c r="R3506" t="s">
        <v>8323</v>
      </c>
      <c r="S3506" s="11">
        <f t="shared" si="220"/>
        <v>42327.790405092594</v>
      </c>
      <c r="T3506" s="11">
        <f t="shared" si="218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103.76</v>
      </c>
      <c r="P3507" s="7">
        <f t="shared" si="217"/>
        <v>66.512820512820511</v>
      </c>
      <c r="Q3507" t="s">
        <v>8322</v>
      </c>
      <c r="R3507" t="s">
        <v>8323</v>
      </c>
      <c r="S3507" s="11">
        <f t="shared" si="220"/>
        <v>41772.166666666664</v>
      </c>
      <c r="T3507" s="11">
        <f t="shared" si="218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101.49999999999999</v>
      </c>
      <c r="P3508" s="7">
        <f t="shared" si="217"/>
        <v>105</v>
      </c>
      <c r="Q3508" t="s">
        <v>8322</v>
      </c>
      <c r="R3508" t="s">
        <v>8323</v>
      </c>
      <c r="S3508" s="11">
        <f t="shared" si="220"/>
        <v>41874.734259259261</v>
      </c>
      <c r="T3508" s="11">
        <f t="shared" si="218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104.4</v>
      </c>
      <c r="P3509" s="7">
        <f t="shared" si="217"/>
        <v>145</v>
      </c>
      <c r="Q3509" t="s">
        <v>8322</v>
      </c>
      <c r="R3509" t="s">
        <v>8323</v>
      </c>
      <c r="S3509" s="11">
        <f t="shared" si="220"/>
        <v>42521.92288194444</v>
      </c>
      <c r="T3509" s="11">
        <f t="shared" si="218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180</v>
      </c>
      <c r="P3510" s="7">
        <f t="shared" si="217"/>
        <v>12</v>
      </c>
      <c r="Q3510" t="s">
        <v>8322</v>
      </c>
      <c r="R3510" t="s">
        <v>8323</v>
      </c>
      <c r="S3510" s="11">
        <f t="shared" si="220"/>
        <v>42500.875</v>
      </c>
      <c r="T3510" s="11">
        <f t="shared" si="218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106.33333333333333</v>
      </c>
      <c r="P3511" s="7">
        <f t="shared" si="217"/>
        <v>96.666666666666671</v>
      </c>
      <c r="Q3511" t="s">
        <v>8322</v>
      </c>
      <c r="R3511" t="s">
        <v>8323</v>
      </c>
      <c r="S3511" s="11">
        <f t="shared" si="220"/>
        <v>41964.204861111109</v>
      </c>
      <c r="T3511" s="11">
        <f t="shared" si="218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100.55555555555556</v>
      </c>
      <c r="P3512" s="7">
        <f t="shared" si="217"/>
        <v>60.333333333333336</v>
      </c>
      <c r="Q3512" t="s">
        <v>8322</v>
      </c>
      <c r="R3512" t="s">
        <v>8323</v>
      </c>
      <c r="S3512" s="11">
        <f t="shared" si="220"/>
        <v>41822.62090277778</v>
      </c>
      <c r="T3512" s="11">
        <f t="shared" si="218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101.2</v>
      </c>
      <c r="P3513" s="7">
        <f t="shared" si="217"/>
        <v>79.89473684210526</v>
      </c>
      <c r="Q3513" t="s">
        <v>8322</v>
      </c>
      <c r="R3513" t="s">
        <v>8323</v>
      </c>
      <c r="S3513" s="11">
        <f t="shared" si="220"/>
        <v>41950.770833333336</v>
      </c>
      <c r="T3513" s="11">
        <f t="shared" si="218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100</v>
      </c>
      <c r="P3514" s="7">
        <f t="shared" si="217"/>
        <v>58.823529411764703</v>
      </c>
      <c r="Q3514" t="s">
        <v>8322</v>
      </c>
      <c r="R3514" t="s">
        <v>8323</v>
      </c>
      <c r="S3514" s="11">
        <f t="shared" si="220"/>
        <v>42117.49527777778</v>
      </c>
      <c r="T3514" s="11">
        <f t="shared" si="218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118.39285714285714</v>
      </c>
      <c r="P3515" s="7">
        <f t="shared" si="217"/>
        <v>75.340909090909093</v>
      </c>
      <c r="Q3515" t="s">
        <v>8322</v>
      </c>
      <c r="R3515" t="s">
        <v>8323</v>
      </c>
      <c r="S3515" s="11">
        <f t="shared" si="220"/>
        <v>41794.207638888889</v>
      </c>
      <c r="T3515" s="11">
        <f t="shared" si="218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110.00000000000001</v>
      </c>
      <c r="P3516" s="7">
        <f t="shared" si="217"/>
        <v>55</v>
      </c>
      <c r="Q3516" t="s">
        <v>8322</v>
      </c>
      <c r="R3516" t="s">
        <v>8323</v>
      </c>
      <c r="S3516" s="11">
        <f t="shared" si="220"/>
        <v>42037.207638888889</v>
      </c>
      <c r="T3516" s="11">
        <f t="shared" si="218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102.66666666666666</v>
      </c>
      <c r="P3517" s="7">
        <f t="shared" si="217"/>
        <v>66.956521739130437</v>
      </c>
      <c r="Q3517" t="s">
        <v>8322</v>
      </c>
      <c r="R3517" t="s">
        <v>8323</v>
      </c>
      <c r="S3517" s="11">
        <f t="shared" si="220"/>
        <v>42155.772812499999</v>
      </c>
      <c r="T3517" s="11">
        <f t="shared" si="218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100</v>
      </c>
      <c r="P3518" s="7">
        <f t="shared" si="217"/>
        <v>227.27272727272728</v>
      </c>
      <c r="Q3518" t="s">
        <v>8322</v>
      </c>
      <c r="R3518" t="s">
        <v>8323</v>
      </c>
      <c r="S3518" s="11">
        <f t="shared" si="220"/>
        <v>41890.125</v>
      </c>
      <c r="T3518" s="11">
        <f t="shared" si="218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100</v>
      </c>
      <c r="P3519" s="7">
        <f t="shared" si="217"/>
        <v>307.69230769230768</v>
      </c>
      <c r="Q3519" t="s">
        <v>8322</v>
      </c>
      <c r="R3519" t="s">
        <v>8323</v>
      </c>
      <c r="S3519" s="11">
        <f t="shared" si="220"/>
        <v>41824.458333333336</v>
      </c>
      <c r="T3519" s="11">
        <f t="shared" si="218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110.04599999999999</v>
      </c>
      <c r="P3520" s="7">
        <f t="shared" si="217"/>
        <v>50.020909090909093</v>
      </c>
      <c r="Q3520" t="s">
        <v>8322</v>
      </c>
      <c r="R3520" t="s">
        <v>8323</v>
      </c>
      <c r="S3520" s="11">
        <f t="shared" si="220"/>
        <v>41914.597916666666</v>
      </c>
      <c r="T3520" s="11">
        <f t="shared" si="218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101.35000000000001</v>
      </c>
      <c r="P3521" s="7">
        <f t="shared" si="217"/>
        <v>72.392857142857139</v>
      </c>
      <c r="Q3521" t="s">
        <v>8322</v>
      </c>
      <c r="R3521" t="s">
        <v>8323</v>
      </c>
      <c r="S3521" s="11">
        <f t="shared" si="220"/>
        <v>42067.598958333328</v>
      </c>
      <c r="T3521" s="11">
        <f t="shared" si="218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100.75</v>
      </c>
      <c r="P3522" s="7">
        <f t="shared" si="217"/>
        <v>95.952380952380949</v>
      </c>
      <c r="Q3522" t="s">
        <v>8322</v>
      </c>
      <c r="R3522" t="s">
        <v>8323</v>
      </c>
      <c r="S3522" s="11">
        <f t="shared" si="220"/>
        <v>42253.57430555555</v>
      </c>
      <c r="T3522" s="11">
        <f t="shared" si="218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9"/>
        <v>169.42857142857144</v>
      </c>
      <c r="P3523" s="7">
        <f t="shared" ref="P3523:P3586" si="221">E3523/L3523</f>
        <v>45.615384615384613</v>
      </c>
      <c r="Q3523" t="s">
        <v>8322</v>
      </c>
      <c r="R3523" t="s">
        <v>8323</v>
      </c>
      <c r="S3523" s="11">
        <f t="shared" si="220"/>
        <v>41911.361342592594</v>
      </c>
      <c r="T3523" s="11">
        <f t="shared" ref="T3523:T3586" si="222">(((J3523/60)/60)/24)+DATE(1970,1,1)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19"/>
        <v>100</v>
      </c>
      <c r="P3524" s="7">
        <f t="shared" si="221"/>
        <v>41.029411764705884</v>
      </c>
      <c r="Q3524" t="s">
        <v>8322</v>
      </c>
      <c r="R3524" t="s">
        <v>8323</v>
      </c>
      <c r="S3524" s="11">
        <f t="shared" si="220"/>
        <v>42262.420833333337</v>
      </c>
      <c r="T3524" s="11">
        <f t="shared" si="222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ref="O3525:O3588" si="223">E3525/D3525*100</f>
        <v>113.65</v>
      </c>
      <c r="P3525" s="7">
        <f t="shared" si="221"/>
        <v>56.825000000000003</v>
      </c>
      <c r="Q3525" t="s">
        <v>8322</v>
      </c>
      <c r="R3525" t="s">
        <v>8323</v>
      </c>
      <c r="S3525" s="11">
        <f t="shared" si="220"/>
        <v>42638.958333333328</v>
      </c>
      <c r="T3525" s="11">
        <f t="shared" si="222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101.56</v>
      </c>
      <c r="P3526" s="7">
        <f t="shared" si="221"/>
        <v>137.24324324324326</v>
      </c>
      <c r="Q3526" t="s">
        <v>8322</v>
      </c>
      <c r="R3526" t="s">
        <v>8323</v>
      </c>
      <c r="S3526" s="11">
        <f t="shared" si="220"/>
        <v>41895.166666666664</v>
      </c>
      <c r="T3526" s="11">
        <f t="shared" si="222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106</v>
      </c>
      <c r="P3527" s="7">
        <f t="shared" si="221"/>
        <v>75.714285714285708</v>
      </c>
      <c r="Q3527" t="s">
        <v>8322</v>
      </c>
      <c r="R3527" t="s">
        <v>8323</v>
      </c>
      <c r="S3527" s="11">
        <f t="shared" si="220"/>
        <v>42225.666666666672</v>
      </c>
      <c r="T3527" s="11">
        <f t="shared" si="222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102</v>
      </c>
      <c r="P3528" s="7">
        <f t="shared" si="221"/>
        <v>99</v>
      </c>
      <c r="Q3528" t="s">
        <v>8322</v>
      </c>
      <c r="R3528" t="s">
        <v>8323</v>
      </c>
      <c r="S3528" s="11">
        <f t="shared" si="220"/>
        <v>42488.249305555553</v>
      </c>
      <c r="T3528" s="11">
        <f t="shared" si="222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116.91666666666667</v>
      </c>
      <c r="P3529" s="7">
        <f t="shared" si="221"/>
        <v>81.569767441860463</v>
      </c>
      <c r="Q3529" t="s">
        <v>8322</v>
      </c>
      <c r="R3529" t="s">
        <v>8323</v>
      </c>
      <c r="S3529" s="11">
        <f t="shared" ref="S3529:S3592" si="224">(((I3529/60)/60)/24)+DATE(1970,1,1)</f>
        <v>42196.165972222225</v>
      </c>
      <c r="T3529" s="11">
        <f t="shared" si="222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101.15151515151514</v>
      </c>
      <c r="P3530" s="7">
        <f t="shared" si="221"/>
        <v>45.108108108108105</v>
      </c>
      <c r="Q3530" t="s">
        <v>8322</v>
      </c>
      <c r="R3530" t="s">
        <v>8323</v>
      </c>
      <c r="S3530" s="11">
        <f t="shared" si="224"/>
        <v>42753.50136574074</v>
      </c>
      <c r="T3530" s="11">
        <f t="shared" si="222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132</v>
      </c>
      <c r="P3531" s="7">
        <f t="shared" si="221"/>
        <v>36.666666666666664</v>
      </c>
      <c r="Q3531" t="s">
        <v>8322</v>
      </c>
      <c r="R3531" t="s">
        <v>8323</v>
      </c>
      <c r="S3531" s="11">
        <f t="shared" si="224"/>
        <v>42198.041666666672</v>
      </c>
      <c r="T3531" s="11">
        <f t="shared" si="222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100</v>
      </c>
      <c r="P3532" s="7">
        <f t="shared" si="221"/>
        <v>125</v>
      </c>
      <c r="Q3532" t="s">
        <v>8322</v>
      </c>
      <c r="R3532" t="s">
        <v>8323</v>
      </c>
      <c r="S3532" s="11">
        <f t="shared" si="224"/>
        <v>42470.833333333328</v>
      </c>
      <c r="T3532" s="11">
        <f t="shared" si="222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128</v>
      </c>
      <c r="P3533" s="7">
        <f t="shared" si="221"/>
        <v>49.230769230769234</v>
      </c>
      <c r="Q3533" t="s">
        <v>8322</v>
      </c>
      <c r="R3533" t="s">
        <v>8323</v>
      </c>
      <c r="S3533" s="11">
        <f t="shared" si="224"/>
        <v>42551.654328703706</v>
      </c>
      <c r="T3533" s="11">
        <f t="shared" si="222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118.95833333333334</v>
      </c>
      <c r="P3534" s="7">
        <f t="shared" si="221"/>
        <v>42.296296296296298</v>
      </c>
      <c r="Q3534" t="s">
        <v>8322</v>
      </c>
      <c r="R3534" t="s">
        <v>8323</v>
      </c>
      <c r="S3534" s="11">
        <f t="shared" si="224"/>
        <v>41900.165972222225</v>
      </c>
      <c r="T3534" s="11">
        <f t="shared" si="222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126.2</v>
      </c>
      <c r="P3535" s="7">
        <f t="shared" si="221"/>
        <v>78.875</v>
      </c>
      <c r="Q3535" t="s">
        <v>8322</v>
      </c>
      <c r="R3535" t="s">
        <v>8323</v>
      </c>
      <c r="S3535" s="11">
        <f t="shared" si="224"/>
        <v>42319.802858796291</v>
      </c>
      <c r="T3535" s="11">
        <f t="shared" si="222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156.20000000000002</v>
      </c>
      <c r="P3536" s="7">
        <f t="shared" si="221"/>
        <v>38.284313725490193</v>
      </c>
      <c r="Q3536" t="s">
        <v>8322</v>
      </c>
      <c r="R3536" t="s">
        <v>8323</v>
      </c>
      <c r="S3536" s="11">
        <f t="shared" si="224"/>
        <v>42278.6252662037</v>
      </c>
      <c r="T3536" s="11">
        <f t="shared" si="222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103.15</v>
      </c>
      <c r="P3537" s="7">
        <f t="shared" si="221"/>
        <v>44.847826086956523</v>
      </c>
      <c r="Q3537" t="s">
        <v>8322</v>
      </c>
      <c r="R3537" t="s">
        <v>8323</v>
      </c>
      <c r="S3537" s="11">
        <f t="shared" si="224"/>
        <v>42279.75</v>
      </c>
      <c r="T3537" s="11">
        <f t="shared" si="222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153.33333333333334</v>
      </c>
      <c r="P3538" s="7">
        <f t="shared" si="221"/>
        <v>13.529411764705882</v>
      </c>
      <c r="Q3538" t="s">
        <v>8322</v>
      </c>
      <c r="R3538" t="s">
        <v>8323</v>
      </c>
      <c r="S3538" s="11">
        <f t="shared" si="224"/>
        <v>42358.499305555553</v>
      </c>
      <c r="T3538" s="11">
        <f t="shared" si="222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180.44444444444446</v>
      </c>
      <c r="P3539" s="7">
        <f t="shared" si="221"/>
        <v>43.5</v>
      </c>
      <c r="Q3539" t="s">
        <v>8322</v>
      </c>
      <c r="R3539" t="s">
        <v>8323</v>
      </c>
      <c r="S3539" s="11">
        <f t="shared" si="224"/>
        <v>41960.332638888889</v>
      </c>
      <c r="T3539" s="11">
        <f t="shared" si="222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128.44999999999999</v>
      </c>
      <c r="P3540" s="7">
        <f t="shared" si="221"/>
        <v>30.951807228915662</v>
      </c>
      <c r="Q3540" t="s">
        <v>8322</v>
      </c>
      <c r="R3540" t="s">
        <v>8323</v>
      </c>
      <c r="S3540" s="11">
        <f t="shared" si="224"/>
        <v>42599.420601851853</v>
      </c>
      <c r="T3540" s="11">
        <f t="shared" si="222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119.66666666666667</v>
      </c>
      <c r="P3541" s="7">
        <f t="shared" si="221"/>
        <v>55.230769230769234</v>
      </c>
      <c r="Q3541" t="s">
        <v>8322</v>
      </c>
      <c r="R3541" t="s">
        <v>8323</v>
      </c>
      <c r="S3541" s="11">
        <f t="shared" si="224"/>
        <v>42621.756041666667</v>
      </c>
      <c r="T3541" s="11">
        <f t="shared" si="222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123</v>
      </c>
      <c r="P3542" s="7">
        <f t="shared" si="221"/>
        <v>46.125</v>
      </c>
      <c r="Q3542" t="s">
        <v>8322</v>
      </c>
      <c r="R3542" t="s">
        <v>8323</v>
      </c>
      <c r="S3542" s="11">
        <f t="shared" si="224"/>
        <v>42547.003368055557</v>
      </c>
      <c r="T3542" s="11">
        <f t="shared" si="222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105</v>
      </c>
      <c r="P3543" s="7">
        <f t="shared" si="221"/>
        <v>39.375</v>
      </c>
      <c r="Q3543" t="s">
        <v>8322</v>
      </c>
      <c r="R3543" t="s">
        <v>8323</v>
      </c>
      <c r="S3543" s="11">
        <f t="shared" si="224"/>
        <v>42247.730034722219</v>
      </c>
      <c r="T3543" s="11">
        <f t="shared" si="222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102.23636363636363</v>
      </c>
      <c r="P3544" s="7">
        <f t="shared" si="221"/>
        <v>66.152941176470591</v>
      </c>
      <c r="Q3544" t="s">
        <v>8322</v>
      </c>
      <c r="R3544" t="s">
        <v>8323</v>
      </c>
      <c r="S3544" s="11">
        <f t="shared" si="224"/>
        <v>41889.599791666667</v>
      </c>
      <c r="T3544" s="11">
        <f t="shared" si="222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104.66666666666666</v>
      </c>
      <c r="P3545" s="7">
        <f t="shared" si="221"/>
        <v>54.137931034482762</v>
      </c>
      <c r="Q3545" t="s">
        <v>8322</v>
      </c>
      <c r="R3545" t="s">
        <v>8323</v>
      </c>
      <c r="S3545" s="11">
        <f t="shared" si="224"/>
        <v>42180.755312499998</v>
      </c>
      <c r="T3545" s="11">
        <f t="shared" si="222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100</v>
      </c>
      <c r="P3546" s="7">
        <f t="shared" si="221"/>
        <v>104.16666666666667</v>
      </c>
      <c r="Q3546" t="s">
        <v>8322</v>
      </c>
      <c r="R3546" t="s">
        <v>8323</v>
      </c>
      <c r="S3546" s="11">
        <f t="shared" si="224"/>
        <v>42070.831678240742</v>
      </c>
      <c r="T3546" s="11">
        <f t="shared" si="222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100.4</v>
      </c>
      <c r="P3547" s="7">
        <f t="shared" si="221"/>
        <v>31.375</v>
      </c>
      <c r="Q3547" t="s">
        <v>8322</v>
      </c>
      <c r="R3547" t="s">
        <v>8323</v>
      </c>
      <c r="S3547" s="11">
        <f t="shared" si="224"/>
        <v>42105.807395833333</v>
      </c>
      <c r="T3547" s="11">
        <f t="shared" si="222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102.27272727272727</v>
      </c>
      <c r="P3548" s="7">
        <f t="shared" si="221"/>
        <v>59.210526315789473</v>
      </c>
      <c r="Q3548" t="s">
        <v>8322</v>
      </c>
      <c r="R3548" t="s">
        <v>8323</v>
      </c>
      <c r="S3548" s="11">
        <f t="shared" si="224"/>
        <v>42095.165972222225</v>
      </c>
      <c r="T3548" s="11">
        <f t="shared" si="222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114.40928571428573</v>
      </c>
      <c r="P3549" s="7">
        <f t="shared" si="221"/>
        <v>119.17633928571429</v>
      </c>
      <c r="Q3549" t="s">
        <v>8322</v>
      </c>
      <c r="R3549" t="s">
        <v>8323</v>
      </c>
      <c r="S3549" s="11">
        <f t="shared" si="224"/>
        <v>42504.165972222225</v>
      </c>
      <c r="T3549" s="11">
        <f t="shared" si="222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101.9047619047619</v>
      </c>
      <c r="P3550" s="7">
        <f t="shared" si="221"/>
        <v>164.61538461538461</v>
      </c>
      <c r="Q3550" t="s">
        <v>8322</v>
      </c>
      <c r="R3550" t="s">
        <v>8323</v>
      </c>
      <c r="S3550" s="11">
        <f t="shared" si="224"/>
        <v>42434.041666666672</v>
      </c>
      <c r="T3550" s="11">
        <f t="shared" si="222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102</v>
      </c>
      <c r="P3551" s="7">
        <f t="shared" si="221"/>
        <v>24.285714285714285</v>
      </c>
      <c r="Q3551" t="s">
        <v>8322</v>
      </c>
      <c r="R3551" t="s">
        <v>8323</v>
      </c>
      <c r="S3551" s="11">
        <f t="shared" si="224"/>
        <v>42251.394363425927</v>
      </c>
      <c r="T3551" s="11">
        <f t="shared" si="222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104.80000000000001</v>
      </c>
      <c r="P3552" s="7">
        <f t="shared" si="221"/>
        <v>40.9375</v>
      </c>
      <c r="Q3552" t="s">
        <v>8322</v>
      </c>
      <c r="R3552" t="s">
        <v>8323</v>
      </c>
      <c r="S3552" s="11">
        <f t="shared" si="224"/>
        <v>42492.893495370372</v>
      </c>
      <c r="T3552" s="11">
        <f t="shared" si="222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101.83333333333333</v>
      </c>
      <c r="P3553" s="7">
        <f t="shared" si="221"/>
        <v>61.1</v>
      </c>
      <c r="Q3553" t="s">
        <v>8322</v>
      </c>
      <c r="R3553" t="s">
        <v>8323</v>
      </c>
      <c r="S3553" s="11">
        <f t="shared" si="224"/>
        <v>41781.921527777777</v>
      </c>
      <c r="T3553" s="11">
        <f t="shared" si="222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100</v>
      </c>
      <c r="P3554" s="7">
        <f t="shared" si="221"/>
        <v>38.65</v>
      </c>
      <c r="Q3554" t="s">
        <v>8322</v>
      </c>
      <c r="R3554" t="s">
        <v>8323</v>
      </c>
      <c r="S3554" s="11">
        <f t="shared" si="224"/>
        <v>41818.587083333332</v>
      </c>
      <c r="T3554" s="11">
        <f t="shared" si="222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106.27272727272728</v>
      </c>
      <c r="P3555" s="7">
        <f t="shared" si="221"/>
        <v>56.20192307692308</v>
      </c>
      <c r="Q3555" t="s">
        <v>8322</v>
      </c>
      <c r="R3555" t="s">
        <v>8323</v>
      </c>
      <c r="S3555" s="11">
        <f t="shared" si="224"/>
        <v>42228</v>
      </c>
      <c r="T3555" s="11">
        <f t="shared" si="222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113.42219999999999</v>
      </c>
      <c r="P3556" s="7">
        <f t="shared" si="221"/>
        <v>107.00207547169811</v>
      </c>
      <c r="Q3556" t="s">
        <v>8322</v>
      </c>
      <c r="R3556" t="s">
        <v>8323</v>
      </c>
      <c r="S3556" s="11">
        <f t="shared" si="224"/>
        <v>42046.708333333328</v>
      </c>
      <c r="T3556" s="11">
        <f t="shared" si="222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100</v>
      </c>
      <c r="P3557" s="7">
        <f t="shared" si="221"/>
        <v>171.42857142857142</v>
      </c>
      <c r="Q3557" t="s">
        <v>8322</v>
      </c>
      <c r="R3557" t="s">
        <v>8323</v>
      </c>
      <c r="S3557" s="11">
        <f t="shared" si="224"/>
        <v>42691.483726851846</v>
      </c>
      <c r="T3557" s="11">
        <f t="shared" si="222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100.45454545454547</v>
      </c>
      <c r="P3558" s="7">
        <f t="shared" si="221"/>
        <v>110.5</v>
      </c>
      <c r="Q3558" t="s">
        <v>8322</v>
      </c>
      <c r="R3558" t="s">
        <v>8323</v>
      </c>
      <c r="S3558" s="11">
        <f t="shared" si="224"/>
        <v>41868.649583333332</v>
      </c>
      <c r="T3558" s="11">
        <f t="shared" si="222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100.03599999999999</v>
      </c>
      <c r="P3559" s="7">
        <f t="shared" si="221"/>
        <v>179.27598566308242</v>
      </c>
      <c r="Q3559" t="s">
        <v>8322</v>
      </c>
      <c r="R3559" t="s">
        <v>8323</v>
      </c>
      <c r="S3559" s="11">
        <f t="shared" si="224"/>
        <v>41764.276747685188</v>
      </c>
      <c r="T3559" s="11">
        <f t="shared" si="222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144</v>
      </c>
      <c r="P3560" s="7">
        <f t="shared" si="221"/>
        <v>22.90909090909091</v>
      </c>
      <c r="Q3560" t="s">
        <v>8322</v>
      </c>
      <c r="R3560" t="s">
        <v>8323</v>
      </c>
      <c r="S3560" s="11">
        <f t="shared" si="224"/>
        <v>42181.875</v>
      </c>
      <c r="T3560" s="11">
        <f t="shared" si="222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103.49999999999999</v>
      </c>
      <c r="P3561" s="7">
        <f t="shared" si="221"/>
        <v>43.125</v>
      </c>
      <c r="Q3561" t="s">
        <v>8322</v>
      </c>
      <c r="R3561" t="s">
        <v>8323</v>
      </c>
      <c r="S3561" s="11">
        <f t="shared" si="224"/>
        <v>42216.373611111107</v>
      </c>
      <c r="T3561" s="11">
        <f t="shared" si="222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108.43750000000001</v>
      </c>
      <c r="P3562" s="7">
        <f t="shared" si="221"/>
        <v>46.891891891891895</v>
      </c>
      <c r="Q3562" t="s">
        <v>8322</v>
      </c>
      <c r="R3562" t="s">
        <v>8323</v>
      </c>
      <c r="S3562" s="11">
        <f t="shared" si="224"/>
        <v>42151.114583333328</v>
      </c>
      <c r="T3562" s="11">
        <f t="shared" si="222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102.4</v>
      </c>
      <c r="P3563" s="7">
        <f t="shared" si="221"/>
        <v>47.407407407407405</v>
      </c>
      <c r="Q3563" t="s">
        <v>8322</v>
      </c>
      <c r="R3563" t="s">
        <v>8323</v>
      </c>
      <c r="S3563" s="11">
        <f t="shared" si="224"/>
        <v>42221.774999999994</v>
      </c>
      <c r="T3563" s="11">
        <f t="shared" si="222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148.88888888888889</v>
      </c>
      <c r="P3564" s="7">
        <f t="shared" si="221"/>
        <v>15.129032258064516</v>
      </c>
      <c r="Q3564" t="s">
        <v>8322</v>
      </c>
      <c r="R3564" t="s">
        <v>8323</v>
      </c>
      <c r="S3564" s="11">
        <f t="shared" si="224"/>
        <v>42442.916666666672</v>
      </c>
      <c r="T3564" s="11">
        <f t="shared" si="222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105.49000000000002</v>
      </c>
      <c r="P3565" s="7">
        <f t="shared" si="221"/>
        <v>21.098000000000003</v>
      </c>
      <c r="Q3565" t="s">
        <v>8322</v>
      </c>
      <c r="R3565" t="s">
        <v>8323</v>
      </c>
      <c r="S3565" s="11">
        <f t="shared" si="224"/>
        <v>42583.791666666672</v>
      </c>
      <c r="T3565" s="11">
        <f t="shared" si="222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100.49999999999999</v>
      </c>
      <c r="P3566" s="7">
        <f t="shared" si="221"/>
        <v>59.117647058823529</v>
      </c>
      <c r="Q3566" t="s">
        <v>8322</v>
      </c>
      <c r="R3566" t="s">
        <v>8323</v>
      </c>
      <c r="S3566" s="11">
        <f t="shared" si="224"/>
        <v>42282.666666666672</v>
      </c>
      <c r="T3566" s="11">
        <f t="shared" si="222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130.55555555555557</v>
      </c>
      <c r="P3567" s="7">
        <f t="shared" si="221"/>
        <v>97.916666666666671</v>
      </c>
      <c r="Q3567" t="s">
        <v>8322</v>
      </c>
      <c r="R3567" t="s">
        <v>8323</v>
      </c>
      <c r="S3567" s="11">
        <f t="shared" si="224"/>
        <v>42004.743148148147</v>
      </c>
      <c r="T3567" s="11">
        <f t="shared" si="222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104.75000000000001</v>
      </c>
      <c r="P3568" s="7">
        <f t="shared" si="221"/>
        <v>55.131578947368418</v>
      </c>
      <c r="Q3568" t="s">
        <v>8322</v>
      </c>
      <c r="R3568" t="s">
        <v>8323</v>
      </c>
      <c r="S3568" s="11">
        <f t="shared" si="224"/>
        <v>42027.507905092592</v>
      </c>
      <c r="T3568" s="11">
        <f t="shared" si="222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108.80000000000001</v>
      </c>
      <c r="P3569" s="7">
        <f t="shared" si="221"/>
        <v>26.536585365853657</v>
      </c>
      <c r="Q3569" t="s">
        <v>8322</v>
      </c>
      <c r="R3569" t="s">
        <v>8323</v>
      </c>
      <c r="S3569" s="11">
        <f t="shared" si="224"/>
        <v>42165.810694444444</v>
      </c>
      <c r="T3569" s="11">
        <f t="shared" si="222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111.00000000000001</v>
      </c>
      <c r="P3570" s="7">
        <f t="shared" si="221"/>
        <v>58.421052631578945</v>
      </c>
      <c r="Q3570" t="s">
        <v>8322</v>
      </c>
      <c r="R3570" t="s">
        <v>8323</v>
      </c>
      <c r="S3570" s="11">
        <f t="shared" si="224"/>
        <v>41899.740671296298</v>
      </c>
      <c r="T3570" s="11">
        <f t="shared" si="222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100.47999999999999</v>
      </c>
      <c r="P3571" s="7">
        <f t="shared" si="221"/>
        <v>122.53658536585365</v>
      </c>
      <c r="Q3571" t="s">
        <v>8322</v>
      </c>
      <c r="R3571" t="s">
        <v>8323</v>
      </c>
      <c r="S3571" s="11">
        <f t="shared" si="224"/>
        <v>42012.688611111109</v>
      </c>
      <c r="T3571" s="11">
        <f t="shared" si="222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114.35</v>
      </c>
      <c r="P3572" s="7">
        <f t="shared" si="221"/>
        <v>87.961538461538467</v>
      </c>
      <c r="Q3572" t="s">
        <v>8322</v>
      </c>
      <c r="R3572" t="s">
        <v>8323</v>
      </c>
      <c r="S3572" s="11">
        <f t="shared" si="224"/>
        <v>42004.291666666672</v>
      </c>
      <c r="T3572" s="11">
        <f t="shared" si="222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122.06666666666666</v>
      </c>
      <c r="P3573" s="7">
        <f t="shared" si="221"/>
        <v>73.239999999999995</v>
      </c>
      <c r="Q3573" t="s">
        <v>8322</v>
      </c>
      <c r="R3573" t="s">
        <v>8323</v>
      </c>
      <c r="S3573" s="11">
        <f t="shared" si="224"/>
        <v>41942.858946759261</v>
      </c>
      <c r="T3573" s="11">
        <f t="shared" si="222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100</v>
      </c>
      <c r="P3574" s="7">
        <f t="shared" si="221"/>
        <v>55.555555555555557</v>
      </c>
      <c r="Q3574" t="s">
        <v>8322</v>
      </c>
      <c r="R3574" t="s">
        <v>8323</v>
      </c>
      <c r="S3574" s="11">
        <f t="shared" si="224"/>
        <v>42176.570393518516</v>
      </c>
      <c r="T3574" s="11">
        <f t="shared" si="222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102.8</v>
      </c>
      <c r="P3575" s="7">
        <f t="shared" si="221"/>
        <v>39.53846153846154</v>
      </c>
      <c r="Q3575" t="s">
        <v>8322</v>
      </c>
      <c r="R3575" t="s">
        <v>8323</v>
      </c>
      <c r="S3575" s="11">
        <f t="shared" si="224"/>
        <v>41951.417199074072</v>
      </c>
      <c r="T3575" s="11">
        <f t="shared" si="222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106.12068965517241</v>
      </c>
      <c r="P3576" s="7">
        <f t="shared" si="221"/>
        <v>136.77777777777777</v>
      </c>
      <c r="Q3576" t="s">
        <v>8322</v>
      </c>
      <c r="R3576" t="s">
        <v>8323</v>
      </c>
      <c r="S3576" s="11">
        <f t="shared" si="224"/>
        <v>41956.984351851846</v>
      </c>
      <c r="T3576" s="11">
        <f t="shared" si="222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101.33000000000001</v>
      </c>
      <c r="P3577" s="7">
        <f t="shared" si="221"/>
        <v>99.343137254901961</v>
      </c>
      <c r="Q3577" t="s">
        <v>8322</v>
      </c>
      <c r="R3577" t="s">
        <v>8323</v>
      </c>
      <c r="S3577" s="11">
        <f t="shared" si="224"/>
        <v>42593.165972222225</v>
      </c>
      <c r="T3577" s="11">
        <f t="shared" si="222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100</v>
      </c>
      <c r="P3578" s="7">
        <f t="shared" si="221"/>
        <v>20</v>
      </c>
      <c r="Q3578" t="s">
        <v>8322</v>
      </c>
      <c r="R3578" t="s">
        <v>8323</v>
      </c>
      <c r="S3578" s="11">
        <f t="shared" si="224"/>
        <v>42709.590902777782</v>
      </c>
      <c r="T3578" s="11">
        <f t="shared" si="222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130</v>
      </c>
      <c r="P3579" s="7">
        <f t="shared" si="221"/>
        <v>28.888888888888889</v>
      </c>
      <c r="Q3579" t="s">
        <v>8322</v>
      </c>
      <c r="R3579" t="s">
        <v>8323</v>
      </c>
      <c r="S3579" s="11">
        <f t="shared" si="224"/>
        <v>42120.26944444445</v>
      </c>
      <c r="T3579" s="11">
        <f t="shared" si="222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100.01333333333334</v>
      </c>
      <c r="P3580" s="7">
        <f t="shared" si="221"/>
        <v>40.545945945945945</v>
      </c>
      <c r="Q3580" t="s">
        <v>8322</v>
      </c>
      <c r="R3580" t="s">
        <v>8323</v>
      </c>
      <c r="S3580" s="11">
        <f t="shared" si="224"/>
        <v>42490.733530092592</v>
      </c>
      <c r="T3580" s="11">
        <f t="shared" si="222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100</v>
      </c>
      <c r="P3581" s="7">
        <f t="shared" si="221"/>
        <v>35.714285714285715</v>
      </c>
      <c r="Q3581" t="s">
        <v>8322</v>
      </c>
      <c r="R3581" t="s">
        <v>8323</v>
      </c>
      <c r="S3581" s="11">
        <f t="shared" si="224"/>
        <v>42460.720555555556</v>
      </c>
      <c r="T3581" s="11">
        <f t="shared" si="222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113.88888888888889</v>
      </c>
      <c r="P3582" s="7">
        <f t="shared" si="221"/>
        <v>37.962962962962962</v>
      </c>
      <c r="Q3582" t="s">
        <v>8322</v>
      </c>
      <c r="R3582" t="s">
        <v>8323</v>
      </c>
      <c r="S3582" s="11">
        <f t="shared" si="224"/>
        <v>42064.207638888889</v>
      </c>
      <c r="T3582" s="11">
        <f t="shared" si="222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100</v>
      </c>
      <c r="P3583" s="7">
        <f t="shared" si="221"/>
        <v>33.333333333333336</v>
      </c>
      <c r="Q3583" t="s">
        <v>8322</v>
      </c>
      <c r="R3583" t="s">
        <v>8323</v>
      </c>
      <c r="S3583" s="11">
        <f t="shared" si="224"/>
        <v>41850.471180555556</v>
      </c>
      <c r="T3583" s="11">
        <f t="shared" si="222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287</v>
      </c>
      <c r="P3584" s="7">
        <f t="shared" si="221"/>
        <v>58.571428571428569</v>
      </c>
      <c r="Q3584" t="s">
        <v>8322</v>
      </c>
      <c r="R3584" t="s">
        <v>8323</v>
      </c>
      <c r="S3584" s="11">
        <f t="shared" si="224"/>
        <v>42465.095856481479</v>
      </c>
      <c r="T3584" s="11">
        <f t="shared" si="222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108.5</v>
      </c>
      <c r="P3585" s="7">
        <f t="shared" si="221"/>
        <v>135.625</v>
      </c>
      <c r="Q3585" t="s">
        <v>8322</v>
      </c>
      <c r="R3585" t="s">
        <v>8323</v>
      </c>
      <c r="S3585" s="11">
        <f t="shared" si="224"/>
        <v>42478.384317129632</v>
      </c>
      <c r="T3585" s="11">
        <f t="shared" si="222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115.5</v>
      </c>
      <c r="P3586" s="7">
        <f t="shared" si="221"/>
        <v>30.9375</v>
      </c>
      <c r="Q3586" t="s">
        <v>8322</v>
      </c>
      <c r="R3586" t="s">
        <v>8323</v>
      </c>
      <c r="S3586" s="11">
        <f t="shared" si="224"/>
        <v>42198.316481481481</v>
      </c>
      <c r="T3586" s="11">
        <f t="shared" si="222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3"/>
        <v>119.11764705882352</v>
      </c>
      <c r="P3587" s="7">
        <f t="shared" ref="P3587:P3650" si="225">E3587/L3587</f>
        <v>176.08695652173913</v>
      </c>
      <c r="Q3587" t="s">
        <v>8322</v>
      </c>
      <c r="R3587" t="s">
        <v>8323</v>
      </c>
      <c r="S3587" s="11">
        <f t="shared" si="224"/>
        <v>41994.716319444444</v>
      </c>
      <c r="T3587" s="11">
        <f t="shared" ref="T3587:T3650" si="226">(((J3587/60)/60)/24)+DATE(1970,1,1)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3"/>
        <v>109.42666666666668</v>
      </c>
      <c r="P3588" s="7">
        <f t="shared" si="225"/>
        <v>151.9814814814815</v>
      </c>
      <c r="Q3588" t="s">
        <v>8322</v>
      </c>
      <c r="R3588" t="s">
        <v>8323</v>
      </c>
      <c r="S3588" s="11">
        <f t="shared" si="224"/>
        <v>42636.697569444441</v>
      </c>
      <c r="T3588" s="11">
        <f t="shared" si="226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ref="O3589:O3652" si="227">E3589/D3589*100</f>
        <v>126.6</v>
      </c>
      <c r="P3589" s="7">
        <f t="shared" si="225"/>
        <v>22.607142857142858</v>
      </c>
      <c r="Q3589" t="s">
        <v>8322</v>
      </c>
      <c r="R3589" t="s">
        <v>8323</v>
      </c>
      <c r="S3589" s="11">
        <f t="shared" si="224"/>
        <v>42548.791666666672</v>
      </c>
      <c r="T3589" s="11">
        <f t="shared" si="226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100.49999999999999</v>
      </c>
      <c r="P3590" s="7">
        <f t="shared" si="225"/>
        <v>18.272727272727273</v>
      </c>
      <c r="Q3590" t="s">
        <v>8322</v>
      </c>
      <c r="R3590" t="s">
        <v>8323</v>
      </c>
      <c r="S3590" s="11">
        <f t="shared" si="224"/>
        <v>42123.958333333328</v>
      </c>
      <c r="T3590" s="11">
        <f t="shared" si="226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127.49999999999999</v>
      </c>
      <c r="P3591" s="7">
        <f t="shared" si="225"/>
        <v>82.258064516129039</v>
      </c>
      <c r="Q3591" t="s">
        <v>8322</v>
      </c>
      <c r="R3591" t="s">
        <v>8323</v>
      </c>
      <c r="S3591" s="11">
        <f t="shared" si="224"/>
        <v>42150.647534722222</v>
      </c>
      <c r="T3591" s="11">
        <f t="shared" si="226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100.05999999999999</v>
      </c>
      <c r="P3592" s="7">
        <f t="shared" si="225"/>
        <v>68.534246575342465</v>
      </c>
      <c r="Q3592" t="s">
        <v>8322</v>
      </c>
      <c r="R3592" t="s">
        <v>8323</v>
      </c>
      <c r="S3592" s="11">
        <f t="shared" si="224"/>
        <v>41932.333726851852</v>
      </c>
      <c r="T3592" s="11">
        <f t="shared" si="226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175</v>
      </c>
      <c r="P3593" s="7">
        <f t="shared" si="225"/>
        <v>68.055555555555557</v>
      </c>
      <c r="Q3593" t="s">
        <v>8322</v>
      </c>
      <c r="R3593" t="s">
        <v>8323</v>
      </c>
      <c r="S3593" s="11">
        <f t="shared" ref="S3593:S3656" si="228">(((I3593/60)/60)/24)+DATE(1970,1,1)</f>
        <v>42028.207638888889</v>
      </c>
      <c r="T3593" s="11">
        <f t="shared" si="226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127.25</v>
      </c>
      <c r="P3594" s="7">
        <f t="shared" si="225"/>
        <v>72.714285714285708</v>
      </c>
      <c r="Q3594" t="s">
        <v>8322</v>
      </c>
      <c r="R3594" t="s">
        <v>8323</v>
      </c>
      <c r="S3594" s="11">
        <f t="shared" si="228"/>
        <v>42046.207638888889</v>
      </c>
      <c r="T3594" s="11">
        <f t="shared" si="226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110.63333333333334</v>
      </c>
      <c r="P3595" s="7">
        <f t="shared" si="225"/>
        <v>77.186046511627907</v>
      </c>
      <c r="Q3595" t="s">
        <v>8322</v>
      </c>
      <c r="R3595" t="s">
        <v>8323</v>
      </c>
      <c r="S3595" s="11">
        <f t="shared" si="228"/>
        <v>42009.851388888885</v>
      </c>
      <c r="T3595" s="11">
        <f t="shared" si="226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125.93749999999999</v>
      </c>
      <c r="P3596" s="7">
        <f t="shared" si="225"/>
        <v>55.972222222222221</v>
      </c>
      <c r="Q3596" t="s">
        <v>8322</v>
      </c>
      <c r="R3596" t="s">
        <v>8323</v>
      </c>
      <c r="S3596" s="11">
        <f t="shared" si="228"/>
        <v>42617.066921296297</v>
      </c>
      <c r="T3596" s="11">
        <f t="shared" si="226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118.5</v>
      </c>
      <c r="P3597" s="7">
        <f t="shared" si="225"/>
        <v>49.693548387096776</v>
      </c>
      <c r="Q3597" t="s">
        <v>8322</v>
      </c>
      <c r="R3597" t="s">
        <v>8323</v>
      </c>
      <c r="S3597" s="11">
        <f t="shared" si="228"/>
        <v>42076.290972222225</v>
      </c>
      <c r="T3597" s="11">
        <f t="shared" si="226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107.72727272727273</v>
      </c>
      <c r="P3598" s="7">
        <f t="shared" si="225"/>
        <v>79</v>
      </c>
      <c r="Q3598" t="s">
        <v>8322</v>
      </c>
      <c r="R3598" t="s">
        <v>8323</v>
      </c>
      <c r="S3598" s="11">
        <f t="shared" si="228"/>
        <v>41877.715069444443</v>
      </c>
      <c r="T3598" s="11">
        <f t="shared" si="226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102.60000000000001</v>
      </c>
      <c r="P3599" s="7">
        <f t="shared" si="225"/>
        <v>77.727272727272734</v>
      </c>
      <c r="Q3599" t="s">
        <v>8322</v>
      </c>
      <c r="R3599" t="s">
        <v>8323</v>
      </c>
      <c r="S3599" s="11">
        <f t="shared" si="228"/>
        <v>42432.249305555553</v>
      </c>
      <c r="T3599" s="11">
        <f t="shared" si="226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110.1</v>
      </c>
      <c r="P3600" s="7">
        <f t="shared" si="225"/>
        <v>40.777777777777779</v>
      </c>
      <c r="Q3600" t="s">
        <v>8322</v>
      </c>
      <c r="R3600" t="s">
        <v>8323</v>
      </c>
      <c r="S3600" s="11">
        <f t="shared" si="228"/>
        <v>41885.207638888889</v>
      </c>
      <c r="T3600" s="11">
        <f t="shared" si="226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202</v>
      </c>
      <c r="P3601" s="7">
        <f t="shared" si="225"/>
        <v>59.411764705882355</v>
      </c>
      <c r="Q3601" t="s">
        <v>8322</v>
      </c>
      <c r="R3601" t="s">
        <v>8323</v>
      </c>
      <c r="S3601" s="11">
        <f t="shared" si="228"/>
        <v>42246</v>
      </c>
      <c r="T3601" s="11">
        <f t="shared" si="226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130</v>
      </c>
      <c r="P3602" s="7">
        <f t="shared" si="225"/>
        <v>3.25</v>
      </c>
      <c r="Q3602" t="s">
        <v>8322</v>
      </c>
      <c r="R3602" t="s">
        <v>8323</v>
      </c>
      <c r="S3602" s="11">
        <f t="shared" si="228"/>
        <v>42656.849120370374</v>
      </c>
      <c r="T3602" s="11">
        <f t="shared" si="226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104.35000000000001</v>
      </c>
      <c r="P3603" s="7">
        <f t="shared" si="225"/>
        <v>39.377358490566039</v>
      </c>
      <c r="Q3603" t="s">
        <v>8322</v>
      </c>
      <c r="R3603" t="s">
        <v>8323</v>
      </c>
      <c r="S3603" s="11">
        <f t="shared" si="228"/>
        <v>42020.99863425926</v>
      </c>
      <c r="T3603" s="11">
        <f t="shared" si="226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100.05</v>
      </c>
      <c r="P3604" s="7">
        <f t="shared" si="225"/>
        <v>81.673469387755105</v>
      </c>
      <c r="Q3604" t="s">
        <v>8322</v>
      </c>
      <c r="R3604" t="s">
        <v>8323</v>
      </c>
      <c r="S3604" s="11">
        <f t="shared" si="228"/>
        <v>42507.894432870366</v>
      </c>
      <c r="T3604" s="11">
        <f t="shared" si="226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170.66666666666669</v>
      </c>
      <c r="P3605" s="7">
        <f t="shared" si="225"/>
        <v>44.912280701754383</v>
      </c>
      <c r="Q3605" t="s">
        <v>8322</v>
      </c>
      <c r="R3605" t="s">
        <v>8323</v>
      </c>
      <c r="S3605" s="11">
        <f t="shared" si="228"/>
        <v>42313.906018518523</v>
      </c>
      <c r="T3605" s="11">
        <f t="shared" si="226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112.83333333333334</v>
      </c>
      <c r="P3606" s="7">
        <f t="shared" si="225"/>
        <v>49.05797101449275</v>
      </c>
      <c r="Q3606" t="s">
        <v>8322</v>
      </c>
      <c r="R3606" t="s">
        <v>8323</v>
      </c>
      <c r="S3606" s="11">
        <f t="shared" si="228"/>
        <v>42489.290972222225</v>
      </c>
      <c r="T3606" s="11">
        <f t="shared" si="226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184</v>
      </c>
      <c r="P3607" s="7">
        <f t="shared" si="225"/>
        <v>30.666666666666668</v>
      </c>
      <c r="Q3607" t="s">
        <v>8322</v>
      </c>
      <c r="R3607" t="s">
        <v>8323</v>
      </c>
      <c r="S3607" s="11">
        <f t="shared" si="228"/>
        <v>42413.793124999997</v>
      </c>
      <c r="T3607" s="11">
        <f t="shared" si="226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130.26666666666665</v>
      </c>
      <c r="P3608" s="7">
        <f t="shared" si="225"/>
        <v>61.0625</v>
      </c>
      <c r="Q3608" t="s">
        <v>8322</v>
      </c>
      <c r="R3608" t="s">
        <v>8323</v>
      </c>
      <c r="S3608" s="11">
        <f t="shared" si="228"/>
        <v>42596.604826388888</v>
      </c>
      <c r="T3608" s="11">
        <f t="shared" si="226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105.45454545454544</v>
      </c>
      <c r="P3609" s="7">
        <f t="shared" si="225"/>
        <v>29</v>
      </c>
      <c r="Q3609" t="s">
        <v>8322</v>
      </c>
      <c r="R3609" t="s">
        <v>8323</v>
      </c>
      <c r="S3609" s="11">
        <f t="shared" si="228"/>
        <v>42353</v>
      </c>
      <c r="T3609" s="11">
        <f t="shared" si="226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100</v>
      </c>
      <c r="P3610" s="7">
        <f t="shared" si="225"/>
        <v>29.62962962962963</v>
      </c>
      <c r="Q3610" t="s">
        <v>8322</v>
      </c>
      <c r="R3610" t="s">
        <v>8323</v>
      </c>
      <c r="S3610" s="11">
        <f t="shared" si="228"/>
        <v>42538.583333333328</v>
      </c>
      <c r="T3610" s="11">
        <f t="shared" si="226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153.31632653061226</v>
      </c>
      <c r="P3611" s="7">
        <f t="shared" si="225"/>
        <v>143.0952380952381</v>
      </c>
      <c r="Q3611" t="s">
        <v>8322</v>
      </c>
      <c r="R3611" t="s">
        <v>8323</v>
      </c>
      <c r="S3611" s="11">
        <f t="shared" si="228"/>
        <v>42459.950057870374</v>
      </c>
      <c r="T3611" s="11">
        <f t="shared" si="226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162.30000000000001</v>
      </c>
      <c r="P3612" s="7">
        <f t="shared" si="225"/>
        <v>52.354838709677416</v>
      </c>
      <c r="Q3612" t="s">
        <v>8322</v>
      </c>
      <c r="R3612" t="s">
        <v>8323</v>
      </c>
      <c r="S3612" s="11">
        <f t="shared" si="228"/>
        <v>42233.432129629626</v>
      </c>
      <c r="T3612" s="11">
        <f t="shared" si="226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136</v>
      </c>
      <c r="P3613" s="7">
        <f t="shared" si="225"/>
        <v>66.666666666666671</v>
      </c>
      <c r="Q3613" t="s">
        <v>8322</v>
      </c>
      <c r="R3613" t="s">
        <v>8323</v>
      </c>
      <c r="S3613" s="11">
        <f t="shared" si="228"/>
        <v>42102.370381944449</v>
      </c>
      <c r="T3613" s="11">
        <f t="shared" si="226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144.4</v>
      </c>
      <c r="P3614" s="7">
        <f t="shared" si="225"/>
        <v>126.66666666666667</v>
      </c>
      <c r="Q3614" t="s">
        <v>8322</v>
      </c>
      <c r="R3614" t="s">
        <v>8323</v>
      </c>
      <c r="S3614" s="11">
        <f t="shared" si="228"/>
        <v>41799.726979166669</v>
      </c>
      <c r="T3614" s="11">
        <f t="shared" si="226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100</v>
      </c>
      <c r="P3615" s="7">
        <f t="shared" si="225"/>
        <v>62.5</v>
      </c>
      <c r="Q3615" t="s">
        <v>8322</v>
      </c>
      <c r="R3615" t="s">
        <v>8323</v>
      </c>
      <c r="S3615" s="11">
        <f t="shared" si="228"/>
        <v>41818.58997685185</v>
      </c>
      <c r="T3615" s="11">
        <f t="shared" si="226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100.8</v>
      </c>
      <c r="P3616" s="7">
        <f t="shared" si="225"/>
        <v>35.492957746478872</v>
      </c>
      <c r="Q3616" t="s">
        <v>8322</v>
      </c>
      <c r="R3616" t="s">
        <v>8323</v>
      </c>
      <c r="S3616" s="11">
        <f t="shared" si="228"/>
        <v>42174.041851851856</v>
      </c>
      <c r="T3616" s="11">
        <f t="shared" si="226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106.80000000000001</v>
      </c>
      <c r="P3617" s="7">
        <f t="shared" si="225"/>
        <v>37.083333333333336</v>
      </c>
      <c r="Q3617" t="s">
        <v>8322</v>
      </c>
      <c r="R3617" t="s">
        <v>8323</v>
      </c>
      <c r="S3617" s="11">
        <f t="shared" si="228"/>
        <v>42348.593703703707</v>
      </c>
      <c r="T3617" s="11">
        <f t="shared" si="226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124.8</v>
      </c>
      <c r="P3618" s="7">
        <f t="shared" si="225"/>
        <v>69.333333333333329</v>
      </c>
      <c r="Q3618" t="s">
        <v>8322</v>
      </c>
      <c r="R3618" t="s">
        <v>8323</v>
      </c>
      <c r="S3618" s="11">
        <f t="shared" si="228"/>
        <v>42082.908148148148</v>
      </c>
      <c r="T3618" s="11">
        <f t="shared" si="226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118.91891891891892</v>
      </c>
      <c r="P3619" s="7">
        <f t="shared" si="225"/>
        <v>17.254901960784313</v>
      </c>
      <c r="Q3619" t="s">
        <v>8322</v>
      </c>
      <c r="R3619" t="s">
        <v>8323</v>
      </c>
      <c r="S3619" s="11">
        <f t="shared" si="228"/>
        <v>42794</v>
      </c>
      <c r="T3619" s="11">
        <f t="shared" si="226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101</v>
      </c>
      <c r="P3620" s="7">
        <f t="shared" si="225"/>
        <v>36.071428571428569</v>
      </c>
      <c r="Q3620" t="s">
        <v>8322</v>
      </c>
      <c r="R3620" t="s">
        <v>8323</v>
      </c>
      <c r="S3620" s="11">
        <f t="shared" si="228"/>
        <v>42158.627893518518</v>
      </c>
      <c r="T3620" s="11">
        <f t="shared" si="226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112.99999999999999</v>
      </c>
      <c r="P3621" s="7">
        <f t="shared" si="225"/>
        <v>66.470588235294116</v>
      </c>
      <c r="Q3621" t="s">
        <v>8322</v>
      </c>
      <c r="R3621" t="s">
        <v>8323</v>
      </c>
      <c r="S3621" s="11">
        <f t="shared" si="228"/>
        <v>42693.916666666672</v>
      </c>
      <c r="T3621" s="11">
        <f t="shared" si="226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105.19047619047619</v>
      </c>
      <c r="P3622" s="7">
        <f t="shared" si="225"/>
        <v>56.065989847715734</v>
      </c>
      <c r="Q3622" t="s">
        <v>8322</v>
      </c>
      <c r="R3622" t="s">
        <v>8323</v>
      </c>
      <c r="S3622" s="11">
        <f t="shared" si="228"/>
        <v>42068.166666666672</v>
      </c>
      <c r="T3622" s="11">
        <f t="shared" si="226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109.73333333333332</v>
      </c>
      <c r="P3623" s="7">
        <f t="shared" si="225"/>
        <v>47.028571428571432</v>
      </c>
      <c r="Q3623" t="s">
        <v>8322</v>
      </c>
      <c r="R3623" t="s">
        <v>8323</v>
      </c>
      <c r="S3623" s="11">
        <f t="shared" si="228"/>
        <v>42643.875</v>
      </c>
      <c r="T3623" s="11">
        <f t="shared" si="226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100.099</v>
      </c>
      <c r="P3624" s="7">
        <f t="shared" si="225"/>
        <v>47.666190476190479</v>
      </c>
      <c r="Q3624" t="s">
        <v>8322</v>
      </c>
      <c r="R3624" t="s">
        <v>8323</v>
      </c>
      <c r="S3624" s="11">
        <f t="shared" si="228"/>
        <v>41910.140972222223</v>
      </c>
      <c r="T3624" s="11">
        <f t="shared" si="226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120</v>
      </c>
      <c r="P3625" s="7">
        <f t="shared" si="225"/>
        <v>88.235294117647058</v>
      </c>
      <c r="Q3625" t="s">
        <v>8322</v>
      </c>
      <c r="R3625" t="s">
        <v>8323</v>
      </c>
      <c r="S3625" s="11">
        <f t="shared" si="228"/>
        <v>41846.291666666664</v>
      </c>
      <c r="T3625" s="11">
        <f t="shared" si="226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104.93333333333332</v>
      </c>
      <c r="P3626" s="7">
        <f t="shared" si="225"/>
        <v>80.717948717948715</v>
      </c>
      <c r="Q3626" t="s">
        <v>8322</v>
      </c>
      <c r="R3626" t="s">
        <v>8323</v>
      </c>
      <c r="S3626" s="11">
        <f t="shared" si="228"/>
        <v>42605.774189814809</v>
      </c>
      <c r="T3626" s="11">
        <f t="shared" si="226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102.66666666666666</v>
      </c>
      <c r="P3627" s="7">
        <f t="shared" si="225"/>
        <v>39.487179487179489</v>
      </c>
      <c r="Q3627" t="s">
        <v>8322</v>
      </c>
      <c r="R3627" t="s">
        <v>8323</v>
      </c>
      <c r="S3627" s="11">
        <f t="shared" si="228"/>
        <v>42187.652511574073</v>
      </c>
      <c r="T3627" s="11">
        <f t="shared" si="226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101.82500000000002</v>
      </c>
      <c r="P3628" s="7">
        <f t="shared" si="225"/>
        <v>84.854166666666671</v>
      </c>
      <c r="Q3628" t="s">
        <v>8322</v>
      </c>
      <c r="R3628" t="s">
        <v>8323</v>
      </c>
      <c r="S3628" s="11">
        <f t="shared" si="228"/>
        <v>41867.667326388888</v>
      </c>
      <c r="T3628" s="11">
        <f t="shared" si="226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100</v>
      </c>
      <c r="P3629" s="7">
        <f t="shared" si="225"/>
        <v>68.965517241379317</v>
      </c>
      <c r="Q3629" t="s">
        <v>8322</v>
      </c>
      <c r="R3629" t="s">
        <v>8323</v>
      </c>
      <c r="S3629" s="11">
        <f t="shared" si="228"/>
        <v>42511.165972222225</v>
      </c>
      <c r="T3629" s="11">
        <f t="shared" si="226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 s="7" t="e">
        <f t="shared" si="225"/>
        <v>#DIV/0!</v>
      </c>
      <c r="Q3630" t="s">
        <v>8322</v>
      </c>
      <c r="R3630" t="s">
        <v>8359</v>
      </c>
      <c r="S3630" s="11">
        <f t="shared" si="228"/>
        <v>42351.874953703707</v>
      </c>
      <c r="T3630" s="11">
        <f t="shared" si="226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1.9999999999999998E-4</v>
      </c>
      <c r="P3631" s="7">
        <f t="shared" si="225"/>
        <v>1</v>
      </c>
      <c r="Q3631" t="s">
        <v>8322</v>
      </c>
      <c r="R3631" t="s">
        <v>8359</v>
      </c>
      <c r="S3631" s="11">
        <f t="shared" si="228"/>
        <v>42495.708333333328</v>
      </c>
      <c r="T3631" s="11">
        <f t="shared" si="226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3.3333333333333333E-2</v>
      </c>
      <c r="P3632" s="7">
        <f t="shared" si="225"/>
        <v>1</v>
      </c>
      <c r="Q3632" t="s">
        <v>8322</v>
      </c>
      <c r="R3632" t="s">
        <v>8359</v>
      </c>
      <c r="S3632" s="11">
        <f t="shared" si="228"/>
        <v>41972.888773148152</v>
      </c>
      <c r="T3632" s="11">
        <f t="shared" si="226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51.023391812865491</v>
      </c>
      <c r="P3633" s="7">
        <f t="shared" si="225"/>
        <v>147.88135593220338</v>
      </c>
      <c r="Q3633" t="s">
        <v>8322</v>
      </c>
      <c r="R3633" t="s">
        <v>8359</v>
      </c>
      <c r="S3633" s="11">
        <f t="shared" si="228"/>
        <v>41905.165972222225</v>
      </c>
      <c r="T3633" s="11">
        <f t="shared" si="226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20</v>
      </c>
      <c r="P3634" s="7">
        <f t="shared" si="225"/>
        <v>100</v>
      </c>
      <c r="Q3634" t="s">
        <v>8322</v>
      </c>
      <c r="R3634" t="s">
        <v>8359</v>
      </c>
      <c r="S3634" s="11">
        <f t="shared" si="228"/>
        <v>41966.936909722222</v>
      </c>
      <c r="T3634" s="11">
        <f t="shared" si="226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35.24</v>
      </c>
      <c r="P3635" s="7">
        <f t="shared" si="225"/>
        <v>56.838709677419352</v>
      </c>
      <c r="Q3635" t="s">
        <v>8322</v>
      </c>
      <c r="R3635" t="s">
        <v>8359</v>
      </c>
      <c r="S3635" s="11">
        <f t="shared" si="228"/>
        <v>42693.041666666672</v>
      </c>
      <c r="T3635" s="11">
        <f t="shared" si="226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4.246666666666667</v>
      </c>
      <c r="P3636" s="7">
        <f t="shared" si="225"/>
        <v>176.94444444444446</v>
      </c>
      <c r="Q3636" t="s">
        <v>8322</v>
      </c>
      <c r="R3636" t="s">
        <v>8359</v>
      </c>
      <c r="S3636" s="11">
        <f t="shared" si="228"/>
        <v>42749.165972222225</v>
      </c>
      <c r="T3636" s="11">
        <f t="shared" si="226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36.457142857142856</v>
      </c>
      <c r="P3637" s="7">
        <f t="shared" si="225"/>
        <v>127.6</v>
      </c>
      <c r="Q3637" t="s">
        <v>8322</v>
      </c>
      <c r="R3637" t="s">
        <v>8359</v>
      </c>
      <c r="S3637" s="11">
        <f t="shared" si="228"/>
        <v>42480.88282407407</v>
      </c>
      <c r="T3637" s="11">
        <f t="shared" si="226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 s="7" t="e">
        <f t="shared" si="225"/>
        <v>#DIV/0!</v>
      </c>
      <c r="Q3638" t="s">
        <v>8322</v>
      </c>
      <c r="R3638" t="s">
        <v>8359</v>
      </c>
      <c r="S3638" s="11">
        <f t="shared" si="228"/>
        <v>42261.694780092599</v>
      </c>
      <c r="T3638" s="11">
        <f t="shared" si="226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30.866666666666664</v>
      </c>
      <c r="P3639" s="7">
        <f t="shared" si="225"/>
        <v>66.142857142857139</v>
      </c>
      <c r="Q3639" t="s">
        <v>8322</v>
      </c>
      <c r="R3639" t="s">
        <v>8359</v>
      </c>
      <c r="S3639" s="11">
        <f t="shared" si="228"/>
        <v>42005.700636574074</v>
      </c>
      <c r="T3639" s="11">
        <f t="shared" si="226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6.5454545454545459</v>
      </c>
      <c r="P3640" s="7">
        <f t="shared" si="225"/>
        <v>108</v>
      </c>
      <c r="Q3640" t="s">
        <v>8322</v>
      </c>
      <c r="R3640" t="s">
        <v>8359</v>
      </c>
      <c r="S3640" s="11">
        <f t="shared" si="228"/>
        <v>42113.631157407406</v>
      </c>
      <c r="T3640" s="11">
        <f t="shared" si="226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4.0000000000000001E-3</v>
      </c>
      <c r="P3641" s="7">
        <f t="shared" si="225"/>
        <v>1</v>
      </c>
      <c r="Q3641" t="s">
        <v>8322</v>
      </c>
      <c r="R3641" t="s">
        <v>8359</v>
      </c>
      <c r="S3641" s="11">
        <f t="shared" si="228"/>
        <v>42650.632638888885</v>
      </c>
      <c r="T3641" s="11">
        <f t="shared" si="226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</v>
      </c>
      <c r="P3642" s="7">
        <f t="shared" si="225"/>
        <v>18.333333333333332</v>
      </c>
      <c r="Q3642" t="s">
        <v>8322</v>
      </c>
      <c r="R3642" t="s">
        <v>8359</v>
      </c>
      <c r="S3642" s="11">
        <f t="shared" si="228"/>
        <v>42134.781597222223</v>
      </c>
      <c r="T3642" s="11">
        <f t="shared" si="226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 s="7" t="e">
        <f t="shared" si="225"/>
        <v>#DIV/0!</v>
      </c>
      <c r="Q3643" t="s">
        <v>8322</v>
      </c>
      <c r="R3643" t="s">
        <v>8359</v>
      </c>
      <c r="S3643" s="11">
        <f t="shared" si="228"/>
        <v>41917.208333333336</v>
      </c>
      <c r="T3643" s="11">
        <f t="shared" si="226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2.1428571428571428</v>
      </c>
      <c r="P3644" s="7">
        <f t="shared" si="225"/>
        <v>7.5</v>
      </c>
      <c r="Q3644" t="s">
        <v>8322</v>
      </c>
      <c r="R3644" t="s">
        <v>8359</v>
      </c>
      <c r="S3644" s="11">
        <f t="shared" si="228"/>
        <v>42338.708333333328</v>
      </c>
      <c r="T3644" s="11">
        <f t="shared" si="226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 s="7" t="e">
        <f t="shared" si="225"/>
        <v>#DIV/0!</v>
      </c>
      <c r="Q3645" t="s">
        <v>8322</v>
      </c>
      <c r="R3645" t="s">
        <v>8359</v>
      </c>
      <c r="S3645" s="11">
        <f t="shared" si="228"/>
        <v>42325.185636574075</v>
      </c>
      <c r="T3645" s="11">
        <f t="shared" si="226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16.420000000000002</v>
      </c>
      <c r="P3646" s="7">
        <f t="shared" si="225"/>
        <v>68.416666666666671</v>
      </c>
      <c r="Q3646" t="s">
        <v>8322</v>
      </c>
      <c r="R3646" t="s">
        <v>8359</v>
      </c>
      <c r="S3646" s="11">
        <f t="shared" si="228"/>
        <v>42437.207638888889</v>
      </c>
      <c r="T3646" s="11">
        <f t="shared" si="226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0.1</v>
      </c>
      <c r="P3647" s="7">
        <f t="shared" si="225"/>
        <v>1</v>
      </c>
      <c r="Q3647" t="s">
        <v>8322</v>
      </c>
      <c r="R3647" t="s">
        <v>8359</v>
      </c>
      <c r="S3647" s="11">
        <f t="shared" si="228"/>
        <v>42696.012013888889</v>
      </c>
      <c r="T3647" s="11">
        <f t="shared" si="226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4.8099999999999996</v>
      </c>
      <c r="P3648" s="7">
        <f t="shared" si="225"/>
        <v>60.125</v>
      </c>
      <c r="Q3648" t="s">
        <v>8322</v>
      </c>
      <c r="R3648" t="s">
        <v>8359</v>
      </c>
      <c r="S3648" s="11">
        <f t="shared" si="228"/>
        <v>42171.979166666672</v>
      </c>
      <c r="T3648" s="11">
        <f t="shared" si="226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6</v>
      </c>
      <c r="P3649" s="7">
        <f t="shared" si="225"/>
        <v>15</v>
      </c>
      <c r="Q3649" t="s">
        <v>8322</v>
      </c>
      <c r="R3649" t="s">
        <v>8359</v>
      </c>
      <c r="S3649" s="11">
        <f t="shared" si="228"/>
        <v>42643.749155092592</v>
      </c>
      <c r="T3649" s="11">
        <f t="shared" si="226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100.38249999999999</v>
      </c>
      <c r="P3650" s="7">
        <f t="shared" si="225"/>
        <v>550.04109589041093</v>
      </c>
      <c r="Q3650" t="s">
        <v>8322</v>
      </c>
      <c r="R3650" t="s">
        <v>8323</v>
      </c>
      <c r="S3650" s="11">
        <f t="shared" si="228"/>
        <v>41917.292187500003</v>
      </c>
      <c r="T3650" s="11">
        <f t="shared" si="226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7"/>
        <v>104</v>
      </c>
      <c r="P3651" s="7">
        <f t="shared" ref="P3651:P3714" si="229">E3651/L3651</f>
        <v>97.5</v>
      </c>
      <c r="Q3651" t="s">
        <v>8322</v>
      </c>
      <c r="R3651" t="s">
        <v>8323</v>
      </c>
      <c r="S3651" s="11">
        <f t="shared" si="228"/>
        <v>41806.712893518517</v>
      </c>
      <c r="T3651" s="11">
        <f t="shared" ref="T3651:T3714" si="230"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7"/>
        <v>100</v>
      </c>
      <c r="P3652" s="7">
        <f t="shared" si="229"/>
        <v>29.411764705882351</v>
      </c>
      <c r="Q3652" t="s">
        <v>8322</v>
      </c>
      <c r="R3652" t="s">
        <v>8323</v>
      </c>
      <c r="S3652" s="11">
        <f t="shared" si="228"/>
        <v>42402.478981481487</v>
      </c>
      <c r="T3652" s="11">
        <f t="shared" si="230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ref="O3653:O3716" si="231">E3653/D3653*100</f>
        <v>104</v>
      </c>
      <c r="P3653" s="7">
        <f t="shared" si="229"/>
        <v>57.777777777777779</v>
      </c>
      <c r="Q3653" t="s">
        <v>8322</v>
      </c>
      <c r="R3653" t="s">
        <v>8323</v>
      </c>
      <c r="S3653" s="11">
        <f t="shared" si="228"/>
        <v>41861.665972222225</v>
      </c>
      <c r="T3653" s="11">
        <f t="shared" si="230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250.66666666666669</v>
      </c>
      <c r="P3654" s="7">
        <f t="shared" si="229"/>
        <v>44.235294117647058</v>
      </c>
      <c r="Q3654" t="s">
        <v>8322</v>
      </c>
      <c r="R3654" t="s">
        <v>8323</v>
      </c>
      <c r="S3654" s="11">
        <f t="shared" si="228"/>
        <v>42607.165972222225</v>
      </c>
      <c r="T3654" s="11">
        <f t="shared" si="230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100.49999999999999</v>
      </c>
      <c r="P3655" s="7">
        <f t="shared" si="229"/>
        <v>60.909090909090907</v>
      </c>
      <c r="Q3655" t="s">
        <v>8322</v>
      </c>
      <c r="R3655" t="s">
        <v>8323</v>
      </c>
      <c r="S3655" s="11">
        <f t="shared" si="228"/>
        <v>42221.363506944443</v>
      </c>
      <c r="T3655" s="11">
        <f t="shared" si="230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174.4</v>
      </c>
      <c r="P3656" s="7">
        <f t="shared" si="229"/>
        <v>68.84210526315789</v>
      </c>
      <c r="Q3656" t="s">
        <v>8322</v>
      </c>
      <c r="R3656" t="s">
        <v>8323</v>
      </c>
      <c r="S3656" s="11">
        <f t="shared" si="228"/>
        <v>42463.708333333328</v>
      </c>
      <c r="T3656" s="11">
        <f t="shared" si="230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116.26</v>
      </c>
      <c r="P3657" s="7">
        <f t="shared" si="229"/>
        <v>73.582278481012665</v>
      </c>
      <c r="Q3657" t="s">
        <v>8322</v>
      </c>
      <c r="R3657" t="s">
        <v>8323</v>
      </c>
      <c r="S3657" s="11">
        <f t="shared" ref="S3657:S3720" si="232">(((I3657/60)/60)/24)+DATE(1970,1,1)</f>
        <v>42203.290972222225</v>
      </c>
      <c r="T3657" s="11">
        <f t="shared" si="230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105.82000000000001</v>
      </c>
      <c r="P3658" s="7">
        <f t="shared" si="229"/>
        <v>115.02173913043478</v>
      </c>
      <c r="Q3658" t="s">
        <v>8322</v>
      </c>
      <c r="R3658" t="s">
        <v>8323</v>
      </c>
      <c r="S3658" s="11">
        <f t="shared" si="232"/>
        <v>42767.957638888889</v>
      </c>
      <c r="T3658" s="11">
        <f t="shared" si="230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110.75</v>
      </c>
      <c r="P3659" s="7">
        <f t="shared" si="229"/>
        <v>110.75</v>
      </c>
      <c r="Q3659" t="s">
        <v>8322</v>
      </c>
      <c r="R3659" t="s">
        <v>8323</v>
      </c>
      <c r="S3659" s="11">
        <f t="shared" si="232"/>
        <v>42522.904166666667</v>
      </c>
      <c r="T3659" s="11">
        <f t="shared" si="230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100.66666666666666</v>
      </c>
      <c r="P3660" s="7">
        <f t="shared" si="229"/>
        <v>75.5</v>
      </c>
      <c r="Q3660" t="s">
        <v>8322</v>
      </c>
      <c r="R3660" t="s">
        <v>8323</v>
      </c>
      <c r="S3660" s="11">
        <f t="shared" si="232"/>
        <v>41822.165972222225</v>
      </c>
      <c r="T3660" s="11">
        <f t="shared" si="230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102.03333333333333</v>
      </c>
      <c r="P3661" s="7">
        <f t="shared" si="229"/>
        <v>235.46153846153845</v>
      </c>
      <c r="Q3661" t="s">
        <v>8322</v>
      </c>
      <c r="R3661" t="s">
        <v>8323</v>
      </c>
      <c r="S3661" s="11">
        <f t="shared" si="232"/>
        <v>42082.610416666663</v>
      </c>
      <c r="T3661" s="11">
        <f t="shared" si="230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100</v>
      </c>
      <c r="P3662" s="7">
        <f t="shared" si="229"/>
        <v>11.363636363636363</v>
      </c>
      <c r="Q3662" t="s">
        <v>8322</v>
      </c>
      <c r="R3662" t="s">
        <v>8323</v>
      </c>
      <c r="S3662" s="11">
        <f t="shared" si="232"/>
        <v>41996.881076388891</v>
      </c>
      <c r="T3662" s="11">
        <f t="shared" si="230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111.00000000000001</v>
      </c>
      <c r="P3663" s="7">
        <f t="shared" si="229"/>
        <v>92.5</v>
      </c>
      <c r="Q3663" t="s">
        <v>8322</v>
      </c>
      <c r="R3663" t="s">
        <v>8323</v>
      </c>
      <c r="S3663" s="11">
        <f t="shared" si="232"/>
        <v>42470.166666666672</v>
      </c>
      <c r="T3663" s="11">
        <f t="shared" si="230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101.42500000000001</v>
      </c>
      <c r="P3664" s="7">
        <f t="shared" si="229"/>
        <v>202.85</v>
      </c>
      <c r="Q3664" t="s">
        <v>8322</v>
      </c>
      <c r="R3664" t="s">
        <v>8323</v>
      </c>
      <c r="S3664" s="11">
        <f t="shared" si="232"/>
        <v>42094.178402777776</v>
      </c>
      <c r="T3664" s="11">
        <f t="shared" si="230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104</v>
      </c>
      <c r="P3665" s="7">
        <f t="shared" si="229"/>
        <v>26</v>
      </c>
      <c r="Q3665" t="s">
        <v>8322</v>
      </c>
      <c r="R3665" t="s">
        <v>8323</v>
      </c>
      <c r="S3665" s="11">
        <f t="shared" si="232"/>
        <v>42725.493402777778</v>
      </c>
      <c r="T3665" s="11">
        <f t="shared" si="230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109.375</v>
      </c>
      <c r="P3666" s="7">
        <f t="shared" si="229"/>
        <v>46.05263157894737</v>
      </c>
      <c r="Q3666" t="s">
        <v>8322</v>
      </c>
      <c r="R3666" t="s">
        <v>8323</v>
      </c>
      <c r="S3666" s="11">
        <f t="shared" si="232"/>
        <v>42537.248715277776</v>
      </c>
      <c r="T3666" s="11">
        <f t="shared" si="230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115.16129032258064</v>
      </c>
      <c r="P3667" s="7">
        <f t="shared" si="229"/>
        <v>51</v>
      </c>
      <c r="Q3667" t="s">
        <v>8322</v>
      </c>
      <c r="R3667" t="s">
        <v>8323</v>
      </c>
      <c r="S3667" s="11">
        <f t="shared" si="232"/>
        <v>42305.829166666663</v>
      </c>
      <c r="T3667" s="11">
        <f t="shared" si="230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100</v>
      </c>
      <c r="P3668" s="7">
        <f t="shared" si="229"/>
        <v>31.578947368421051</v>
      </c>
      <c r="Q3668" t="s">
        <v>8322</v>
      </c>
      <c r="R3668" t="s">
        <v>8323</v>
      </c>
      <c r="S3668" s="11">
        <f t="shared" si="232"/>
        <v>41844.291666666664</v>
      </c>
      <c r="T3668" s="11">
        <f t="shared" si="230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103.17033333333335</v>
      </c>
      <c r="P3669" s="7">
        <f t="shared" si="229"/>
        <v>53.363965517241382</v>
      </c>
      <c r="Q3669" t="s">
        <v>8322</v>
      </c>
      <c r="R3669" t="s">
        <v>8323</v>
      </c>
      <c r="S3669" s="11">
        <f t="shared" si="232"/>
        <v>42203.970127314817</v>
      </c>
      <c r="T3669" s="11">
        <f t="shared" si="230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103.49999999999999</v>
      </c>
      <c r="P3670" s="7">
        <f t="shared" si="229"/>
        <v>36.964285714285715</v>
      </c>
      <c r="Q3670" t="s">
        <v>8322</v>
      </c>
      <c r="R3670" t="s">
        <v>8323</v>
      </c>
      <c r="S3670" s="11">
        <f t="shared" si="232"/>
        <v>42208.772916666669</v>
      </c>
      <c r="T3670" s="11">
        <f t="shared" si="230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138.19999999999999</v>
      </c>
      <c r="P3671" s="7">
        <f t="shared" si="229"/>
        <v>81.294117647058826</v>
      </c>
      <c r="Q3671" t="s">
        <v>8322</v>
      </c>
      <c r="R3671" t="s">
        <v>8323</v>
      </c>
      <c r="S3671" s="11">
        <f t="shared" si="232"/>
        <v>42166.675196759257</v>
      </c>
      <c r="T3671" s="11">
        <f t="shared" si="230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109.54545454545455</v>
      </c>
      <c r="P3672" s="7">
        <f t="shared" si="229"/>
        <v>20.083333333333332</v>
      </c>
      <c r="Q3672" t="s">
        <v>8322</v>
      </c>
      <c r="R3672" t="s">
        <v>8323</v>
      </c>
      <c r="S3672" s="11">
        <f t="shared" si="232"/>
        <v>42155.958333333328</v>
      </c>
      <c r="T3672" s="11">
        <f t="shared" si="230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100.85714285714286</v>
      </c>
      <c r="P3673" s="7">
        <f t="shared" si="229"/>
        <v>88.25</v>
      </c>
      <c r="Q3673" t="s">
        <v>8322</v>
      </c>
      <c r="R3673" t="s">
        <v>8323</v>
      </c>
      <c r="S3673" s="11">
        <f t="shared" si="232"/>
        <v>41841.165972222225</v>
      </c>
      <c r="T3673" s="11">
        <f t="shared" si="230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101.53333333333335</v>
      </c>
      <c r="P3674" s="7">
        <f t="shared" si="229"/>
        <v>53.438596491228068</v>
      </c>
      <c r="Q3674" t="s">
        <v>8322</v>
      </c>
      <c r="R3674" t="s">
        <v>8323</v>
      </c>
      <c r="S3674" s="11">
        <f t="shared" si="232"/>
        <v>41908.946574074071</v>
      </c>
      <c r="T3674" s="11">
        <f t="shared" si="230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113.625</v>
      </c>
      <c r="P3675" s="7">
        <f t="shared" si="229"/>
        <v>39.868421052631582</v>
      </c>
      <c r="Q3675" t="s">
        <v>8322</v>
      </c>
      <c r="R3675" t="s">
        <v>8323</v>
      </c>
      <c r="S3675" s="11">
        <f t="shared" si="232"/>
        <v>41948.536111111112</v>
      </c>
      <c r="T3675" s="11">
        <f t="shared" si="230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100</v>
      </c>
      <c r="P3676" s="7">
        <f t="shared" si="229"/>
        <v>145.16129032258064</v>
      </c>
      <c r="Q3676" t="s">
        <v>8322</v>
      </c>
      <c r="R3676" t="s">
        <v>8323</v>
      </c>
      <c r="S3676" s="11">
        <f t="shared" si="232"/>
        <v>42616.873020833329</v>
      </c>
      <c r="T3676" s="11">
        <f t="shared" si="230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140</v>
      </c>
      <c r="P3677" s="7">
        <f t="shared" si="229"/>
        <v>23.333333333333332</v>
      </c>
      <c r="Q3677" t="s">
        <v>8322</v>
      </c>
      <c r="R3677" t="s">
        <v>8323</v>
      </c>
      <c r="S3677" s="11">
        <f t="shared" si="232"/>
        <v>42505.958333333328</v>
      </c>
      <c r="T3677" s="11">
        <f t="shared" si="230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128.75</v>
      </c>
      <c r="P3678" s="7">
        <f t="shared" si="229"/>
        <v>64.375</v>
      </c>
      <c r="Q3678" t="s">
        <v>8322</v>
      </c>
      <c r="R3678" t="s">
        <v>8323</v>
      </c>
      <c r="S3678" s="11">
        <f t="shared" si="232"/>
        <v>41894.815787037034</v>
      </c>
      <c r="T3678" s="11">
        <f t="shared" si="230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102.90416666666667</v>
      </c>
      <c r="P3679" s="7">
        <f t="shared" si="229"/>
        <v>62.052763819095475</v>
      </c>
      <c r="Q3679" t="s">
        <v>8322</v>
      </c>
      <c r="R3679" t="s">
        <v>8323</v>
      </c>
      <c r="S3679" s="11">
        <f t="shared" si="232"/>
        <v>41823.165972222225</v>
      </c>
      <c r="T3679" s="11">
        <f t="shared" si="230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102.49999999999999</v>
      </c>
      <c r="P3680" s="7">
        <f t="shared" si="229"/>
        <v>66.129032258064512</v>
      </c>
      <c r="Q3680" t="s">
        <v>8322</v>
      </c>
      <c r="R3680" t="s">
        <v>8323</v>
      </c>
      <c r="S3680" s="11">
        <f t="shared" si="232"/>
        <v>42155.531226851846</v>
      </c>
      <c r="T3680" s="11">
        <f t="shared" si="230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110.1</v>
      </c>
      <c r="P3681" s="7">
        <f t="shared" si="229"/>
        <v>73.400000000000006</v>
      </c>
      <c r="Q3681" t="s">
        <v>8322</v>
      </c>
      <c r="R3681" t="s">
        <v>8323</v>
      </c>
      <c r="S3681" s="11">
        <f t="shared" si="232"/>
        <v>41821.207638888889</v>
      </c>
      <c r="T3681" s="11">
        <f t="shared" si="230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112.76666666666667</v>
      </c>
      <c r="P3682" s="7">
        <f t="shared" si="229"/>
        <v>99.5</v>
      </c>
      <c r="Q3682" t="s">
        <v>8322</v>
      </c>
      <c r="R3682" t="s">
        <v>8323</v>
      </c>
      <c r="S3682" s="11">
        <f t="shared" si="232"/>
        <v>42648.454097222217</v>
      </c>
      <c r="T3682" s="11">
        <f t="shared" si="230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111.9</v>
      </c>
      <c r="P3683" s="7">
        <f t="shared" si="229"/>
        <v>62.166666666666664</v>
      </c>
      <c r="Q3683" t="s">
        <v>8322</v>
      </c>
      <c r="R3683" t="s">
        <v>8323</v>
      </c>
      <c r="S3683" s="11">
        <f t="shared" si="232"/>
        <v>42384.651504629626</v>
      </c>
      <c r="T3683" s="11">
        <f t="shared" si="230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139.19999999999999</v>
      </c>
      <c r="P3684" s="7">
        <f t="shared" si="229"/>
        <v>62.328358208955223</v>
      </c>
      <c r="Q3684" t="s">
        <v>8322</v>
      </c>
      <c r="R3684" t="s">
        <v>8323</v>
      </c>
      <c r="S3684" s="11">
        <f t="shared" si="232"/>
        <v>41806.290972222225</v>
      </c>
      <c r="T3684" s="11">
        <f t="shared" si="230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110.85714285714286</v>
      </c>
      <c r="P3685" s="7">
        <f t="shared" si="229"/>
        <v>58.787878787878789</v>
      </c>
      <c r="Q3685" t="s">
        <v>8322</v>
      </c>
      <c r="R3685" t="s">
        <v>8323</v>
      </c>
      <c r="S3685" s="11">
        <f t="shared" si="232"/>
        <v>42663.116851851853</v>
      </c>
      <c r="T3685" s="11">
        <f t="shared" si="230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139.06666666666666</v>
      </c>
      <c r="P3686" s="7">
        <f t="shared" si="229"/>
        <v>45.347826086956523</v>
      </c>
      <c r="Q3686" t="s">
        <v>8322</v>
      </c>
      <c r="R3686" t="s">
        <v>8323</v>
      </c>
      <c r="S3686" s="11">
        <f t="shared" si="232"/>
        <v>42249.180393518516</v>
      </c>
      <c r="T3686" s="11">
        <f t="shared" si="230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105.69999999999999</v>
      </c>
      <c r="P3687" s="7">
        <f t="shared" si="229"/>
        <v>41.944444444444443</v>
      </c>
      <c r="Q3687" t="s">
        <v>8322</v>
      </c>
      <c r="R3687" t="s">
        <v>8323</v>
      </c>
      <c r="S3687" s="11">
        <f t="shared" si="232"/>
        <v>41778.875</v>
      </c>
      <c r="T3687" s="11">
        <f t="shared" si="230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101.42857142857142</v>
      </c>
      <c r="P3688" s="7">
        <f t="shared" si="229"/>
        <v>59.166666666666664</v>
      </c>
      <c r="Q3688" t="s">
        <v>8322</v>
      </c>
      <c r="R3688" t="s">
        <v>8323</v>
      </c>
      <c r="S3688" s="11">
        <f t="shared" si="232"/>
        <v>42245.165972222225</v>
      </c>
      <c r="T3688" s="11">
        <f t="shared" si="230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100.245</v>
      </c>
      <c r="P3689" s="7">
        <f t="shared" si="229"/>
        <v>200.49</v>
      </c>
      <c r="Q3689" t="s">
        <v>8322</v>
      </c>
      <c r="R3689" t="s">
        <v>8323</v>
      </c>
      <c r="S3689" s="11">
        <f t="shared" si="232"/>
        <v>41817.218229166669</v>
      </c>
      <c r="T3689" s="11">
        <f t="shared" si="230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109.16666666666666</v>
      </c>
      <c r="P3690" s="7">
        <f t="shared" si="229"/>
        <v>83.974358974358978</v>
      </c>
      <c r="Q3690" t="s">
        <v>8322</v>
      </c>
      <c r="R3690" t="s">
        <v>8323</v>
      </c>
      <c r="S3690" s="11">
        <f t="shared" si="232"/>
        <v>41859.787083333329</v>
      </c>
      <c r="T3690" s="11">
        <f t="shared" si="230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118.33333333333333</v>
      </c>
      <c r="P3691" s="7">
        <f t="shared" si="229"/>
        <v>57.258064516129032</v>
      </c>
      <c r="Q3691" t="s">
        <v>8322</v>
      </c>
      <c r="R3691" t="s">
        <v>8323</v>
      </c>
      <c r="S3691" s="11">
        <f t="shared" si="232"/>
        <v>42176.934027777781</v>
      </c>
      <c r="T3691" s="11">
        <f t="shared" si="230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120</v>
      </c>
      <c r="P3692" s="7">
        <f t="shared" si="229"/>
        <v>58.064516129032256</v>
      </c>
      <c r="Q3692" t="s">
        <v>8322</v>
      </c>
      <c r="R3692" t="s">
        <v>8323</v>
      </c>
      <c r="S3692" s="11">
        <f t="shared" si="232"/>
        <v>41970.639849537038</v>
      </c>
      <c r="T3692" s="11">
        <f t="shared" si="230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127.96000000000001</v>
      </c>
      <c r="P3693" s="7">
        <f t="shared" si="229"/>
        <v>186.80291970802921</v>
      </c>
      <c r="Q3693" t="s">
        <v>8322</v>
      </c>
      <c r="R3693" t="s">
        <v>8323</v>
      </c>
      <c r="S3693" s="11">
        <f t="shared" si="232"/>
        <v>42065.207638888889</v>
      </c>
      <c r="T3693" s="11">
        <f t="shared" si="230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126</v>
      </c>
      <c r="P3694" s="7">
        <f t="shared" si="229"/>
        <v>74.117647058823536</v>
      </c>
      <c r="Q3694" t="s">
        <v>8322</v>
      </c>
      <c r="R3694" t="s">
        <v>8323</v>
      </c>
      <c r="S3694" s="11">
        <f t="shared" si="232"/>
        <v>41901</v>
      </c>
      <c r="T3694" s="11">
        <f t="shared" si="230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129.12912912912913</v>
      </c>
      <c r="P3695" s="7">
        <f t="shared" si="229"/>
        <v>30.714285714285715</v>
      </c>
      <c r="Q3695" t="s">
        <v>8322</v>
      </c>
      <c r="R3695" t="s">
        <v>8323</v>
      </c>
      <c r="S3695" s="11">
        <f t="shared" si="232"/>
        <v>42338.9375</v>
      </c>
      <c r="T3695" s="11">
        <f t="shared" si="230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107.42857142857143</v>
      </c>
      <c r="P3696" s="7">
        <f t="shared" si="229"/>
        <v>62.666666666666664</v>
      </c>
      <c r="Q3696" t="s">
        <v>8322</v>
      </c>
      <c r="R3696" t="s">
        <v>8323</v>
      </c>
      <c r="S3696" s="11">
        <f t="shared" si="232"/>
        <v>42527.083333333328</v>
      </c>
      <c r="T3696" s="11">
        <f t="shared" si="230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100.125</v>
      </c>
      <c r="P3697" s="7">
        <f t="shared" si="229"/>
        <v>121.36363636363636</v>
      </c>
      <c r="Q3697" t="s">
        <v>8322</v>
      </c>
      <c r="R3697" t="s">
        <v>8323</v>
      </c>
      <c r="S3697" s="11">
        <f t="shared" si="232"/>
        <v>42015.870486111111</v>
      </c>
      <c r="T3697" s="11">
        <f t="shared" si="230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155</v>
      </c>
      <c r="P3698" s="7">
        <f t="shared" si="229"/>
        <v>39.743589743589745</v>
      </c>
      <c r="Q3698" t="s">
        <v>8322</v>
      </c>
      <c r="R3698" t="s">
        <v>8323</v>
      </c>
      <c r="S3698" s="11">
        <f t="shared" si="232"/>
        <v>42048.617083333331</v>
      </c>
      <c r="T3698" s="11">
        <f t="shared" si="230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108</v>
      </c>
      <c r="P3699" s="7">
        <f t="shared" si="229"/>
        <v>72</v>
      </c>
      <c r="Q3699" t="s">
        <v>8322</v>
      </c>
      <c r="R3699" t="s">
        <v>8323</v>
      </c>
      <c r="S3699" s="11">
        <f t="shared" si="232"/>
        <v>42500.465833333335</v>
      </c>
      <c r="T3699" s="11">
        <f t="shared" si="230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110.52</v>
      </c>
      <c r="P3700" s="7">
        <f t="shared" si="229"/>
        <v>40.632352941176471</v>
      </c>
      <c r="Q3700" t="s">
        <v>8322</v>
      </c>
      <c r="R3700" t="s">
        <v>8323</v>
      </c>
      <c r="S3700" s="11">
        <f t="shared" si="232"/>
        <v>42431.806562500002</v>
      </c>
      <c r="T3700" s="11">
        <f t="shared" si="230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100.8</v>
      </c>
      <c r="P3701" s="7">
        <f t="shared" si="229"/>
        <v>63</v>
      </c>
      <c r="Q3701" t="s">
        <v>8322</v>
      </c>
      <c r="R3701" t="s">
        <v>8323</v>
      </c>
      <c r="S3701" s="11">
        <f t="shared" si="232"/>
        <v>41927.602037037039</v>
      </c>
      <c r="T3701" s="11">
        <f t="shared" si="230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121.2</v>
      </c>
      <c r="P3702" s="7">
        <f t="shared" si="229"/>
        <v>33.666666666666664</v>
      </c>
      <c r="Q3702" t="s">
        <v>8322</v>
      </c>
      <c r="R3702" t="s">
        <v>8323</v>
      </c>
      <c r="S3702" s="11">
        <f t="shared" si="232"/>
        <v>41912.666666666664</v>
      </c>
      <c r="T3702" s="11">
        <f t="shared" si="230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100.33333333333334</v>
      </c>
      <c r="P3703" s="7">
        <f t="shared" si="229"/>
        <v>38.589743589743591</v>
      </c>
      <c r="Q3703" t="s">
        <v>8322</v>
      </c>
      <c r="R3703" t="s">
        <v>8323</v>
      </c>
      <c r="S3703" s="11">
        <f t="shared" si="232"/>
        <v>42159.541585648149</v>
      </c>
      <c r="T3703" s="11">
        <f t="shared" si="230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109.16666666666666</v>
      </c>
      <c r="P3704" s="7">
        <f t="shared" si="229"/>
        <v>155.95238095238096</v>
      </c>
      <c r="Q3704" t="s">
        <v>8322</v>
      </c>
      <c r="R3704" t="s">
        <v>8323</v>
      </c>
      <c r="S3704" s="11">
        <f t="shared" si="232"/>
        <v>42561.957638888889</v>
      </c>
      <c r="T3704" s="11">
        <f t="shared" si="230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123.42857142857142</v>
      </c>
      <c r="P3705" s="7">
        <f t="shared" si="229"/>
        <v>43.2</v>
      </c>
      <c r="Q3705" t="s">
        <v>8322</v>
      </c>
      <c r="R3705" t="s">
        <v>8323</v>
      </c>
      <c r="S3705" s="11">
        <f t="shared" si="232"/>
        <v>42595.290972222225</v>
      </c>
      <c r="T3705" s="11">
        <f t="shared" si="230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136.33666666666667</v>
      </c>
      <c r="P3706" s="7">
        <f t="shared" si="229"/>
        <v>15.148518518518518</v>
      </c>
      <c r="Q3706" t="s">
        <v>8322</v>
      </c>
      <c r="R3706" t="s">
        <v>8323</v>
      </c>
      <c r="S3706" s="11">
        <f t="shared" si="232"/>
        <v>42521.689745370371</v>
      </c>
      <c r="T3706" s="11">
        <f t="shared" si="230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103.46657233816768</v>
      </c>
      <c r="P3707" s="7">
        <f t="shared" si="229"/>
        <v>83.571428571428569</v>
      </c>
      <c r="Q3707" t="s">
        <v>8322</v>
      </c>
      <c r="R3707" t="s">
        <v>8323</v>
      </c>
      <c r="S3707" s="11">
        <f t="shared" si="232"/>
        <v>41813.75</v>
      </c>
      <c r="T3707" s="11">
        <f t="shared" si="230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121.33333333333334</v>
      </c>
      <c r="P3708" s="7">
        <f t="shared" si="229"/>
        <v>140</v>
      </c>
      <c r="Q3708" t="s">
        <v>8322</v>
      </c>
      <c r="R3708" t="s">
        <v>8323</v>
      </c>
      <c r="S3708" s="11">
        <f t="shared" si="232"/>
        <v>41894.913761574076</v>
      </c>
      <c r="T3708" s="11">
        <f t="shared" si="230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186</v>
      </c>
      <c r="P3709" s="7">
        <f t="shared" si="229"/>
        <v>80.869565217391298</v>
      </c>
      <c r="Q3709" t="s">
        <v>8322</v>
      </c>
      <c r="R3709" t="s">
        <v>8323</v>
      </c>
      <c r="S3709" s="11">
        <f t="shared" si="232"/>
        <v>42573.226388888885</v>
      </c>
      <c r="T3709" s="11">
        <f t="shared" si="230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300</v>
      </c>
      <c r="P3710" s="7">
        <f t="shared" si="229"/>
        <v>53.846153846153847</v>
      </c>
      <c r="Q3710" t="s">
        <v>8322</v>
      </c>
      <c r="R3710" t="s">
        <v>8323</v>
      </c>
      <c r="S3710" s="11">
        <f t="shared" si="232"/>
        <v>41824.142199074071</v>
      </c>
      <c r="T3710" s="11">
        <f t="shared" si="230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108.25</v>
      </c>
      <c r="P3711" s="7">
        <f t="shared" si="229"/>
        <v>30.928571428571427</v>
      </c>
      <c r="Q3711" t="s">
        <v>8322</v>
      </c>
      <c r="R3711" t="s">
        <v>8323</v>
      </c>
      <c r="S3711" s="11">
        <f t="shared" si="232"/>
        <v>41815.707708333335</v>
      </c>
      <c r="T3711" s="11">
        <f t="shared" si="230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141.15384615384616</v>
      </c>
      <c r="P3712" s="7">
        <f t="shared" si="229"/>
        <v>67.962962962962962</v>
      </c>
      <c r="Q3712" t="s">
        <v>8322</v>
      </c>
      <c r="R3712" t="s">
        <v>8323</v>
      </c>
      <c r="S3712" s="11">
        <f t="shared" si="232"/>
        <v>42097.576249999998</v>
      </c>
      <c r="T3712" s="11">
        <f t="shared" si="230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113.99999999999999</v>
      </c>
      <c r="P3713" s="7">
        <f t="shared" si="229"/>
        <v>27.142857142857142</v>
      </c>
      <c r="Q3713" t="s">
        <v>8322</v>
      </c>
      <c r="R3713" t="s">
        <v>8323</v>
      </c>
      <c r="S3713" s="11">
        <f t="shared" si="232"/>
        <v>41805.666666666664</v>
      </c>
      <c r="T3713" s="11">
        <f t="shared" si="230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153.73333333333335</v>
      </c>
      <c r="P3714" s="7">
        <f t="shared" si="229"/>
        <v>110.86538461538461</v>
      </c>
      <c r="Q3714" t="s">
        <v>8322</v>
      </c>
      <c r="R3714" t="s">
        <v>8323</v>
      </c>
      <c r="S3714" s="11">
        <f t="shared" si="232"/>
        <v>42155.290972222225</v>
      </c>
      <c r="T3714" s="11">
        <f t="shared" si="230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1"/>
        <v>101.49999999999999</v>
      </c>
      <c r="P3715" s="7">
        <f t="shared" ref="P3715:P3778" si="233">E3715/L3715</f>
        <v>106.84210526315789</v>
      </c>
      <c r="Q3715" t="s">
        <v>8322</v>
      </c>
      <c r="R3715" t="s">
        <v>8323</v>
      </c>
      <c r="S3715" s="11">
        <f t="shared" si="232"/>
        <v>42525.738032407404</v>
      </c>
      <c r="T3715" s="11">
        <f t="shared" ref="T3715:T3778" si="234">(((J3715/60)/60)/24)+DATE(1970,1,1)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1"/>
        <v>102.35000000000001</v>
      </c>
      <c r="P3716" s="7">
        <f t="shared" si="233"/>
        <v>105.51546391752578</v>
      </c>
      <c r="Q3716" t="s">
        <v>8322</v>
      </c>
      <c r="R3716" t="s">
        <v>8323</v>
      </c>
      <c r="S3716" s="11">
        <f t="shared" si="232"/>
        <v>42150.165972222225</v>
      </c>
      <c r="T3716" s="11">
        <f t="shared" si="234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ref="O3717:O3780" si="235">E3717/D3717*100</f>
        <v>102.57142857142858</v>
      </c>
      <c r="P3717" s="7">
        <f t="shared" si="233"/>
        <v>132.96296296296296</v>
      </c>
      <c r="Q3717" t="s">
        <v>8322</v>
      </c>
      <c r="R3717" t="s">
        <v>8323</v>
      </c>
      <c r="S3717" s="11">
        <f t="shared" si="232"/>
        <v>42094.536111111112</v>
      </c>
      <c r="T3717" s="11">
        <f t="shared" si="234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155.75</v>
      </c>
      <c r="P3718" s="7">
        <f t="shared" si="233"/>
        <v>51.916666666666664</v>
      </c>
      <c r="Q3718" t="s">
        <v>8322</v>
      </c>
      <c r="R3718" t="s">
        <v>8323</v>
      </c>
      <c r="S3718" s="11">
        <f t="shared" si="232"/>
        <v>42390.887835648144</v>
      </c>
      <c r="T3718" s="11">
        <f t="shared" si="234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100.75</v>
      </c>
      <c r="P3719" s="7">
        <f t="shared" si="233"/>
        <v>310</v>
      </c>
      <c r="Q3719" t="s">
        <v>8322</v>
      </c>
      <c r="R3719" t="s">
        <v>8323</v>
      </c>
      <c r="S3719" s="11">
        <f t="shared" si="232"/>
        <v>42133.866307870368</v>
      </c>
      <c r="T3719" s="11">
        <f t="shared" si="234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239.4</v>
      </c>
      <c r="P3720" s="7">
        <f t="shared" si="233"/>
        <v>26.021739130434781</v>
      </c>
      <c r="Q3720" t="s">
        <v>8322</v>
      </c>
      <c r="R3720" t="s">
        <v>8323</v>
      </c>
      <c r="S3720" s="11">
        <f t="shared" si="232"/>
        <v>42062.716145833328</v>
      </c>
      <c r="T3720" s="11">
        <f t="shared" si="234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210</v>
      </c>
      <c r="P3721" s="7">
        <f t="shared" si="233"/>
        <v>105</v>
      </c>
      <c r="Q3721" t="s">
        <v>8322</v>
      </c>
      <c r="R3721" t="s">
        <v>8323</v>
      </c>
      <c r="S3721" s="11">
        <f t="shared" ref="S3721:S3784" si="236">(((I3721/60)/60)/24)+DATE(1970,1,1)</f>
        <v>42177.729930555557</v>
      </c>
      <c r="T3721" s="11">
        <f t="shared" si="234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104.51515151515152</v>
      </c>
      <c r="P3722" s="7">
        <f t="shared" si="233"/>
        <v>86.224999999999994</v>
      </c>
      <c r="Q3722" t="s">
        <v>8322</v>
      </c>
      <c r="R3722" t="s">
        <v>8323</v>
      </c>
      <c r="S3722" s="11">
        <f t="shared" si="236"/>
        <v>42187.993125000001</v>
      </c>
      <c r="T3722" s="11">
        <f t="shared" si="234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100.8</v>
      </c>
      <c r="P3723" s="7">
        <f t="shared" si="233"/>
        <v>114.54545454545455</v>
      </c>
      <c r="Q3723" t="s">
        <v>8322</v>
      </c>
      <c r="R3723" t="s">
        <v>8323</v>
      </c>
      <c r="S3723" s="11">
        <f t="shared" si="236"/>
        <v>41948.977824074071</v>
      </c>
      <c r="T3723" s="11">
        <f t="shared" si="234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111.20000000000002</v>
      </c>
      <c r="P3724" s="7">
        <f t="shared" si="233"/>
        <v>47.657142857142858</v>
      </c>
      <c r="Q3724" t="s">
        <v>8322</v>
      </c>
      <c r="R3724" t="s">
        <v>8323</v>
      </c>
      <c r="S3724" s="11">
        <f t="shared" si="236"/>
        <v>42411.957638888889</v>
      </c>
      <c r="T3724" s="11">
        <f t="shared" si="234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102.04444444444445</v>
      </c>
      <c r="P3725" s="7">
        <f t="shared" si="233"/>
        <v>72.888888888888886</v>
      </c>
      <c r="Q3725" t="s">
        <v>8322</v>
      </c>
      <c r="R3725" t="s">
        <v>8323</v>
      </c>
      <c r="S3725" s="11">
        <f t="shared" si="236"/>
        <v>41973.794699074075</v>
      </c>
      <c r="T3725" s="11">
        <f t="shared" si="234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102.54767441860466</v>
      </c>
      <c r="P3726" s="7">
        <f t="shared" si="233"/>
        <v>49.545505617977533</v>
      </c>
      <c r="Q3726" t="s">
        <v>8322</v>
      </c>
      <c r="R3726" t="s">
        <v>8323</v>
      </c>
      <c r="S3726" s="11">
        <f t="shared" si="236"/>
        <v>42494.958333333328</v>
      </c>
      <c r="T3726" s="11">
        <f t="shared" si="234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127</v>
      </c>
      <c r="P3727" s="7">
        <f t="shared" si="233"/>
        <v>25.4</v>
      </c>
      <c r="Q3727" t="s">
        <v>8322</v>
      </c>
      <c r="R3727" t="s">
        <v>8323</v>
      </c>
      <c r="S3727" s="11">
        <f t="shared" si="236"/>
        <v>42418.895833333328</v>
      </c>
      <c r="T3727" s="11">
        <f t="shared" si="234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338.70588235294122</v>
      </c>
      <c r="P3728" s="7">
        <f t="shared" si="233"/>
        <v>62.586956521739133</v>
      </c>
      <c r="Q3728" t="s">
        <v>8322</v>
      </c>
      <c r="R3728" t="s">
        <v>8323</v>
      </c>
      <c r="S3728" s="11">
        <f t="shared" si="236"/>
        <v>42489.875</v>
      </c>
      <c r="T3728" s="11">
        <f t="shared" si="234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100.75</v>
      </c>
      <c r="P3729" s="7">
        <f t="shared" si="233"/>
        <v>61.060606060606062</v>
      </c>
      <c r="Q3729" t="s">
        <v>8322</v>
      </c>
      <c r="R3729" t="s">
        <v>8323</v>
      </c>
      <c r="S3729" s="11">
        <f t="shared" si="236"/>
        <v>42663.204861111109</v>
      </c>
      <c r="T3729" s="11">
        <f t="shared" si="234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</v>
      </c>
      <c r="P3730" s="7">
        <f t="shared" si="233"/>
        <v>60.064516129032256</v>
      </c>
      <c r="Q3730" t="s">
        <v>8322</v>
      </c>
      <c r="R3730" t="s">
        <v>8323</v>
      </c>
      <c r="S3730" s="11">
        <f t="shared" si="236"/>
        <v>42235.171018518522</v>
      </c>
      <c r="T3730" s="11">
        <f t="shared" si="234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</v>
      </c>
      <c r="P3731" s="7">
        <f t="shared" si="233"/>
        <v>72.400000000000006</v>
      </c>
      <c r="Q3731" t="s">
        <v>8322</v>
      </c>
      <c r="R3731" t="s">
        <v>8323</v>
      </c>
      <c r="S3731" s="11">
        <f t="shared" si="236"/>
        <v>42086.16333333333</v>
      </c>
      <c r="T3731" s="11">
        <f t="shared" si="234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10</v>
      </c>
      <c r="P3732" s="7">
        <f t="shared" si="233"/>
        <v>100</v>
      </c>
      <c r="Q3732" t="s">
        <v>8322</v>
      </c>
      <c r="R3732" t="s">
        <v>8323</v>
      </c>
      <c r="S3732" s="11">
        <f t="shared" si="236"/>
        <v>42233.677766203706</v>
      </c>
      <c r="T3732" s="11">
        <f t="shared" si="234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11.272727272727273</v>
      </c>
      <c r="P3733" s="7">
        <f t="shared" si="233"/>
        <v>51.666666666666664</v>
      </c>
      <c r="Q3733" t="s">
        <v>8322</v>
      </c>
      <c r="R3733" t="s">
        <v>8323</v>
      </c>
      <c r="S3733" s="11">
        <f t="shared" si="236"/>
        <v>42014.140972222223</v>
      </c>
      <c r="T3733" s="11">
        <f t="shared" si="234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15.411764705882353</v>
      </c>
      <c r="P3734" s="7">
        <f t="shared" si="233"/>
        <v>32.75</v>
      </c>
      <c r="Q3734" t="s">
        <v>8322</v>
      </c>
      <c r="R3734" t="s">
        <v>8323</v>
      </c>
      <c r="S3734" s="11">
        <f t="shared" si="236"/>
        <v>42028.5</v>
      </c>
      <c r="T3734" s="11">
        <f t="shared" si="234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 s="7" t="e">
        <f t="shared" si="233"/>
        <v>#DIV/0!</v>
      </c>
      <c r="Q3735" t="s">
        <v>8322</v>
      </c>
      <c r="R3735" t="s">
        <v>8323</v>
      </c>
      <c r="S3735" s="11">
        <f t="shared" si="236"/>
        <v>42112.9375</v>
      </c>
      <c r="T3735" s="11">
        <f t="shared" si="234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28.466666666666669</v>
      </c>
      <c r="P3736" s="7">
        <f t="shared" si="233"/>
        <v>61</v>
      </c>
      <c r="Q3736" t="s">
        <v>8322</v>
      </c>
      <c r="R3736" t="s">
        <v>8323</v>
      </c>
      <c r="S3736" s="11">
        <f t="shared" si="236"/>
        <v>42149.901574074072</v>
      </c>
      <c r="T3736" s="11">
        <f t="shared" si="234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13.333333333333334</v>
      </c>
      <c r="P3737" s="7">
        <f t="shared" si="233"/>
        <v>10</v>
      </c>
      <c r="Q3737" t="s">
        <v>8322</v>
      </c>
      <c r="R3737" t="s">
        <v>8323</v>
      </c>
      <c r="S3737" s="11">
        <f t="shared" si="236"/>
        <v>42152.693159722221</v>
      </c>
      <c r="T3737" s="11">
        <f t="shared" si="234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0.66666666666666674</v>
      </c>
      <c r="P3738" s="7">
        <f t="shared" si="233"/>
        <v>10</v>
      </c>
      <c r="Q3738" t="s">
        <v>8322</v>
      </c>
      <c r="R3738" t="s">
        <v>8323</v>
      </c>
      <c r="S3738" s="11">
        <f t="shared" si="236"/>
        <v>42086.75</v>
      </c>
      <c r="T3738" s="11">
        <f t="shared" si="234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21.428571428571427</v>
      </c>
      <c r="P3739" s="7">
        <f t="shared" si="233"/>
        <v>37.5</v>
      </c>
      <c r="Q3739" t="s">
        <v>8322</v>
      </c>
      <c r="R3739" t="s">
        <v>8323</v>
      </c>
      <c r="S3739" s="11">
        <f t="shared" si="236"/>
        <v>42320.290972222225</v>
      </c>
      <c r="T3739" s="11">
        <f t="shared" si="234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18</v>
      </c>
      <c r="P3740" s="7">
        <f t="shared" si="233"/>
        <v>45</v>
      </c>
      <c r="Q3740" t="s">
        <v>8322</v>
      </c>
      <c r="R3740" t="s">
        <v>8323</v>
      </c>
      <c r="S3740" s="11">
        <f t="shared" si="236"/>
        <v>41835.916666666664</v>
      </c>
      <c r="T3740" s="11">
        <f t="shared" si="234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20.125</v>
      </c>
      <c r="P3741" s="7">
        <f t="shared" si="233"/>
        <v>100.625</v>
      </c>
      <c r="Q3741" t="s">
        <v>8322</v>
      </c>
      <c r="R3741" t="s">
        <v>8323</v>
      </c>
      <c r="S3741" s="11">
        <f t="shared" si="236"/>
        <v>42568.449861111112</v>
      </c>
      <c r="T3741" s="11">
        <f t="shared" si="234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17.899999999999999</v>
      </c>
      <c r="P3742" s="7">
        <f t="shared" si="233"/>
        <v>25.571428571428573</v>
      </c>
      <c r="Q3742" t="s">
        <v>8322</v>
      </c>
      <c r="R3742" t="s">
        <v>8323</v>
      </c>
      <c r="S3742" s="11">
        <f t="shared" si="236"/>
        <v>41863.079143518517</v>
      </c>
      <c r="T3742" s="11">
        <f t="shared" si="234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 s="7" t="e">
        <f t="shared" si="233"/>
        <v>#DIV/0!</v>
      </c>
      <c r="Q3743" t="s">
        <v>8322</v>
      </c>
      <c r="R3743" t="s">
        <v>8323</v>
      </c>
      <c r="S3743" s="11">
        <f t="shared" si="236"/>
        <v>42355.920717592591</v>
      </c>
      <c r="T3743" s="11">
        <f t="shared" si="234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2</v>
      </c>
      <c r="P3744" s="7">
        <f t="shared" si="233"/>
        <v>25</v>
      </c>
      <c r="Q3744" t="s">
        <v>8322</v>
      </c>
      <c r="R3744" t="s">
        <v>8323</v>
      </c>
      <c r="S3744" s="11">
        <f t="shared" si="236"/>
        <v>41888.214629629627</v>
      </c>
      <c r="T3744" s="11">
        <f t="shared" si="234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 s="7" t="e">
        <f t="shared" si="233"/>
        <v>#DIV/0!</v>
      </c>
      <c r="Q3745" t="s">
        <v>8322</v>
      </c>
      <c r="R3745" t="s">
        <v>8323</v>
      </c>
      <c r="S3745" s="11">
        <f t="shared" si="236"/>
        <v>41823.710231481484</v>
      </c>
      <c r="T3745" s="11">
        <f t="shared" si="234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 s="7" t="e">
        <f t="shared" si="233"/>
        <v>#DIV/0!</v>
      </c>
      <c r="Q3746" t="s">
        <v>8322</v>
      </c>
      <c r="R3746" t="s">
        <v>8323</v>
      </c>
      <c r="S3746" s="11">
        <f t="shared" si="236"/>
        <v>41825.165972222225</v>
      </c>
      <c r="T3746" s="11">
        <f t="shared" si="234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10</v>
      </c>
      <c r="P3747" s="7">
        <f t="shared" si="233"/>
        <v>10</v>
      </c>
      <c r="Q3747" t="s">
        <v>8322</v>
      </c>
      <c r="R3747" t="s">
        <v>8323</v>
      </c>
      <c r="S3747" s="11">
        <f t="shared" si="236"/>
        <v>41861.697939814818</v>
      </c>
      <c r="T3747" s="11">
        <f t="shared" si="234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</v>
      </c>
      <c r="P3748" s="7">
        <f t="shared" si="233"/>
        <v>202</v>
      </c>
      <c r="Q3748" t="s">
        <v>8322</v>
      </c>
      <c r="R3748" t="s">
        <v>8323</v>
      </c>
      <c r="S3748" s="11">
        <f t="shared" si="236"/>
        <v>42651.389340277776</v>
      </c>
      <c r="T3748" s="11">
        <f t="shared" si="234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1</v>
      </c>
      <c r="P3749" s="7">
        <f t="shared" si="233"/>
        <v>25</v>
      </c>
      <c r="Q3749" t="s">
        <v>8322</v>
      </c>
      <c r="R3749" t="s">
        <v>8323</v>
      </c>
      <c r="S3749" s="11">
        <f t="shared" si="236"/>
        <v>42190.957638888889</v>
      </c>
      <c r="T3749" s="11">
        <f t="shared" si="234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103.52</v>
      </c>
      <c r="P3750" s="7">
        <f t="shared" si="233"/>
        <v>99.538461538461533</v>
      </c>
      <c r="Q3750" t="s">
        <v>8322</v>
      </c>
      <c r="R3750" t="s">
        <v>8359</v>
      </c>
      <c r="S3750" s="11">
        <f t="shared" si="236"/>
        <v>42416.249305555553</v>
      </c>
      <c r="T3750" s="11">
        <f t="shared" si="234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105</v>
      </c>
      <c r="P3751" s="7">
        <f t="shared" si="233"/>
        <v>75</v>
      </c>
      <c r="Q3751" t="s">
        <v>8322</v>
      </c>
      <c r="R3751" t="s">
        <v>8359</v>
      </c>
      <c r="S3751" s="11">
        <f t="shared" si="236"/>
        <v>42489.165972222225</v>
      </c>
      <c r="T3751" s="11">
        <f t="shared" si="234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100.44999999999999</v>
      </c>
      <c r="P3752" s="7">
        <f t="shared" si="233"/>
        <v>215.25</v>
      </c>
      <c r="Q3752" t="s">
        <v>8322</v>
      </c>
      <c r="R3752" t="s">
        <v>8359</v>
      </c>
      <c r="S3752" s="11">
        <f t="shared" si="236"/>
        <v>42045.332638888889</v>
      </c>
      <c r="T3752" s="11">
        <f t="shared" si="234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132.6</v>
      </c>
      <c r="P3753" s="7">
        <f t="shared" si="233"/>
        <v>120.54545454545455</v>
      </c>
      <c r="Q3753" t="s">
        <v>8322</v>
      </c>
      <c r="R3753" t="s">
        <v>8359</v>
      </c>
      <c r="S3753" s="11">
        <f t="shared" si="236"/>
        <v>42462.993900462956</v>
      </c>
      <c r="T3753" s="11">
        <f t="shared" si="234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112.99999999999999</v>
      </c>
      <c r="P3754" s="7">
        <f t="shared" si="233"/>
        <v>37.666666666666664</v>
      </c>
      <c r="Q3754" t="s">
        <v>8322</v>
      </c>
      <c r="R3754" t="s">
        <v>8359</v>
      </c>
      <c r="S3754" s="11">
        <f t="shared" si="236"/>
        <v>42659.875</v>
      </c>
      <c r="T3754" s="11">
        <f t="shared" si="234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103.34</v>
      </c>
      <c r="P3755" s="7">
        <f t="shared" si="233"/>
        <v>172.23333333333332</v>
      </c>
      <c r="Q3755" t="s">
        <v>8322</v>
      </c>
      <c r="R3755" t="s">
        <v>8359</v>
      </c>
      <c r="S3755" s="11">
        <f t="shared" si="236"/>
        <v>42158</v>
      </c>
      <c r="T3755" s="11">
        <f t="shared" si="234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120</v>
      </c>
      <c r="P3756" s="7">
        <f t="shared" si="233"/>
        <v>111.11111111111111</v>
      </c>
      <c r="Q3756" t="s">
        <v>8322</v>
      </c>
      <c r="R3756" t="s">
        <v>8359</v>
      </c>
      <c r="S3756" s="11">
        <f t="shared" si="236"/>
        <v>41846.207638888889</v>
      </c>
      <c r="T3756" s="11">
        <f t="shared" si="234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129.63636363636363</v>
      </c>
      <c r="P3757" s="7">
        <f t="shared" si="233"/>
        <v>25.464285714285715</v>
      </c>
      <c r="Q3757" t="s">
        <v>8322</v>
      </c>
      <c r="R3757" t="s">
        <v>8359</v>
      </c>
      <c r="S3757" s="11">
        <f t="shared" si="236"/>
        <v>42475.866979166662</v>
      </c>
      <c r="T3757" s="11">
        <f t="shared" si="234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101.11111111111111</v>
      </c>
      <c r="P3758" s="7">
        <f t="shared" si="233"/>
        <v>267.64705882352939</v>
      </c>
      <c r="Q3758" t="s">
        <v>8322</v>
      </c>
      <c r="R3758" t="s">
        <v>8359</v>
      </c>
      <c r="S3758" s="11">
        <f t="shared" si="236"/>
        <v>41801.814791666664</v>
      </c>
      <c r="T3758" s="11">
        <f t="shared" si="234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108.51428571428572</v>
      </c>
      <c r="P3759" s="7">
        <f t="shared" si="233"/>
        <v>75.959999999999994</v>
      </c>
      <c r="Q3759" t="s">
        <v>8322</v>
      </c>
      <c r="R3759" t="s">
        <v>8359</v>
      </c>
      <c r="S3759" s="11">
        <f t="shared" si="236"/>
        <v>41974.850868055553</v>
      </c>
      <c r="T3759" s="11">
        <f t="shared" si="234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102.33333333333334</v>
      </c>
      <c r="P3760" s="7">
        <f t="shared" si="233"/>
        <v>59.03846153846154</v>
      </c>
      <c r="Q3760" t="s">
        <v>8322</v>
      </c>
      <c r="R3760" t="s">
        <v>8359</v>
      </c>
      <c r="S3760" s="11">
        <f t="shared" si="236"/>
        <v>41778.208333333336</v>
      </c>
      <c r="T3760" s="11">
        <f t="shared" si="234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110.24425000000002</v>
      </c>
      <c r="P3761" s="7">
        <f t="shared" si="233"/>
        <v>50.111022727272733</v>
      </c>
      <c r="Q3761" t="s">
        <v>8322</v>
      </c>
      <c r="R3761" t="s">
        <v>8359</v>
      </c>
      <c r="S3761" s="11">
        <f t="shared" si="236"/>
        <v>42242.108252314814</v>
      </c>
      <c r="T3761" s="11">
        <f t="shared" si="234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101.0154</v>
      </c>
      <c r="P3762" s="7">
        <f t="shared" si="233"/>
        <v>55.502967032967035</v>
      </c>
      <c r="Q3762" t="s">
        <v>8322</v>
      </c>
      <c r="R3762" t="s">
        <v>8359</v>
      </c>
      <c r="S3762" s="11">
        <f t="shared" si="236"/>
        <v>41764.525300925925</v>
      </c>
      <c r="T3762" s="11">
        <f t="shared" si="234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100</v>
      </c>
      <c r="P3763" s="7">
        <f t="shared" si="233"/>
        <v>166.66666666666666</v>
      </c>
      <c r="Q3763" t="s">
        <v>8322</v>
      </c>
      <c r="R3763" t="s">
        <v>8359</v>
      </c>
      <c r="S3763" s="11">
        <f t="shared" si="236"/>
        <v>42226.958333333328</v>
      </c>
      <c r="T3763" s="11">
        <f t="shared" si="234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106.24</v>
      </c>
      <c r="P3764" s="7">
        <f t="shared" si="233"/>
        <v>47.428571428571431</v>
      </c>
      <c r="Q3764" t="s">
        <v>8322</v>
      </c>
      <c r="R3764" t="s">
        <v>8359</v>
      </c>
      <c r="S3764" s="11">
        <f t="shared" si="236"/>
        <v>42218.813530092593</v>
      </c>
      <c r="T3764" s="11">
        <f t="shared" si="234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100</v>
      </c>
      <c r="P3765" s="7">
        <f t="shared" si="233"/>
        <v>64.935064935064929</v>
      </c>
      <c r="Q3765" t="s">
        <v>8322</v>
      </c>
      <c r="R3765" t="s">
        <v>8359</v>
      </c>
      <c r="S3765" s="11">
        <f t="shared" si="236"/>
        <v>42095.708634259259</v>
      </c>
      <c r="T3765" s="11">
        <f t="shared" si="234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100</v>
      </c>
      <c r="P3766" s="7">
        <f t="shared" si="233"/>
        <v>55.555555555555557</v>
      </c>
      <c r="Q3766" t="s">
        <v>8322</v>
      </c>
      <c r="R3766" t="s">
        <v>8359</v>
      </c>
      <c r="S3766" s="11">
        <f t="shared" si="236"/>
        <v>42519.024999999994</v>
      </c>
      <c r="T3766" s="11">
        <f t="shared" si="234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113.45714285714286</v>
      </c>
      <c r="P3767" s="7">
        <f t="shared" si="233"/>
        <v>74.224299065420567</v>
      </c>
      <c r="Q3767" t="s">
        <v>8322</v>
      </c>
      <c r="R3767" t="s">
        <v>8359</v>
      </c>
      <c r="S3767" s="11">
        <f t="shared" si="236"/>
        <v>41850.776412037041</v>
      </c>
      <c r="T3767" s="11">
        <f t="shared" si="234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102.65010000000001</v>
      </c>
      <c r="P3768" s="7">
        <f t="shared" si="233"/>
        <v>106.9271875</v>
      </c>
      <c r="Q3768" t="s">
        <v>8322</v>
      </c>
      <c r="R3768" t="s">
        <v>8359</v>
      </c>
      <c r="S3768" s="11">
        <f t="shared" si="236"/>
        <v>41823.167187500003</v>
      </c>
      <c r="T3768" s="11">
        <f t="shared" si="234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116.75</v>
      </c>
      <c r="P3769" s="7">
        <f t="shared" si="233"/>
        <v>41.696428571428569</v>
      </c>
      <c r="Q3769" t="s">
        <v>8322</v>
      </c>
      <c r="R3769" t="s">
        <v>8359</v>
      </c>
      <c r="S3769" s="11">
        <f t="shared" si="236"/>
        <v>42064.207638888889</v>
      </c>
      <c r="T3769" s="11">
        <f t="shared" si="234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107.65274999999998</v>
      </c>
      <c r="P3770" s="7">
        <f t="shared" si="233"/>
        <v>74.243275862068955</v>
      </c>
      <c r="Q3770" t="s">
        <v>8322</v>
      </c>
      <c r="R3770" t="s">
        <v>8359</v>
      </c>
      <c r="S3770" s="11">
        <f t="shared" si="236"/>
        <v>41802.727893518517</v>
      </c>
      <c r="T3770" s="11">
        <f t="shared" si="234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100</v>
      </c>
      <c r="P3771" s="7">
        <f t="shared" si="233"/>
        <v>73.333333333333329</v>
      </c>
      <c r="Q3771" t="s">
        <v>8322</v>
      </c>
      <c r="R3771" t="s">
        <v>8359</v>
      </c>
      <c r="S3771" s="11">
        <f t="shared" si="236"/>
        <v>42475.598136574074</v>
      </c>
      <c r="T3771" s="11">
        <f t="shared" si="234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100</v>
      </c>
      <c r="P3772" s="7">
        <f t="shared" si="233"/>
        <v>100</v>
      </c>
      <c r="Q3772" t="s">
        <v>8322</v>
      </c>
      <c r="R3772" t="s">
        <v>8359</v>
      </c>
      <c r="S3772" s="11">
        <f t="shared" si="236"/>
        <v>42168.930671296301</v>
      </c>
      <c r="T3772" s="11">
        <f t="shared" si="234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146</v>
      </c>
      <c r="P3773" s="7">
        <f t="shared" si="233"/>
        <v>38.421052631578945</v>
      </c>
      <c r="Q3773" t="s">
        <v>8322</v>
      </c>
      <c r="R3773" t="s">
        <v>8359</v>
      </c>
      <c r="S3773" s="11">
        <f t="shared" si="236"/>
        <v>42508</v>
      </c>
      <c r="T3773" s="11">
        <f t="shared" si="234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110.2</v>
      </c>
      <c r="P3774" s="7">
        <f t="shared" si="233"/>
        <v>166.96969696969697</v>
      </c>
      <c r="Q3774" t="s">
        <v>8322</v>
      </c>
      <c r="R3774" t="s">
        <v>8359</v>
      </c>
      <c r="S3774" s="11">
        <f t="shared" si="236"/>
        <v>42703.25</v>
      </c>
      <c r="T3774" s="11">
        <f t="shared" si="234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108.2</v>
      </c>
      <c r="P3775" s="7">
        <f t="shared" si="233"/>
        <v>94.912280701754383</v>
      </c>
      <c r="Q3775" t="s">
        <v>8322</v>
      </c>
      <c r="R3775" t="s">
        <v>8359</v>
      </c>
      <c r="S3775" s="11">
        <f t="shared" si="236"/>
        <v>42689.088888888888</v>
      </c>
      <c r="T3775" s="11">
        <f t="shared" si="234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100</v>
      </c>
      <c r="P3776" s="7">
        <f t="shared" si="233"/>
        <v>100</v>
      </c>
      <c r="Q3776" t="s">
        <v>8322</v>
      </c>
      <c r="R3776" t="s">
        <v>8359</v>
      </c>
      <c r="S3776" s="11">
        <f t="shared" si="236"/>
        <v>42103.792303240742</v>
      </c>
      <c r="T3776" s="11">
        <f t="shared" si="234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100.25</v>
      </c>
      <c r="P3777" s="7">
        <f t="shared" si="233"/>
        <v>143.21428571428572</v>
      </c>
      <c r="Q3777" t="s">
        <v>8322</v>
      </c>
      <c r="R3777" t="s">
        <v>8359</v>
      </c>
      <c r="S3777" s="11">
        <f t="shared" si="236"/>
        <v>42103.166666666672</v>
      </c>
      <c r="T3777" s="11">
        <f t="shared" si="234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106.71250000000001</v>
      </c>
      <c r="P3778" s="7">
        <f t="shared" si="233"/>
        <v>90.819148936170208</v>
      </c>
      <c r="Q3778" t="s">
        <v>8322</v>
      </c>
      <c r="R3778" t="s">
        <v>8359</v>
      </c>
      <c r="S3778" s="11">
        <f t="shared" si="236"/>
        <v>41852.041666666664</v>
      </c>
      <c r="T3778" s="11">
        <f t="shared" si="234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5"/>
        <v>143.19999999999999</v>
      </c>
      <c r="P3779" s="7">
        <f t="shared" ref="P3779:P3842" si="237">E3779/L3779</f>
        <v>48.542372881355931</v>
      </c>
      <c r="Q3779" t="s">
        <v>8322</v>
      </c>
      <c r="R3779" t="s">
        <v>8359</v>
      </c>
      <c r="S3779" s="11">
        <f t="shared" si="236"/>
        <v>41909.166666666664</v>
      </c>
      <c r="T3779" s="11">
        <f t="shared" ref="T3779:T3842" si="238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5"/>
        <v>105.04166666666667</v>
      </c>
      <c r="P3780" s="7">
        <f t="shared" si="237"/>
        <v>70.027777777777771</v>
      </c>
      <c r="Q3780" t="s">
        <v>8322</v>
      </c>
      <c r="R3780" t="s">
        <v>8359</v>
      </c>
      <c r="S3780" s="11">
        <f t="shared" si="236"/>
        <v>42049.819212962961</v>
      </c>
      <c r="T3780" s="11">
        <f t="shared" si="238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ref="O3781:O3844" si="239">E3781/D3781*100</f>
        <v>103.98</v>
      </c>
      <c r="P3781" s="7">
        <f t="shared" si="237"/>
        <v>135.62608695652173</v>
      </c>
      <c r="Q3781" t="s">
        <v>8322</v>
      </c>
      <c r="R3781" t="s">
        <v>8359</v>
      </c>
      <c r="S3781" s="11">
        <f t="shared" si="236"/>
        <v>42455.693750000006</v>
      </c>
      <c r="T3781" s="11">
        <f t="shared" si="238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120</v>
      </c>
      <c r="P3782" s="7">
        <f t="shared" si="237"/>
        <v>100</v>
      </c>
      <c r="Q3782" t="s">
        <v>8322</v>
      </c>
      <c r="R3782" t="s">
        <v>8359</v>
      </c>
      <c r="S3782" s="11">
        <f t="shared" si="236"/>
        <v>42198.837499999994</v>
      </c>
      <c r="T3782" s="11">
        <f t="shared" si="238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109.66666666666667</v>
      </c>
      <c r="P3783" s="7">
        <f t="shared" si="237"/>
        <v>94.90384615384616</v>
      </c>
      <c r="Q3783" t="s">
        <v>8322</v>
      </c>
      <c r="R3783" t="s">
        <v>8359</v>
      </c>
      <c r="S3783" s="11">
        <f t="shared" si="236"/>
        <v>41890.882928240739</v>
      </c>
      <c r="T3783" s="11">
        <f t="shared" si="238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101.75</v>
      </c>
      <c r="P3784" s="7">
        <f t="shared" si="237"/>
        <v>75.370370370370367</v>
      </c>
      <c r="Q3784" t="s">
        <v>8322</v>
      </c>
      <c r="R3784" t="s">
        <v>8359</v>
      </c>
      <c r="S3784" s="11">
        <f t="shared" si="236"/>
        <v>42575.958333333328</v>
      </c>
      <c r="T3784" s="11">
        <f t="shared" si="238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128.91666666666666</v>
      </c>
      <c r="P3785" s="7">
        <f t="shared" si="237"/>
        <v>64.458333333333329</v>
      </c>
      <c r="Q3785" t="s">
        <v>8322</v>
      </c>
      <c r="R3785" t="s">
        <v>8359</v>
      </c>
      <c r="S3785" s="11">
        <f t="shared" ref="S3785:S3848" si="240">(((I3785/60)/60)/24)+DATE(1970,1,1)</f>
        <v>42444.666666666672</v>
      </c>
      <c r="T3785" s="11">
        <f t="shared" si="238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114.99999999999999</v>
      </c>
      <c r="P3786" s="7">
        <f t="shared" si="237"/>
        <v>115</v>
      </c>
      <c r="Q3786" t="s">
        <v>8322</v>
      </c>
      <c r="R3786" t="s">
        <v>8359</v>
      </c>
      <c r="S3786" s="11">
        <f t="shared" si="240"/>
        <v>42561.980694444443</v>
      </c>
      <c r="T3786" s="11">
        <f t="shared" si="238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150.75</v>
      </c>
      <c r="P3787" s="7">
        <f t="shared" si="237"/>
        <v>100.5</v>
      </c>
      <c r="Q3787" t="s">
        <v>8322</v>
      </c>
      <c r="R3787" t="s">
        <v>8359</v>
      </c>
      <c r="S3787" s="11">
        <f t="shared" si="240"/>
        <v>42584.418749999997</v>
      </c>
      <c r="T3787" s="11">
        <f t="shared" si="238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110.96666666666665</v>
      </c>
      <c r="P3788" s="7">
        <f t="shared" si="237"/>
        <v>93.774647887323937</v>
      </c>
      <c r="Q3788" t="s">
        <v>8322</v>
      </c>
      <c r="R3788" t="s">
        <v>8359</v>
      </c>
      <c r="S3788" s="11">
        <f t="shared" si="240"/>
        <v>42517.037905092591</v>
      </c>
      <c r="T3788" s="11">
        <f t="shared" si="238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100.28571428571429</v>
      </c>
      <c r="P3789" s="7">
        <f t="shared" si="237"/>
        <v>35.1</v>
      </c>
      <c r="Q3789" t="s">
        <v>8322</v>
      </c>
      <c r="R3789" t="s">
        <v>8359</v>
      </c>
      <c r="S3789" s="11">
        <f t="shared" si="240"/>
        <v>42196.165972222225</v>
      </c>
      <c r="T3789" s="11">
        <f t="shared" si="238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0.66666666666666674</v>
      </c>
      <c r="P3790" s="7">
        <f t="shared" si="237"/>
        <v>500</v>
      </c>
      <c r="Q3790" t="s">
        <v>8322</v>
      </c>
      <c r="R3790" t="s">
        <v>8359</v>
      </c>
      <c r="S3790" s="11">
        <f t="shared" si="240"/>
        <v>42361.679166666669</v>
      </c>
      <c r="T3790" s="11">
        <f t="shared" si="238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</v>
      </c>
      <c r="P3791" s="7">
        <f t="shared" si="237"/>
        <v>29</v>
      </c>
      <c r="Q3791" t="s">
        <v>8322</v>
      </c>
      <c r="R3791" t="s">
        <v>8359</v>
      </c>
      <c r="S3791" s="11">
        <f t="shared" si="240"/>
        <v>42170.798819444448</v>
      </c>
      <c r="T3791" s="11">
        <f t="shared" si="238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 s="7" t="e">
        <f t="shared" si="237"/>
        <v>#DIV/0!</v>
      </c>
      <c r="Q3792" t="s">
        <v>8322</v>
      </c>
      <c r="R3792" t="s">
        <v>8359</v>
      </c>
      <c r="S3792" s="11">
        <f t="shared" si="240"/>
        <v>42696.708599537036</v>
      </c>
      <c r="T3792" s="11">
        <f t="shared" si="238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 s="7" t="e">
        <f t="shared" si="237"/>
        <v>#DIV/0!</v>
      </c>
      <c r="Q3793" t="s">
        <v>8322</v>
      </c>
      <c r="R3793" t="s">
        <v>8359</v>
      </c>
      <c r="S3793" s="11">
        <f t="shared" si="240"/>
        <v>41826.692037037035</v>
      </c>
      <c r="T3793" s="11">
        <f t="shared" si="238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0.27999999999999997</v>
      </c>
      <c r="P3794" s="7">
        <f t="shared" si="237"/>
        <v>17.5</v>
      </c>
      <c r="Q3794" t="s">
        <v>8322</v>
      </c>
      <c r="R3794" t="s">
        <v>8359</v>
      </c>
      <c r="S3794" s="11">
        <f t="shared" si="240"/>
        <v>42200.447013888886</v>
      </c>
      <c r="T3794" s="11">
        <f t="shared" si="238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59.657142857142851</v>
      </c>
      <c r="P3795" s="7">
        <f t="shared" si="237"/>
        <v>174</v>
      </c>
      <c r="Q3795" t="s">
        <v>8322</v>
      </c>
      <c r="R3795" t="s">
        <v>8359</v>
      </c>
      <c r="S3795" s="11">
        <f t="shared" si="240"/>
        <v>41989.938993055555</v>
      </c>
      <c r="T3795" s="11">
        <f t="shared" si="238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1</v>
      </c>
      <c r="P3796" s="7">
        <f t="shared" si="237"/>
        <v>50</v>
      </c>
      <c r="Q3796" t="s">
        <v>8322</v>
      </c>
      <c r="R3796" t="s">
        <v>8359</v>
      </c>
      <c r="S3796" s="11">
        <f t="shared" si="240"/>
        <v>42162.58048611111</v>
      </c>
      <c r="T3796" s="11">
        <f t="shared" si="238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1.6666666666666667</v>
      </c>
      <c r="P3797" s="7">
        <f t="shared" si="237"/>
        <v>5</v>
      </c>
      <c r="Q3797" t="s">
        <v>8322</v>
      </c>
      <c r="R3797" t="s">
        <v>8359</v>
      </c>
      <c r="S3797" s="11">
        <f t="shared" si="240"/>
        <v>42244.9375</v>
      </c>
      <c r="T3797" s="11">
        <f t="shared" si="238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4.4444444444444444E-3</v>
      </c>
      <c r="P3798" s="7">
        <f t="shared" si="237"/>
        <v>1</v>
      </c>
      <c r="Q3798" t="s">
        <v>8322</v>
      </c>
      <c r="R3798" t="s">
        <v>8359</v>
      </c>
      <c r="S3798" s="11">
        <f t="shared" si="240"/>
        <v>42749.029583333337</v>
      </c>
      <c r="T3798" s="11">
        <f t="shared" si="238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89.666666666666657</v>
      </c>
      <c r="P3799" s="7">
        <f t="shared" si="237"/>
        <v>145.40540540540542</v>
      </c>
      <c r="Q3799" t="s">
        <v>8322</v>
      </c>
      <c r="R3799" t="s">
        <v>8359</v>
      </c>
      <c r="S3799" s="11">
        <f t="shared" si="240"/>
        <v>42114.881539351853</v>
      </c>
      <c r="T3799" s="11">
        <f t="shared" si="238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1.4642857142857144</v>
      </c>
      <c r="P3800" s="7">
        <f t="shared" si="237"/>
        <v>205</v>
      </c>
      <c r="Q3800" t="s">
        <v>8322</v>
      </c>
      <c r="R3800" t="s">
        <v>8359</v>
      </c>
      <c r="S3800" s="11">
        <f t="shared" si="240"/>
        <v>41861.722777777781</v>
      </c>
      <c r="T3800" s="11">
        <f t="shared" si="238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4.0199999999999996</v>
      </c>
      <c r="P3801" s="7">
        <f t="shared" si="237"/>
        <v>100.5</v>
      </c>
      <c r="Q3801" t="s">
        <v>8322</v>
      </c>
      <c r="R3801" t="s">
        <v>8359</v>
      </c>
      <c r="S3801" s="11">
        <f t="shared" si="240"/>
        <v>42440.93105324074</v>
      </c>
      <c r="T3801" s="11">
        <f t="shared" si="238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</v>
      </c>
      <c r="P3802" s="7">
        <f t="shared" si="237"/>
        <v>55.0625</v>
      </c>
      <c r="Q3802" t="s">
        <v>8322</v>
      </c>
      <c r="R3802" t="s">
        <v>8359</v>
      </c>
      <c r="S3802" s="11">
        <f t="shared" si="240"/>
        <v>42015.207638888889</v>
      </c>
      <c r="T3802" s="11">
        <f t="shared" si="238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8.52</v>
      </c>
      <c r="P3803" s="7">
        <f t="shared" si="237"/>
        <v>47.333333333333336</v>
      </c>
      <c r="Q3803" t="s">
        <v>8322</v>
      </c>
      <c r="R3803" t="s">
        <v>8359</v>
      </c>
      <c r="S3803" s="11">
        <f t="shared" si="240"/>
        <v>42006.676111111112</v>
      </c>
      <c r="T3803" s="11">
        <f t="shared" si="238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 s="7" t="e">
        <f t="shared" si="237"/>
        <v>#DIV/0!</v>
      </c>
      <c r="Q3804" t="s">
        <v>8322</v>
      </c>
      <c r="R3804" t="s">
        <v>8359</v>
      </c>
      <c r="S3804" s="11">
        <f t="shared" si="240"/>
        <v>42299.126226851848</v>
      </c>
      <c r="T3804" s="11">
        <f t="shared" si="238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19.650000000000002</v>
      </c>
      <c r="P3805" s="7">
        <f t="shared" si="237"/>
        <v>58.95</v>
      </c>
      <c r="Q3805" t="s">
        <v>8322</v>
      </c>
      <c r="R3805" t="s">
        <v>8359</v>
      </c>
      <c r="S3805" s="11">
        <f t="shared" si="240"/>
        <v>42433.971851851849</v>
      </c>
      <c r="T3805" s="11">
        <f t="shared" si="238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 s="7" t="e">
        <f t="shared" si="237"/>
        <v>#DIV/0!</v>
      </c>
      <c r="Q3806" t="s">
        <v>8322</v>
      </c>
      <c r="R3806" t="s">
        <v>8359</v>
      </c>
      <c r="S3806" s="11">
        <f t="shared" si="240"/>
        <v>42582.291666666672</v>
      </c>
      <c r="T3806" s="11">
        <f t="shared" si="238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2E-3</v>
      </c>
      <c r="P3807" s="7">
        <f t="shared" si="237"/>
        <v>1.5</v>
      </c>
      <c r="Q3807" t="s">
        <v>8322</v>
      </c>
      <c r="R3807" t="s">
        <v>8359</v>
      </c>
      <c r="S3807" s="11">
        <f t="shared" si="240"/>
        <v>41909.887037037035</v>
      </c>
      <c r="T3807" s="11">
        <f t="shared" si="238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6.6666666666666666E-2</v>
      </c>
      <c r="P3808" s="7">
        <f t="shared" si="237"/>
        <v>5</v>
      </c>
      <c r="Q3808" t="s">
        <v>8322</v>
      </c>
      <c r="R3808" t="s">
        <v>8359</v>
      </c>
      <c r="S3808" s="11">
        <f t="shared" si="240"/>
        <v>41819.259039351848</v>
      </c>
      <c r="T3808" s="11">
        <f t="shared" si="238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30.333333333333336</v>
      </c>
      <c r="P3809" s="7">
        <f t="shared" si="237"/>
        <v>50.555555555555557</v>
      </c>
      <c r="Q3809" t="s">
        <v>8322</v>
      </c>
      <c r="R3809" t="s">
        <v>8359</v>
      </c>
      <c r="S3809" s="11">
        <f t="shared" si="240"/>
        <v>42097.909016203703</v>
      </c>
      <c r="T3809" s="11">
        <f t="shared" si="238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100</v>
      </c>
      <c r="P3810" s="7">
        <f t="shared" si="237"/>
        <v>41.666666666666664</v>
      </c>
      <c r="Q3810" t="s">
        <v>8322</v>
      </c>
      <c r="R3810" t="s">
        <v>8323</v>
      </c>
      <c r="S3810" s="11">
        <f t="shared" si="240"/>
        <v>42119.412256944444</v>
      </c>
      <c r="T3810" s="11">
        <f t="shared" si="238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101.25</v>
      </c>
      <c r="P3811" s="7">
        <f t="shared" si="237"/>
        <v>53.289473684210527</v>
      </c>
      <c r="Q3811" t="s">
        <v>8322</v>
      </c>
      <c r="R3811" t="s">
        <v>8323</v>
      </c>
      <c r="S3811" s="11">
        <f t="shared" si="240"/>
        <v>41850.958333333336</v>
      </c>
      <c r="T3811" s="11">
        <f t="shared" si="238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121.73333333333333</v>
      </c>
      <c r="P3812" s="7">
        <f t="shared" si="237"/>
        <v>70.230769230769226</v>
      </c>
      <c r="Q3812" t="s">
        <v>8322</v>
      </c>
      <c r="R3812" t="s">
        <v>8323</v>
      </c>
      <c r="S3812" s="11">
        <f t="shared" si="240"/>
        <v>42084.807384259257</v>
      </c>
      <c r="T3812" s="11">
        <f t="shared" si="238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330</v>
      </c>
      <c r="P3813" s="7">
        <f t="shared" si="237"/>
        <v>43.421052631578945</v>
      </c>
      <c r="Q3813" t="s">
        <v>8322</v>
      </c>
      <c r="R3813" t="s">
        <v>8323</v>
      </c>
      <c r="S3813" s="11">
        <f t="shared" si="240"/>
        <v>42521.458333333328</v>
      </c>
      <c r="T3813" s="11">
        <f t="shared" si="238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109.55</v>
      </c>
      <c r="P3814" s="7">
        <f t="shared" si="237"/>
        <v>199.18181818181819</v>
      </c>
      <c r="Q3814" t="s">
        <v>8322</v>
      </c>
      <c r="R3814" t="s">
        <v>8323</v>
      </c>
      <c r="S3814" s="11">
        <f t="shared" si="240"/>
        <v>42156.165972222225</v>
      </c>
      <c r="T3814" s="11">
        <f t="shared" si="238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100.95190476190474</v>
      </c>
      <c r="P3815" s="7">
        <f t="shared" si="237"/>
        <v>78.518148148148143</v>
      </c>
      <c r="Q3815" t="s">
        <v>8322</v>
      </c>
      <c r="R3815" t="s">
        <v>8323</v>
      </c>
      <c r="S3815" s="11">
        <f t="shared" si="240"/>
        <v>42535.904861111107</v>
      </c>
      <c r="T3815" s="11">
        <f t="shared" si="238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140.13333333333333</v>
      </c>
      <c r="P3816" s="7">
        <f t="shared" si="237"/>
        <v>61.823529411764703</v>
      </c>
      <c r="Q3816" t="s">
        <v>8322</v>
      </c>
      <c r="R3816" t="s">
        <v>8323</v>
      </c>
      <c r="S3816" s="11">
        <f t="shared" si="240"/>
        <v>42095.165972222225</v>
      </c>
      <c r="T3816" s="11">
        <f t="shared" si="238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100.001</v>
      </c>
      <c r="P3817" s="7">
        <f t="shared" si="237"/>
        <v>50.000500000000002</v>
      </c>
      <c r="Q3817" t="s">
        <v>8322</v>
      </c>
      <c r="R3817" t="s">
        <v>8323</v>
      </c>
      <c r="S3817" s="11">
        <f t="shared" si="240"/>
        <v>42236.958333333328</v>
      </c>
      <c r="T3817" s="11">
        <f t="shared" si="238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119.238</v>
      </c>
      <c r="P3818" s="7">
        <f t="shared" si="237"/>
        <v>48.339729729729726</v>
      </c>
      <c r="Q3818" t="s">
        <v>8322</v>
      </c>
      <c r="R3818" t="s">
        <v>8323</v>
      </c>
      <c r="S3818" s="11">
        <f t="shared" si="240"/>
        <v>41837.690081018518</v>
      </c>
      <c r="T3818" s="11">
        <f t="shared" si="238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107.25</v>
      </c>
      <c r="P3819" s="7">
        <f t="shared" si="237"/>
        <v>107.25</v>
      </c>
      <c r="Q3819" t="s">
        <v>8322</v>
      </c>
      <c r="R3819" t="s">
        <v>8323</v>
      </c>
      <c r="S3819" s="11">
        <f t="shared" si="240"/>
        <v>42301.165972222225</v>
      </c>
      <c r="T3819" s="11">
        <f t="shared" si="238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227.99999999999997</v>
      </c>
      <c r="P3820" s="7">
        <f t="shared" si="237"/>
        <v>57</v>
      </c>
      <c r="Q3820" t="s">
        <v>8322</v>
      </c>
      <c r="R3820" t="s">
        <v>8323</v>
      </c>
      <c r="S3820" s="11">
        <f t="shared" si="240"/>
        <v>42075.800717592589</v>
      </c>
      <c r="T3820" s="11">
        <f t="shared" si="238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106.4</v>
      </c>
      <c r="P3821" s="7">
        <f t="shared" si="237"/>
        <v>40.92307692307692</v>
      </c>
      <c r="Q3821" t="s">
        <v>8322</v>
      </c>
      <c r="R3821" t="s">
        <v>8323</v>
      </c>
      <c r="S3821" s="11">
        <f t="shared" si="240"/>
        <v>42202.876388888893</v>
      </c>
      <c r="T3821" s="11">
        <f t="shared" si="238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143.33333333333334</v>
      </c>
      <c r="P3822" s="7">
        <f t="shared" si="237"/>
        <v>21.5</v>
      </c>
      <c r="Q3822" t="s">
        <v>8322</v>
      </c>
      <c r="R3822" t="s">
        <v>8323</v>
      </c>
      <c r="S3822" s="11">
        <f t="shared" si="240"/>
        <v>42190.651817129634</v>
      </c>
      <c r="T3822" s="11">
        <f t="shared" si="238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104.54285714285714</v>
      </c>
      <c r="P3823" s="7">
        <f t="shared" si="237"/>
        <v>79.543478260869563</v>
      </c>
      <c r="Q3823" t="s">
        <v>8322</v>
      </c>
      <c r="R3823" t="s">
        <v>8323</v>
      </c>
      <c r="S3823" s="11">
        <f t="shared" si="240"/>
        <v>42373.180636574078</v>
      </c>
      <c r="T3823" s="11">
        <f t="shared" si="238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110.02000000000001</v>
      </c>
      <c r="P3824" s="7">
        <f t="shared" si="237"/>
        <v>72.381578947368425</v>
      </c>
      <c r="Q3824" t="s">
        <v>8322</v>
      </c>
      <c r="R3824" t="s">
        <v>8323</v>
      </c>
      <c r="S3824" s="11">
        <f t="shared" si="240"/>
        <v>42388.957638888889</v>
      </c>
      <c r="T3824" s="11">
        <f t="shared" si="238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106</v>
      </c>
      <c r="P3825" s="7">
        <f t="shared" si="237"/>
        <v>64.634146341463421</v>
      </c>
      <c r="Q3825" t="s">
        <v>8322</v>
      </c>
      <c r="R3825" t="s">
        <v>8323</v>
      </c>
      <c r="S3825" s="11">
        <f t="shared" si="240"/>
        <v>42205.165972222225</v>
      </c>
      <c r="T3825" s="11">
        <f t="shared" si="238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108</v>
      </c>
      <c r="P3826" s="7">
        <f t="shared" si="237"/>
        <v>38.571428571428569</v>
      </c>
      <c r="Q3826" t="s">
        <v>8322</v>
      </c>
      <c r="R3826" t="s">
        <v>8323</v>
      </c>
      <c r="S3826" s="11">
        <f t="shared" si="240"/>
        <v>42583.570138888885</v>
      </c>
      <c r="T3826" s="11">
        <f t="shared" si="238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105.42</v>
      </c>
      <c r="P3827" s="7">
        <f t="shared" si="237"/>
        <v>107.57142857142857</v>
      </c>
      <c r="Q3827" t="s">
        <v>8322</v>
      </c>
      <c r="R3827" t="s">
        <v>8323</v>
      </c>
      <c r="S3827" s="11">
        <f t="shared" si="240"/>
        <v>42172.069606481484</v>
      </c>
      <c r="T3827" s="11">
        <f t="shared" si="238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119.16666666666667</v>
      </c>
      <c r="P3828" s="7">
        <f t="shared" si="237"/>
        <v>27.5</v>
      </c>
      <c r="Q3828" t="s">
        <v>8322</v>
      </c>
      <c r="R3828" t="s">
        <v>8323</v>
      </c>
      <c r="S3828" s="11">
        <f t="shared" si="240"/>
        <v>42131.423541666663</v>
      </c>
      <c r="T3828" s="11">
        <f t="shared" si="238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152.66666666666666</v>
      </c>
      <c r="P3829" s="7">
        <f t="shared" si="237"/>
        <v>70.461538461538467</v>
      </c>
      <c r="Q3829" t="s">
        <v>8322</v>
      </c>
      <c r="R3829" t="s">
        <v>8323</v>
      </c>
      <c r="S3829" s="11">
        <f t="shared" si="240"/>
        <v>42090</v>
      </c>
      <c r="T3829" s="11">
        <f t="shared" si="238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100</v>
      </c>
      <c r="P3830" s="7">
        <f t="shared" si="237"/>
        <v>178.57142857142858</v>
      </c>
      <c r="Q3830" t="s">
        <v>8322</v>
      </c>
      <c r="R3830" t="s">
        <v>8323</v>
      </c>
      <c r="S3830" s="11">
        <f t="shared" si="240"/>
        <v>42004.569293981483</v>
      </c>
      <c r="T3830" s="11">
        <f t="shared" si="238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100.2</v>
      </c>
      <c r="P3831" s="7">
        <f t="shared" si="237"/>
        <v>62.625</v>
      </c>
      <c r="Q3831" t="s">
        <v>8322</v>
      </c>
      <c r="R3831" t="s">
        <v>8323</v>
      </c>
      <c r="S3831" s="11">
        <f t="shared" si="240"/>
        <v>42613.865405092598</v>
      </c>
      <c r="T3831" s="11">
        <f t="shared" si="238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225</v>
      </c>
      <c r="P3832" s="7">
        <f t="shared" si="237"/>
        <v>75</v>
      </c>
      <c r="Q3832" t="s">
        <v>8322</v>
      </c>
      <c r="R3832" t="s">
        <v>8323</v>
      </c>
      <c r="S3832" s="11">
        <f t="shared" si="240"/>
        <v>42517.740868055553</v>
      </c>
      <c r="T3832" s="11">
        <f t="shared" si="238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106.02199999999999</v>
      </c>
      <c r="P3833" s="7">
        <f t="shared" si="237"/>
        <v>58.901111111111113</v>
      </c>
      <c r="Q3833" t="s">
        <v>8322</v>
      </c>
      <c r="R3833" t="s">
        <v>8323</v>
      </c>
      <c r="S3833" s="11">
        <f t="shared" si="240"/>
        <v>41948.890567129631</v>
      </c>
      <c r="T3833" s="11">
        <f t="shared" si="238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104.66666666666666</v>
      </c>
      <c r="P3834" s="7">
        <f t="shared" si="237"/>
        <v>139.55555555555554</v>
      </c>
      <c r="Q3834" t="s">
        <v>8322</v>
      </c>
      <c r="R3834" t="s">
        <v>8323</v>
      </c>
      <c r="S3834" s="11">
        <f t="shared" si="240"/>
        <v>42420.114988425921</v>
      </c>
      <c r="T3834" s="11">
        <f t="shared" si="238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116.66666666666667</v>
      </c>
      <c r="P3835" s="7">
        <f t="shared" si="237"/>
        <v>70</v>
      </c>
      <c r="Q3835" t="s">
        <v>8322</v>
      </c>
      <c r="R3835" t="s">
        <v>8323</v>
      </c>
      <c r="S3835" s="11">
        <f t="shared" si="240"/>
        <v>41974.797916666663</v>
      </c>
      <c r="T3835" s="11">
        <f t="shared" si="238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109.03333333333333</v>
      </c>
      <c r="P3836" s="7">
        <f t="shared" si="237"/>
        <v>57.385964912280699</v>
      </c>
      <c r="Q3836" t="s">
        <v>8322</v>
      </c>
      <c r="R3836" t="s">
        <v>8323</v>
      </c>
      <c r="S3836" s="11">
        <f t="shared" si="240"/>
        <v>42173.445219907408</v>
      </c>
      <c r="T3836" s="11">
        <f t="shared" si="238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160</v>
      </c>
      <c r="P3837" s="7">
        <f t="shared" si="237"/>
        <v>40</v>
      </c>
      <c r="Q3837" t="s">
        <v>8322</v>
      </c>
      <c r="R3837" t="s">
        <v>8323</v>
      </c>
      <c r="S3837" s="11">
        <f t="shared" si="240"/>
        <v>42481.94222222222</v>
      </c>
      <c r="T3837" s="11">
        <f t="shared" si="238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112.5</v>
      </c>
      <c r="P3838" s="7">
        <f t="shared" si="237"/>
        <v>64.285714285714292</v>
      </c>
      <c r="Q3838" t="s">
        <v>8322</v>
      </c>
      <c r="R3838" t="s">
        <v>8323</v>
      </c>
      <c r="S3838" s="11">
        <f t="shared" si="240"/>
        <v>42585.172916666663</v>
      </c>
      <c r="T3838" s="11">
        <f t="shared" si="238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102.1</v>
      </c>
      <c r="P3839" s="7">
        <f t="shared" si="237"/>
        <v>120.11764705882354</v>
      </c>
      <c r="Q3839" t="s">
        <v>8322</v>
      </c>
      <c r="R3839" t="s">
        <v>8323</v>
      </c>
      <c r="S3839" s="11">
        <f t="shared" si="240"/>
        <v>42188.765717592592</v>
      </c>
      <c r="T3839" s="11">
        <f t="shared" si="238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100.824</v>
      </c>
      <c r="P3840" s="7">
        <f t="shared" si="237"/>
        <v>1008.24</v>
      </c>
      <c r="Q3840" t="s">
        <v>8322</v>
      </c>
      <c r="R3840" t="s">
        <v>8323</v>
      </c>
      <c r="S3840" s="11">
        <f t="shared" si="240"/>
        <v>42146.710752314815</v>
      </c>
      <c r="T3840" s="11">
        <f t="shared" si="238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101.25</v>
      </c>
      <c r="P3841" s="7">
        <f t="shared" si="237"/>
        <v>63.28125</v>
      </c>
      <c r="Q3841" t="s">
        <v>8322</v>
      </c>
      <c r="R3841" t="s">
        <v>8323</v>
      </c>
      <c r="S3841" s="11">
        <f t="shared" si="240"/>
        <v>42215.142638888887</v>
      </c>
      <c r="T3841" s="11">
        <f t="shared" si="238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6500</v>
      </c>
      <c r="P3842" s="7">
        <f t="shared" si="237"/>
        <v>21.666666666666668</v>
      </c>
      <c r="Q3842" t="s">
        <v>8322</v>
      </c>
      <c r="R3842" t="s">
        <v>8323</v>
      </c>
      <c r="S3842" s="11">
        <f t="shared" si="240"/>
        <v>42457.660057870366</v>
      </c>
      <c r="T3842" s="11">
        <f t="shared" si="238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9"/>
        <v>8.7200000000000006</v>
      </c>
      <c r="P3843" s="7">
        <f t="shared" ref="P3843:P3906" si="241">E3843/L3843</f>
        <v>25.647058823529413</v>
      </c>
      <c r="Q3843" t="s">
        <v>8322</v>
      </c>
      <c r="R3843" t="s">
        <v>8323</v>
      </c>
      <c r="S3843" s="11">
        <f t="shared" si="240"/>
        <v>41840.785729166666</v>
      </c>
      <c r="T3843" s="11">
        <f t="shared" ref="T3843:T3906" si="242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39"/>
        <v>21.94</v>
      </c>
      <c r="P3844" s="7">
        <f t="shared" si="241"/>
        <v>47.695652173913047</v>
      </c>
      <c r="Q3844" t="s">
        <v>8322</v>
      </c>
      <c r="R3844" t="s">
        <v>8323</v>
      </c>
      <c r="S3844" s="11">
        <f t="shared" si="240"/>
        <v>41770.493657407409</v>
      </c>
      <c r="T3844" s="11">
        <f t="shared" si="242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ref="O3845:O3908" si="243">E3845/D3845*100</f>
        <v>21.3</v>
      </c>
      <c r="P3845" s="7">
        <f t="shared" si="241"/>
        <v>56.05263157894737</v>
      </c>
      <c r="Q3845" t="s">
        <v>8322</v>
      </c>
      <c r="R3845" t="s">
        <v>8323</v>
      </c>
      <c r="S3845" s="11">
        <f t="shared" si="240"/>
        <v>41791.072500000002</v>
      </c>
      <c r="T3845" s="11">
        <f t="shared" si="242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41.489795918367342</v>
      </c>
      <c r="P3846" s="7">
        <f t="shared" si="241"/>
        <v>81.319999999999993</v>
      </c>
      <c r="Q3846" t="s">
        <v>8322</v>
      </c>
      <c r="R3846" t="s">
        <v>8323</v>
      </c>
      <c r="S3846" s="11">
        <f t="shared" si="240"/>
        <v>41793.290972222225</v>
      </c>
      <c r="T3846" s="11">
        <f t="shared" si="242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2.105</v>
      </c>
      <c r="P3847" s="7">
        <f t="shared" si="241"/>
        <v>70.166666666666671</v>
      </c>
      <c r="Q3847" t="s">
        <v>8322</v>
      </c>
      <c r="R3847" t="s">
        <v>8323</v>
      </c>
      <c r="S3847" s="11">
        <f t="shared" si="240"/>
        <v>42278.627013888887</v>
      </c>
      <c r="T3847" s="11">
        <f t="shared" si="242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</v>
      </c>
      <c r="P3848" s="7">
        <f t="shared" si="241"/>
        <v>23.625</v>
      </c>
      <c r="Q3848" t="s">
        <v>8322</v>
      </c>
      <c r="R3848" t="s">
        <v>8323</v>
      </c>
      <c r="S3848" s="11">
        <f t="shared" si="240"/>
        <v>41916.290972222225</v>
      </c>
      <c r="T3848" s="11">
        <f t="shared" si="242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16.161904761904761</v>
      </c>
      <c r="P3849" s="7">
        <f t="shared" si="241"/>
        <v>188.55555555555554</v>
      </c>
      <c r="Q3849" t="s">
        <v>8322</v>
      </c>
      <c r="R3849" t="s">
        <v>8323</v>
      </c>
      <c r="S3849" s="11">
        <f t="shared" ref="S3849:S3912" si="244">(((I3849/60)/60)/24)+DATE(1970,1,1)</f>
        <v>42204.224432870367</v>
      </c>
      <c r="T3849" s="11">
        <f t="shared" si="242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16.376923076923077</v>
      </c>
      <c r="P3850" s="7">
        <f t="shared" si="241"/>
        <v>49.511627906976742</v>
      </c>
      <c r="Q3850" t="s">
        <v>8322</v>
      </c>
      <c r="R3850" t="s">
        <v>8323</v>
      </c>
      <c r="S3850" s="11">
        <f t="shared" si="244"/>
        <v>42295.817002314812</v>
      </c>
      <c r="T3850" s="11">
        <f t="shared" si="242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</v>
      </c>
      <c r="P3851" s="7">
        <f t="shared" si="241"/>
        <v>75.464285714285708</v>
      </c>
      <c r="Q3851" t="s">
        <v>8322</v>
      </c>
      <c r="R3851" t="s">
        <v>8323</v>
      </c>
      <c r="S3851" s="11">
        <f t="shared" si="244"/>
        <v>42166.767175925925</v>
      </c>
      <c r="T3851" s="11">
        <f t="shared" si="242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3.8</v>
      </c>
      <c r="P3852" s="7">
        <f t="shared" si="241"/>
        <v>9.5</v>
      </c>
      <c r="Q3852" t="s">
        <v>8322</v>
      </c>
      <c r="R3852" t="s">
        <v>8323</v>
      </c>
      <c r="S3852" s="11">
        <f t="shared" si="244"/>
        <v>42005.124340277776</v>
      </c>
      <c r="T3852" s="11">
        <f t="shared" si="242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34.08</v>
      </c>
      <c r="P3853" s="7">
        <f t="shared" si="241"/>
        <v>35.5</v>
      </c>
      <c r="Q3853" t="s">
        <v>8322</v>
      </c>
      <c r="R3853" t="s">
        <v>8323</v>
      </c>
      <c r="S3853" s="11">
        <f t="shared" si="244"/>
        <v>42202.439571759256</v>
      </c>
      <c r="T3853" s="11">
        <f t="shared" si="242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0.2</v>
      </c>
      <c r="P3854" s="7">
        <f t="shared" si="241"/>
        <v>10</v>
      </c>
      <c r="Q3854" t="s">
        <v>8322</v>
      </c>
      <c r="R3854" t="s">
        <v>8323</v>
      </c>
      <c r="S3854" s="11">
        <f t="shared" si="244"/>
        <v>42090.149027777778</v>
      </c>
      <c r="T3854" s="11">
        <f t="shared" si="242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2.5999999999999999E-2</v>
      </c>
      <c r="P3855" s="7">
        <f t="shared" si="241"/>
        <v>13</v>
      </c>
      <c r="Q3855" t="s">
        <v>8322</v>
      </c>
      <c r="R3855" t="s">
        <v>8323</v>
      </c>
      <c r="S3855" s="11">
        <f t="shared" si="244"/>
        <v>41883.84002314815</v>
      </c>
      <c r="T3855" s="11">
        <f t="shared" si="242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16.254545454545454</v>
      </c>
      <c r="P3856" s="7">
        <f t="shared" si="241"/>
        <v>89.4</v>
      </c>
      <c r="Q3856" t="s">
        <v>8322</v>
      </c>
      <c r="R3856" t="s">
        <v>8323</v>
      </c>
      <c r="S3856" s="11">
        <f t="shared" si="244"/>
        <v>42133.884930555556</v>
      </c>
      <c r="T3856" s="11">
        <f t="shared" si="242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</v>
      </c>
      <c r="P3857" s="7">
        <f t="shared" si="241"/>
        <v>25</v>
      </c>
      <c r="Q3857" t="s">
        <v>8322</v>
      </c>
      <c r="R3857" t="s">
        <v>8323</v>
      </c>
      <c r="S3857" s="11">
        <f t="shared" si="244"/>
        <v>42089.929062499999</v>
      </c>
      <c r="T3857" s="11">
        <f t="shared" si="242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0.02</v>
      </c>
      <c r="P3858" s="7">
        <f t="shared" si="241"/>
        <v>1</v>
      </c>
      <c r="Q3858" t="s">
        <v>8322</v>
      </c>
      <c r="R3858" t="s">
        <v>8323</v>
      </c>
      <c r="S3858" s="11">
        <f t="shared" si="244"/>
        <v>42071.701423611114</v>
      </c>
      <c r="T3858" s="11">
        <f t="shared" si="242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5.2</v>
      </c>
      <c r="P3859" s="7">
        <f t="shared" si="241"/>
        <v>65</v>
      </c>
      <c r="Q3859" t="s">
        <v>8322</v>
      </c>
      <c r="R3859" t="s">
        <v>8323</v>
      </c>
      <c r="S3859" s="11">
        <f t="shared" si="244"/>
        <v>41852.716666666667</v>
      </c>
      <c r="T3859" s="11">
        <f t="shared" si="242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2</v>
      </c>
      <c r="P3860" s="7">
        <f t="shared" si="241"/>
        <v>10</v>
      </c>
      <c r="Q3860" t="s">
        <v>8322</v>
      </c>
      <c r="R3860" t="s">
        <v>8323</v>
      </c>
      <c r="S3860" s="11">
        <f t="shared" si="244"/>
        <v>42146.875</v>
      </c>
      <c r="T3860" s="11">
        <f t="shared" si="242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0.04</v>
      </c>
      <c r="P3861" s="7">
        <f t="shared" si="241"/>
        <v>1</v>
      </c>
      <c r="Q3861" t="s">
        <v>8322</v>
      </c>
      <c r="R3861" t="s">
        <v>8323</v>
      </c>
      <c r="S3861" s="11">
        <f t="shared" si="244"/>
        <v>41815.875</v>
      </c>
      <c r="T3861" s="11">
        <f t="shared" si="242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17.666666666666668</v>
      </c>
      <c r="P3862" s="7">
        <f t="shared" si="241"/>
        <v>81.538461538461533</v>
      </c>
      <c r="Q3862" t="s">
        <v>8322</v>
      </c>
      <c r="R3862" t="s">
        <v>8323</v>
      </c>
      <c r="S3862" s="11">
        <f t="shared" si="244"/>
        <v>41863.660995370366</v>
      </c>
      <c r="T3862" s="11">
        <f t="shared" si="242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5</v>
      </c>
      <c r="P3863" s="7">
        <f t="shared" si="241"/>
        <v>100</v>
      </c>
      <c r="Q3863" t="s">
        <v>8322</v>
      </c>
      <c r="R3863" t="s">
        <v>8323</v>
      </c>
      <c r="S3863" s="11">
        <f t="shared" si="244"/>
        <v>41955.907638888893</v>
      </c>
      <c r="T3863" s="11">
        <f t="shared" si="242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1.3333333333333334E-2</v>
      </c>
      <c r="P3864" s="7">
        <f t="shared" si="241"/>
        <v>1</v>
      </c>
      <c r="Q3864" t="s">
        <v>8322</v>
      </c>
      <c r="R3864" t="s">
        <v>8323</v>
      </c>
      <c r="S3864" s="11">
        <f t="shared" si="244"/>
        <v>42625.707638888889</v>
      </c>
      <c r="T3864" s="11">
        <f t="shared" si="242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 s="7" t="e">
        <f t="shared" si="241"/>
        <v>#DIV/0!</v>
      </c>
      <c r="Q3865" t="s">
        <v>8322</v>
      </c>
      <c r="R3865" t="s">
        <v>8323</v>
      </c>
      <c r="S3865" s="11">
        <f t="shared" si="244"/>
        <v>42313.674826388888</v>
      </c>
      <c r="T3865" s="11">
        <f t="shared" si="242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</v>
      </c>
      <c r="P3866" s="7">
        <f t="shared" si="241"/>
        <v>20</v>
      </c>
      <c r="Q3866" t="s">
        <v>8322</v>
      </c>
      <c r="R3866" t="s">
        <v>8323</v>
      </c>
      <c r="S3866" s="11">
        <f t="shared" si="244"/>
        <v>42325.933495370366</v>
      </c>
      <c r="T3866" s="11">
        <f t="shared" si="242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26.937422295897225</v>
      </c>
      <c r="P3867" s="7">
        <f t="shared" si="241"/>
        <v>46.428571428571431</v>
      </c>
      <c r="Q3867" t="s">
        <v>8322</v>
      </c>
      <c r="R3867" t="s">
        <v>8323</v>
      </c>
      <c r="S3867" s="11">
        <f t="shared" si="244"/>
        <v>41881.229166666664</v>
      </c>
      <c r="T3867" s="11">
        <f t="shared" si="242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0.54999999999999993</v>
      </c>
      <c r="P3868" s="7">
        <f t="shared" si="241"/>
        <v>5.5</v>
      </c>
      <c r="Q3868" t="s">
        <v>8322</v>
      </c>
      <c r="R3868" t="s">
        <v>8323</v>
      </c>
      <c r="S3868" s="11">
        <f t="shared" si="244"/>
        <v>42452.145138888889</v>
      </c>
      <c r="T3868" s="11">
        <f t="shared" si="242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12.55</v>
      </c>
      <c r="P3869" s="7">
        <f t="shared" si="241"/>
        <v>50.2</v>
      </c>
      <c r="Q3869" t="s">
        <v>8322</v>
      </c>
      <c r="R3869" t="s">
        <v>8323</v>
      </c>
      <c r="S3869" s="11">
        <f t="shared" si="244"/>
        <v>42539.814108796301</v>
      </c>
      <c r="T3869" s="11">
        <f t="shared" si="242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0.2</v>
      </c>
      <c r="P3870" s="7">
        <f t="shared" si="241"/>
        <v>10</v>
      </c>
      <c r="Q3870" t="s">
        <v>8322</v>
      </c>
      <c r="R3870" t="s">
        <v>8359</v>
      </c>
      <c r="S3870" s="11">
        <f t="shared" si="244"/>
        <v>41890.659780092588</v>
      </c>
      <c r="T3870" s="11">
        <f t="shared" si="242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3.4474868431088401</v>
      </c>
      <c r="P3871" s="7">
        <f t="shared" si="241"/>
        <v>30.133333333333333</v>
      </c>
      <c r="Q3871" t="s">
        <v>8322</v>
      </c>
      <c r="R3871" t="s">
        <v>8359</v>
      </c>
      <c r="S3871" s="11">
        <f t="shared" si="244"/>
        <v>42077.132638888885</v>
      </c>
      <c r="T3871" s="11">
        <f t="shared" si="242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15</v>
      </c>
      <c r="P3872" s="7">
        <f t="shared" si="241"/>
        <v>150</v>
      </c>
      <c r="Q3872" t="s">
        <v>8322</v>
      </c>
      <c r="R3872" t="s">
        <v>8359</v>
      </c>
      <c r="S3872" s="11">
        <f t="shared" si="244"/>
        <v>41823.17219907407</v>
      </c>
      <c r="T3872" s="11">
        <f t="shared" si="242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2.666666666666667</v>
      </c>
      <c r="P3873" s="7">
        <f t="shared" si="241"/>
        <v>13.333333333333334</v>
      </c>
      <c r="Q3873" t="s">
        <v>8322</v>
      </c>
      <c r="R3873" t="s">
        <v>8359</v>
      </c>
      <c r="S3873" s="11">
        <f t="shared" si="244"/>
        <v>42823.739004629635</v>
      </c>
      <c r="T3873" s="11">
        <f t="shared" si="242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 s="7" t="e">
        <f t="shared" si="241"/>
        <v>#DIV/0!</v>
      </c>
      <c r="Q3874" t="s">
        <v>8322</v>
      </c>
      <c r="R3874" t="s">
        <v>8359</v>
      </c>
      <c r="S3874" s="11">
        <f t="shared" si="244"/>
        <v>42230.145787037036</v>
      </c>
      <c r="T3874" s="11">
        <f t="shared" si="242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 s="7" t="e">
        <f t="shared" si="241"/>
        <v>#DIV/0!</v>
      </c>
      <c r="Q3875" t="s">
        <v>8322</v>
      </c>
      <c r="R3875" t="s">
        <v>8359</v>
      </c>
      <c r="S3875" s="11">
        <f t="shared" si="244"/>
        <v>42285.696006944447</v>
      </c>
      <c r="T3875" s="11">
        <f t="shared" si="242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 s="7" t="e">
        <f t="shared" si="241"/>
        <v>#DIV/0!</v>
      </c>
      <c r="Q3876" t="s">
        <v>8322</v>
      </c>
      <c r="R3876" t="s">
        <v>8359</v>
      </c>
      <c r="S3876" s="11">
        <f t="shared" si="244"/>
        <v>42028.041666666672</v>
      </c>
      <c r="T3876" s="11">
        <f t="shared" si="242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 s="7" t="e">
        <f t="shared" si="241"/>
        <v>#DIV/0!</v>
      </c>
      <c r="Q3877" t="s">
        <v>8322</v>
      </c>
      <c r="R3877" t="s">
        <v>8359</v>
      </c>
      <c r="S3877" s="11">
        <f t="shared" si="244"/>
        <v>42616.416666666672</v>
      </c>
      <c r="T3877" s="11">
        <f t="shared" si="242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52.794871794871788</v>
      </c>
      <c r="P3878" s="7">
        <f t="shared" si="241"/>
        <v>44.760869565217391</v>
      </c>
      <c r="Q3878" t="s">
        <v>8322</v>
      </c>
      <c r="R3878" t="s">
        <v>8359</v>
      </c>
      <c r="S3878" s="11">
        <f t="shared" si="244"/>
        <v>42402.624166666668</v>
      </c>
      <c r="T3878" s="11">
        <f t="shared" si="242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4.9639999999999995</v>
      </c>
      <c r="P3879" s="7">
        <f t="shared" si="241"/>
        <v>88.642857142857139</v>
      </c>
      <c r="Q3879" t="s">
        <v>8322</v>
      </c>
      <c r="R3879" t="s">
        <v>8359</v>
      </c>
      <c r="S3879" s="11">
        <f t="shared" si="244"/>
        <v>42712.67768518519</v>
      </c>
      <c r="T3879" s="11">
        <f t="shared" si="242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5.5555555555555552E-2</v>
      </c>
      <c r="P3880" s="7">
        <f t="shared" si="241"/>
        <v>10</v>
      </c>
      <c r="Q3880" t="s">
        <v>8322</v>
      </c>
      <c r="R3880" t="s">
        <v>8359</v>
      </c>
      <c r="S3880" s="11">
        <f t="shared" si="244"/>
        <v>42185.165972222225</v>
      </c>
      <c r="T3880" s="11">
        <f t="shared" si="242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 s="7" t="e">
        <f t="shared" si="241"/>
        <v>#DIV/0!</v>
      </c>
      <c r="Q3881" t="s">
        <v>8322</v>
      </c>
      <c r="R3881" t="s">
        <v>8359</v>
      </c>
      <c r="S3881" s="11">
        <f t="shared" si="244"/>
        <v>42029.861064814817</v>
      </c>
      <c r="T3881" s="11">
        <f t="shared" si="242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13.066666666666665</v>
      </c>
      <c r="P3882" s="7">
        <f t="shared" si="241"/>
        <v>57.647058823529413</v>
      </c>
      <c r="Q3882" t="s">
        <v>8322</v>
      </c>
      <c r="R3882" t="s">
        <v>8359</v>
      </c>
      <c r="S3882" s="11">
        <f t="shared" si="244"/>
        <v>41850.958333333336</v>
      </c>
      <c r="T3882" s="11">
        <f t="shared" si="242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5</v>
      </c>
      <c r="P3883" s="7">
        <f t="shared" si="241"/>
        <v>25</v>
      </c>
      <c r="Q3883" t="s">
        <v>8322</v>
      </c>
      <c r="R3883" t="s">
        <v>8359</v>
      </c>
      <c r="S3883" s="11">
        <f t="shared" si="244"/>
        <v>42786.018506944441</v>
      </c>
      <c r="T3883" s="11">
        <f t="shared" si="242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 s="7" t="e">
        <f t="shared" si="241"/>
        <v>#DIV/0!</v>
      </c>
      <c r="Q3884" t="s">
        <v>8322</v>
      </c>
      <c r="R3884" t="s">
        <v>8359</v>
      </c>
      <c r="S3884" s="11">
        <f t="shared" si="244"/>
        <v>42400.960416666669</v>
      </c>
      <c r="T3884" s="11">
        <f t="shared" si="242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 s="7" t="e">
        <f t="shared" si="241"/>
        <v>#DIV/0!</v>
      </c>
      <c r="Q3885" t="s">
        <v>8322</v>
      </c>
      <c r="R3885" t="s">
        <v>8359</v>
      </c>
      <c r="S3885" s="11">
        <f t="shared" si="244"/>
        <v>41884.602650462963</v>
      </c>
      <c r="T3885" s="11">
        <f t="shared" si="242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 s="7" t="e">
        <f t="shared" si="241"/>
        <v>#DIV/0!</v>
      </c>
      <c r="Q3886" t="s">
        <v>8322</v>
      </c>
      <c r="R3886" t="s">
        <v>8359</v>
      </c>
      <c r="S3886" s="11">
        <f t="shared" si="244"/>
        <v>42090.749907407408</v>
      </c>
      <c r="T3886" s="11">
        <f t="shared" si="242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 s="7" t="e">
        <f t="shared" si="241"/>
        <v>#DIV/0!</v>
      </c>
      <c r="Q3887" t="s">
        <v>8322</v>
      </c>
      <c r="R3887" t="s">
        <v>8359</v>
      </c>
      <c r="S3887" s="11">
        <f t="shared" si="244"/>
        <v>42499.951284722221</v>
      </c>
      <c r="T3887" s="11">
        <f t="shared" si="242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 s="7" t="e">
        <f t="shared" si="241"/>
        <v>#DIV/0!</v>
      </c>
      <c r="Q3888" t="s">
        <v>8322</v>
      </c>
      <c r="R3888" t="s">
        <v>8359</v>
      </c>
      <c r="S3888" s="11">
        <f t="shared" si="244"/>
        <v>41984.228032407409</v>
      </c>
      <c r="T3888" s="11">
        <f t="shared" si="242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</v>
      </c>
      <c r="P3889" s="7">
        <f t="shared" si="241"/>
        <v>17.5</v>
      </c>
      <c r="Q3889" t="s">
        <v>8322</v>
      </c>
      <c r="R3889" t="s">
        <v>8359</v>
      </c>
      <c r="S3889" s="11">
        <f t="shared" si="244"/>
        <v>42125.916666666672</v>
      </c>
      <c r="T3889" s="11">
        <f t="shared" si="242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27.1</v>
      </c>
      <c r="P3890" s="7">
        <f t="shared" si="241"/>
        <v>38.714285714285715</v>
      </c>
      <c r="Q3890" t="s">
        <v>8322</v>
      </c>
      <c r="R3890" t="s">
        <v>8323</v>
      </c>
      <c r="S3890" s="11">
        <f t="shared" si="244"/>
        <v>42792.545810185184</v>
      </c>
      <c r="T3890" s="11">
        <f t="shared" si="242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</v>
      </c>
      <c r="P3891" s="7">
        <f t="shared" si="241"/>
        <v>13.111111111111111</v>
      </c>
      <c r="Q3891" t="s">
        <v>8322</v>
      </c>
      <c r="R3891" t="s">
        <v>8323</v>
      </c>
      <c r="S3891" s="11">
        <f t="shared" si="244"/>
        <v>42008.976388888885</v>
      </c>
      <c r="T3891" s="11">
        <f t="shared" si="242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16.826666666666668</v>
      </c>
      <c r="P3892" s="7">
        <f t="shared" si="241"/>
        <v>315.5</v>
      </c>
      <c r="Q3892" t="s">
        <v>8322</v>
      </c>
      <c r="R3892" t="s">
        <v>8323</v>
      </c>
      <c r="S3892" s="11">
        <f t="shared" si="244"/>
        <v>42231.758611111116</v>
      </c>
      <c r="T3892" s="11">
        <f t="shared" si="242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32.5</v>
      </c>
      <c r="P3893" s="7">
        <f t="shared" si="241"/>
        <v>37.142857142857146</v>
      </c>
      <c r="Q3893" t="s">
        <v>8322</v>
      </c>
      <c r="R3893" t="s">
        <v>8323</v>
      </c>
      <c r="S3893" s="11">
        <f t="shared" si="244"/>
        <v>42086.207638888889</v>
      </c>
      <c r="T3893" s="11">
        <f t="shared" si="242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 s="7" t="e">
        <f t="shared" si="241"/>
        <v>#DIV/0!</v>
      </c>
      <c r="Q3894" t="s">
        <v>8322</v>
      </c>
      <c r="R3894" t="s">
        <v>8323</v>
      </c>
      <c r="S3894" s="11">
        <f t="shared" si="244"/>
        <v>41875.291666666664</v>
      </c>
      <c r="T3894" s="11">
        <f t="shared" si="242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21.55</v>
      </c>
      <c r="P3895" s="7">
        <f t="shared" si="241"/>
        <v>128.27380952380952</v>
      </c>
      <c r="Q3895" t="s">
        <v>8322</v>
      </c>
      <c r="R3895" t="s">
        <v>8323</v>
      </c>
      <c r="S3895" s="11">
        <f t="shared" si="244"/>
        <v>41821.25</v>
      </c>
      <c r="T3895" s="11">
        <f t="shared" si="242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3.4666666666666663</v>
      </c>
      <c r="P3896" s="7">
        <f t="shared" si="241"/>
        <v>47.272727272727273</v>
      </c>
      <c r="Q3896" t="s">
        <v>8322</v>
      </c>
      <c r="R3896" t="s">
        <v>8323</v>
      </c>
      <c r="S3896" s="11">
        <f t="shared" si="244"/>
        <v>42710.207638888889</v>
      </c>
      <c r="T3896" s="11">
        <f t="shared" si="242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5</v>
      </c>
      <c r="P3897" s="7">
        <f t="shared" si="241"/>
        <v>50</v>
      </c>
      <c r="Q3897" t="s">
        <v>8322</v>
      </c>
      <c r="R3897" t="s">
        <v>8323</v>
      </c>
      <c r="S3897" s="11">
        <f t="shared" si="244"/>
        <v>42063.250208333338</v>
      </c>
      <c r="T3897" s="11">
        <f t="shared" si="242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10.625</v>
      </c>
      <c r="P3898" s="7">
        <f t="shared" si="241"/>
        <v>42.5</v>
      </c>
      <c r="Q3898" t="s">
        <v>8322</v>
      </c>
      <c r="R3898" t="s">
        <v>8323</v>
      </c>
      <c r="S3898" s="11">
        <f t="shared" si="244"/>
        <v>41807.191875000004</v>
      </c>
      <c r="T3898" s="11">
        <f t="shared" si="242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17.599999999999998</v>
      </c>
      <c r="P3899" s="7">
        <f t="shared" si="241"/>
        <v>44</v>
      </c>
      <c r="Q3899" t="s">
        <v>8322</v>
      </c>
      <c r="R3899" t="s">
        <v>8323</v>
      </c>
      <c r="S3899" s="11">
        <f t="shared" si="244"/>
        <v>42012.87364583333</v>
      </c>
      <c r="T3899" s="11">
        <f t="shared" si="242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32.56</v>
      </c>
      <c r="P3900" s="7">
        <f t="shared" si="241"/>
        <v>50.875</v>
      </c>
      <c r="Q3900" t="s">
        <v>8322</v>
      </c>
      <c r="R3900" t="s">
        <v>8323</v>
      </c>
      <c r="S3900" s="11">
        <f t="shared" si="244"/>
        <v>42233.666666666672</v>
      </c>
      <c r="T3900" s="11">
        <f t="shared" si="242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</v>
      </c>
      <c r="P3901" s="7">
        <f t="shared" si="241"/>
        <v>62.5</v>
      </c>
      <c r="Q3901" t="s">
        <v>8322</v>
      </c>
      <c r="R3901" t="s">
        <v>8323</v>
      </c>
      <c r="S3901" s="11">
        <f t="shared" si="244"/>
        <v>41863.775011574071</v>
      </c>
      <c r="T3901" s="11">
        <f t="shared" si="242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5.4</v>
      </c>
      <c r="P3902" s="7">
        <f t="shared" si="241"/>
        <v>27</v>
      </c>
      <c r="Q3902" t="s">
        <v>8322</v>
      </c>
      <c r="R3902" t="s">
        <v>8323</v>
      </c>
      <c r="S3902" s="11">
        <f t="shared" si="244"/>
        <v>42166.092488425929</v>
      </c>
      <c r="T3902" s="11">
        <f t="shared" si="242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0.83333333333333337</v>
      </c>
      <c r="P3903" s="7">
        <f t="shared" si="241"/>
        <v>25</v>
      </c>
      <c r="Q3903" t="s">
        <v>8322</v>
      </c>
      <c r="R3903" t="s">
        <v>8323</v>
      </c>
      <c r="S3903" s="11">
        <f t="shared" si="244"/>
        <v>42357.826377314821</v>
      </c>
      <c r="T3903" s="11">
        <f t="shared" si="242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48.833333333333336</v>
      </c>
      <c r="P3904" s="7">
        <f t="shared" si="241"/>
        <v>47.258064516129032</v>
      </c>
      <c r="Q3904" t="s">
        <v>8322</v>
      </c>
      <c r="R3904" t="s">
        <v>8323</v>
      </c>
      <c r="S3904" s="11">
        <f t="shared" si="244"/>
        <v>42688.509745370371</v>
      </c>
      <c r="T3904" s="11">
        <f t="shared" si="242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 s="7" t="e">
        <f t="shared" si="241"/>
        <v>#DIV/0!</v>
      </c>
      <c r="Q3905" t="s">
        <v>8322</v>
      </c>
      <c r="R3905" t="s">
        <v>8323</v>
      </c>
      <c r="S3905" s="11">
        <f t="shared" si="244"/>
        <v>42230.818055555559</v>
      </c>
      <c r="T3905" s="11">
        <f t="shared" si="242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0.03</v>
      </c>
      <c r="P3906" s="7">
        <f t="shared" si="241"/>
        <v>1.5</v>
      </c>
      <c r="Q3906" t="s">
        <v>8322</v>
      </c>
      <c r="R3906" t="s">
        <v>8323</v>
      </c>
      <c r="S3906" s="11">
        <f t="shared" si="244"/>
        <v>42109.211111111115</v>
      </c>
      <c r="T3906" s="11">
        <f t="shared" si="242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3"/>
        <v>11.533333333333333</v>
      </c>
      <c r="P3907" s="7">
        <f t="shared" ref="P3907:P3970" si="245">E3907/L3907</f>
        <v>24.714285714285715</v>
      </c>
      <c r="Q3907" t="s">
        <v>8322</v>
      </c>
      <c r="R3907" t="s">
        <v>8323</v>
      </c>
      <c r="S3907" s="11">
        <f t="shared" si="244"/>
        <v>42166.958333333328</v>
      </c>
      <c r="T3907" s="11">
        <f t="shared" ref="T3907:T3970" si="246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3"/>
        <v>67.333333333333329</v>
      </c>
      <c r="P3908" s="7">
        <f t="shared" si="245"/>
        <v>63.125</v>
      </c>
      <c r="Q3908" t="s">
        <v>8322</v>
      </c>
      <c r="R3908" t="s">
        <v>8323</v>
      </c>
      <c r="S3908" s="11">
        <f t="shared" si="244"/>
        <v>42181.559027777781</v>
      </c>
      <c r="T3908" s="11">
        <f t="shared" si="246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ref="O3909:O3972" si="247">E3909/D3909*100</f>
        <v>15.299999999999999</v>
      </c>
      <c r="P3909" s="7">
        <f t="shared" si="245"/>
        <v>38.25</v>
      </c>
      <c r="Q3909" t="s">
        <v>8322</v>
      </c>
      <c r="R3909" t="s">
        <v>8323</v>
      </c>
      <c r="S3909" s="11">
        <f t="shared" si="244"/>
        <v>41938.838888888888</v>
      </c>
      <c r="T3909" s="11">
        <f t="shared" si="246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8.6666666666666679</v>
      </c>
      <c r="P3910" s="7">
        <f t="shared" si="245"/>
        <v>16.25</v>
      </c>
      <c r="Q3910" t="s">
        <v>8322</v>
      </c>
      <c r="R3910" t="s">
        <v>8323</v>
      </c>
      <c r="S3910" s="11">
        <f t="shared" si="244"/>
        <v>41849.135370370372</v>
      </c>
      <c r="T3910" s="11">
        <f t="shared" si="246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0.22499999999999998</v>
      </c>
      <c r="P3911" s="7">
        <f t="shared" si="245"/>
        <v>33.75</v>
      </c>
      <c r="Q3911" t="s">
        <v>8322</v>
      </c>
      <c r="R3911" t="s">
        <v>8323</v>
      </c>
      <c r="S3911" s="11">
        <f t="shared" si="244"/>
        <v>41893.359282407408</v>
      </c>
      <c r="T3911" s="11">
        <f t="shared" si="246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3.0833333333333335</v>
      </c>
      <c r="P3912" s="7">
        <f t="shared" si="245"/>
        <v>61.666666666666664</v>
      </c>
      <c r="Q3912" t="s">
        <v>8322</v>
      </c>
      <c r="R3912" t="s">
        <v>8323</v>
      </c>
      <c r="S3912" s="11">
        <f t="shared" si="244"/>
        <v>42254.756909722222</v>
      </c>
      <c r="T3912" s="11">
        <f t="shared" si="246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37.412500000000001</v>
      </c>
      <c r="P3913" s="7">
        <f t="shared" si="245"/>
        <v>83.138888888888886</v>
      </c>
      <c r="Q3913" t="s">
        <v>8322</v>
      </c>
      <c r="R3913" t="s">
        <v>8323</v>
      </c>
      <c r="S3913" s="11">
        <f t="shared" ref="S3913:S3976" si="248">(((I3913/60)/60)/24)+DATE(1970,1,1)</f>
        <v>41969.853900462964</v>
      </c>
      <c r="T3913" s="11">
        <f t="shared" si="246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6.6666666666666671E-3</v>
      </c>
      <c r="P3914" s="7">
        <f t="shared" si="245"/>
        <v>1</v>
      </c>
      <c r="Q3914" t="s">
        <v>8322</v>
      </c>
      <c r="R3914" t="s">
        <v>8323</v>
      </c>
      <c r="S3914" s="11">
        <f t="shared" si="248"/>
        <v>42119.190972222219</v>
      </c>
      <c r="T3914" s="11">
        <f t="shared" si="246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10</v>
      </c>
      <c r="P3915" s="7">
        <f t="shared" si="245"/>
        <v>142.85714285714286</v>
      </c>
      <c r="Q3915" t="s">
        <v>8322</v>
      </c>
      <c r="R3915" t="s">
        <v>8323</v>
      </c>
      <c r="S3915" s="11">
        <f t="shared" si="248"/>
        <v>42338.252881944441</v>
      </c>
      <c r="T3915" s="11">
        <f t="shared" si="246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36.36</v>
      </c>
      <c r="P3916" s="7">
        <f t="shared" si="245"/>
        <v>33.666666666666664</v>
      </c>
      <c r="Q3916" t="s">
        <v>8322</v>
      </c>
      <c r="R3916" t="s">
        <v>8323</v>
      </c>
      <c r="S3916" s="11">
        <f t="shared" si="248"/>
        <v>42134.957638888889</v>
      </c>
      <c r="T3916" s="11">
        <f t="shared" si="246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0.33333333333333337</v>
      </c>
      <c r="P3917" s="7">
        <f t="shared" si="245"/>
        <v>5</v>
      </c>
      <c r="Q3917" t="s">
        <v>8322</v>
      </c>
      <c r="R3917" t="s">
        <v>8323</v>
      </c>
      <c r="S3917" s="11">
        <f t="shared" si="248"/>
        <v>42522.98505787037</v>
      </c>
      <c r="T3917" s="11">
        <f t="shared" si="246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 s="7" t="e">
        <f t="shared" si="245"/>
        <v>#DIV/0!</v>
      </c>
      <c r="Q3918" t="s">
        <v>8322</v>
      </c>
      <c r="R3918" t="s">
        <v>8323</v>
      </c>
      <c r="S3918" s="11">
        <f t="shared" si="248"/>
        <v>42524.471666666665</v>
      </c>
      <c r="T3918" s="11">
        <f t="shared" si="246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0.2857142857142857</v>
      </c>
      <c r="P3919" s="7">
        <f t="shared" si="245"/>
        <v>10</v>
      </c>
      <c r="Q3919" t="s">
        <v>8322</v>
      </c>
      <c r="R3919" t="s">
        <v>8323</v>
      </c>
      <c r="S3919" s="11">
        <f t="shared" si="248"/>
        <v>41893.527326388888</v>
      </c>
      <c r="T3919" s="11">
        <f t="shared" si="246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0.2</v>
      </c>
      <c r="P3920" s="7">
        <f t="shared" si="245"/>
        <v>40</v>
      </c>
      <c r="Q3920" t="s">
        <v>8322</v>
      </c>
      <c r="R3920" t="s">
        <v>8323</v>
      </c>
      <c r="S3920" s="11">
        <f t="shared" si="248"/>
        <v>41855.666666666664</v>
      </c>
      <c r="T3920" s="11">
        <f t="shared" si="246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1.7999999999999998</v>
      </c>
      <c r="P3921" s="7">
        <f t="shared" si="245"/>
        <v>30</v>
      </c>
      <c r="Q3921" t="s">
        <v>8322</v>
      </c>
      <c r="R3921" t="s">
        <v>8323</v>
      </c>
      <c r="S3921" s="11">
        <f t="shared" si="248"/>
        <v>42387</v>
      </c>
      <c r="T3921" s="11">
        <f t="shared" si="246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5.4</v>
      </c>
      <c r="P3922" s="7">
        <f t="shared" si="245"/>
        <v>45</v>
      </c>
      <c r="Q3922" t="s">
        <v>8322</v>
      </c>
      <c r="R3922" t="s">
        <v>8323</v>
      </c>
      <c r="S3922" s="11">
        <f t="shared" si="248"/>
        <v>42687.428935185191</v>
      </c>
      <c r="T3922" s="11">
        <f t="shared" si="246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 s="7" t="e">
        <f t="shared" si="245"/>
        <v>#DIV/0!</v>
      </c>
      <c r="Q3923" t="s">
        <v>8322</v>
      </c>
      <c r="R3923" t="s">
        <v>8323</v>
      </c>
      <c r="S3923" s="11">
        <f t="shared" si="248"/>
        <v>41938.75</v>
      </c>
      <c r="T3923" s="11">
        <f t="shared" si="246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8.1333333333333329</v>
      </c>
      <c r="P3924" s="7">
        <f t="shared" si="245"/>
        <v>10.166666666666666</v>
      </c>
      <c r="Q3924" t="s">
        <v>8322</v>
      </c>
      <c r="R3924" t="s">
        <v>8323</v>
      </c>
      <c r="S3924" s="11">
        <f t="shared" si="248"/>
        <v>42065.958333333328</v>
      </c>
      <c r="T3924" s="11">
        <f t="shared" si="246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12.034782608695652</v>
      </c>
      <c r="P3925" s="7">
        <f t="shared" si="245"/>
        <v>81.411764705882348</v>
      </c>
      <c r="Q3925" t="s">
        <v>8322</v>
      </c>
      <c r="R3925" t="s">
        <v>8323</v>
      </c>
      <c r="S3925" s="11">
        <f t="shared" si="248"/>
        <v>42103.979988425926</v>
      </c>
      <c r="T3925" s="11">
        <f t="shared" si="246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15.266666666666667</v>
      </c>
      <c r="P3926" s="7">
        <f t="shared" si="245"/>
        <v>57.25</v>
      </c>
      <c r="Q3926" t="s">
        <v>8322</v>
      </c>
      <c r="R3926" t="s">
        <v>8323</v>
      </c>
      <c r="S3926" s="11">
        <f t="shared" si="248"/>
        <v>41816.959745370368</v>
      </c>
      <c r="T3926" s="11">
        <f t="shared" si="246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10</v>
      </c>
      <c r="P3927" s="7">
        <f t="shared" si="245"/>
        <v>5</v>
      </c>
      <c r="Q3927" t="s">
        <v>8322</v>
      </c>
      <c r="R3927" t="s">
        <v>8323</v>
      </c>
      <c r="S3927" s="11">
        <f t="shared" si="248"/>
        <v>41850.870821759258</v>
      </c>
      <c r="T3927" s="11">
        <f t="shared" si="246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0.3</v>
      </c>
      <c r="P3928" s="7">
        <f t="shared" si="245"/>
        <v>15</v>
      </c>
      <c r="Q3928" t="s">
        <v>8322</v>
      </c>
      <c r="R3928" t="s">
        <v>8323</v>
      </c>
      <c r="S3928" s="11">
        <f t="shared" si="248"/>
        <v>42000.085046296299</v>
      </c>
      <c r="T3928" s="11">
        <f t="shared" si="246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1</v>
      </c>
      <c r="P3929" s="7">
        <f t="shared" si="245"/>
        <v>12.5</v>
      </c>
      <c r="Q3929" t="s">
        <v>8322</v>
      </c>
      <c r="R3929" t="s">
        <v>8323</v>
      </c>
      <c r="S3929" s="11">
        <f t="shared" si="248"/>
        <v>41860.267407407409</v>
      </c>
      <c r="T3929" s="11">
        <f t="shared" si="246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13.020000000000001</v>
      </c>
      <c r="P3930" s="7">
        <f t="shared" si="245"/>
        <v>93</v>
      </c>
      <c r="Q3930" t="s">
        <v>8322</v>
      </c>
      <c r="R3930" t="s">
        <v>8323</v>
      </c>
      <c r="S3930" s="11">
        <f t="shared" si="248"/>
        <v>42293.207638888889</v>
      </c>
      <c r="T3930" s="11">
        <f t="shared" si="246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2.2650000000000001</v>
      </c>
      <c r="P3931" s="7">
        <f t="shared" si="245"/>
        <v>32.357142857142854</v>
      </c>
      <c r="Q3931" t="s">
        <v>8322</v>
      </c>
      <c r="R3931" t="s">
        <v>8323</v>
      </c>
      <c r="S3931" s="11">
        <f t="shared" si="248"/>
        <v>42631.827141203699</v>
      </c>
      <c r="T3931" s="11">
        <f t="shared" si="246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 s="7" t="e">
        <f t="shared" si="245"/>
        <v>#DIV/0!</v>
      </c>
      <c r="Q3932" t="s">
        <v>8322</v>
      </c>
      <c r="R3932" t="s">
        <v>8323</v>
      </c>
      <c r="S3932" s="11">
        <f t="shared" si="248"/>
        <v>42461.25</v>
      </c>
      <c r="T3932" s="11">
        <f t="shared" si="246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 s="7" t="e">
        <f t="shared" si="245"/>
        <v>#DIV/0!</v>
      </c>
      <c r="Q3933" t="s">
        <v>8322</v>
      </c>
      <c r="R3933" t="s">
        <v>8323</v>
      </c>
      <c r="S3933" s="11">
        <f t="shared" si="248"/>
        <v>42253.151701388888</v>
      </c>
      <c r="T3933" s="11">
        <f t="shared" si="246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8.3333333333333332E-3</v>
      </c>
      <c r="P3934" s="7">
        <f t="shared" si="245"/>
        <v>1</v>
      </c>
      <c r="Q3934" t="s">
        <v>8322</v>
      </c>
      <c r="R3934" t="s">
        <v>8323</v>
      </c>
      <c r="S3934" s="11">
        <f t="shared" si="248"/>
        <v>42445.126898148148</v>
      </c>
      <c r="T3934" s="11">
        <f t="shared" si="246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15.742857142857142</v>
      </c>
      <c r="P3935" s="7">
        <f t="shared" si="245"/>
        <v>91.833333333333329</v>
      </c>
      <c r="Q3935" t="s">
        <v>8322</v>
      </c>
      <c r="R3935" t="s">
        <v>8323</v>
      </c>
      <c r="S3935" s="11">
        <f t="shared" si="248"/>
        <v>42568.029861111107</v>
      </c>
      <c r="T3935" s="11">
        <f t="shared" si="246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11</v>
      </c>
      <c r="P3936" s="7">
        <f t="shared" si="245"/>
        <v>45.833333333333336</v>
      </c>
      <c r="Q3936" t="s">
        <v>8322</v>
      </c>
      <c r="R3936" t="s">
        <v>8323</v>
      </c>
      <c r="S3936" s="11">
        <f t="shared" si="248"/>
        <v>42278.541666666672</v>
      </c>
      <c r="T3936" s="11">
        <f t="shared" si="246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43.833333333333336</v>
      </c>
      <c r="P3937" s="7">
        <f t="shared" si="245"/>
        <v>57.173913043478258</v>
      </c>
      <c r="Q3937" t="s">
        <v>8322</v>
      </c>
      <c r="R3937" t="s">
        <v>8323</v>
      </c>
      <c r="S3937" s="11">
        <f t="shared" si="248"/>
        <v>42281.656782407401</v>
      </c>
      <c r="T3937" s="11">
        <f t="shared" si="246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 s="7" t="e">
        <f t="shared" si="245"/>
        <v>#DIV/0!</v>
      </c>
      <c r="Q3938" t="s">
        <v>8322</v>
      </c>
      <c r="R3938" t="s">
        <v>8323</v>
      </c>
      <c r="S3938" s="11">
        <f t="shared" si="248"/>
        <v>42705.304629629631</v>
      </c>
      <c r="T3938" s="11">
        <f t="shared" si="246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86.135181975736558</v>
      </c>
      <c r="P3939" s="7">
        <f t="shared" si="245"/>
        <v>248.5</v>
      </c>
      <c r="Q3939" t="s">
        <v>8322</v>
      </c>
      <c r="R3939" t="s">
        <v>8323</v>
      </c>
      <c r="S3939" s="11">
        <f t="shared" si="248"/>
        <v>42562.631481481483</v>
      </c>
      <c r="T3939" s="11">
        <f t="shared" si="246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12.196620583717358</v>
      </c>
      <c r="P3940" s="7">
        <f t="shared" si="245"/>
        <v>79.400000000000006</v>
      </c>
      <c r="Q3940" t="s">
        <v>8322</v>
      </c>
      <c r="R3940" t="s">
        <v>8323</v>
      </c>
      <c r="S3940" s="11">
        <f t="shared" si="248"/>
        <v>42182.905717592599</v>
      </c>
      <c r="T3940" s="11">
        <f t="shared" si="246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0.1</v>
      </c>
      <c r="P3941" s="7">
        <f t="shared" si="245"/>
        <v>5</v>
      </c>
      <c r="Q3941" t="s">
        <v>8322</v>
      </c>
      <c r="R3941" t="s">
        <v>8323</v>
      </c>
      <c r="S3941" s="11">
        <f t="shared" si="248"/>
        <v>41919.1875</v>
      </c>
      <c r="T3941" s="11">
        <f t="shared" si="246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0.22</v>
      </c>
      <c r="P3942" s="7">
        <f t="shared" si="245"/>
        <v>5.5</v>
      </c>
      <c r="Q3942" t="s">
        <v>8322</v>
      </c>
      <c r="R3942" t="s">
        <v>8323</v>
      </c>
      <c r="S3942" s="11">
        <f t="shared" si="248"/>
        <v>42006.492488425924</v>
      </c>
      <c r="T3942" s="11">
        <f t="shared" si="246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0.90909090909090906</v>
      </c>
      <c r="P3943" s="7">
        <f t="shared" si="245"/>
        <v>25</v>
      </c>
      <c r="Q3943" t="s">
        <v>8322</v>
      </c>
      <c r="R3943" t="s">
        <v>8323</v>
      </c>
      <c r="S3943" s="11">
        <f t="shared" si="248"/>
        <v>41968.041666666672</v>
      </c>
      <c r="T3943" s="11">
        <f t="shared" si="246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 s="7" t="e">
        <f t="shared" si="245"/>
        <v>#DIV/0!</v>
      </c>
      <c r="Q3944" t="s">
        <v>8322</v>
      </c>
      <c r="R3944" t="s">
        <v>8323</v>
      </c>
      <c r="S3944" s="11">
        <f t="shared" si="248"/>
        <v>42171.904097222221</v>
      </c>
      <c r="T3944" s="11">
        <f t="shared" si="246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35.64</v>
      </c>
      <c r="P3945" s="7">
        <f t="shared" si="245"/>
        <v>137.07692307692307</v>
      </c>
      <c r="Q3945" t="s">
        <v>8322</v>
      </c>
      <c r="R3945" t="s">
        <v>8323</v>
      </c>
      <c r="S3945" s="11">
        <f t="shared" si="248"/>
        <v>42310.701388888891</v>
      </c>
      <c r="T3945" s="11">
        <f t="shared" si="246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 s="7" t="e">
        <f t="shared" si="245"/>
        <v>#DIV/0!</v>
      </c>
      <c r="Q3946" t="s">
        <v>8322</v>
      </c>
      <c r="R3946" t="s">
        <v>8323</v>
      </c>
      <c r="S3946" s="11">
        <f t="shared" si="248"/>
        <v>42243.662905092591</v>
      </c>
      <c r="T3946" s="11">
        <f t="shared" si="246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0.25</v>
      </c>
      <c r="P3947" s="7">
        <f t="shared" si="245"/>
        <v>5</v>
      </c>
      <c r="Q3947" t="s">
        <v>8322</v>
      </c>
      <c r="R3947" t="s">
        <v>8323</v>
      </c>
      <c r="S3947" s="11">
        <f t="shared" si="248"/>
        <v>42139.801712962959</v>
      </c>
      <c r="T3947" s="11">
        <f t="shared" si="246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</v>
      </c>
      <c r="P3948" s="7">
        <f t="shared" si="245"/>
        <v>39</v>
      </c>
      <c r="Q3948" t="s">
        <v>8322</v>
      </c>
      <c r="R3948" t="s">
        <v>8323</v>
      </c>
      <c r="S3948" s="11">
        <f t="shared" si="248"/>
        <v>42063.333333333328</v>
      </c>
      <c r="T3948" s="11">
        <f t="shared" si="246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3.3666666666666663</v>
      </c>
      <c r="P3949" s="7">
        <f t="shared" si="245"/>
        <v>50.5</v>
      </c>
      <c r="Q3949" t="s">
        <v>8322</v>
      </c>
      <c r="R3949" t="s">
        <v>8323</v>
      </c>
      <c r="S3949" s="11">
        <f t="shared" si="248"/>
        <v>42645.142870370371</v>
      </c>
      <c r="T3949" s="11">
        <f t="shared" si="246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 s="7" t="e">
        <f t="shared" si="245"/>
        <v>#DIV/0!</v>
      </c>
      <c r="Q3950" t="s">
        <v>8322</v>
      </c>
      <c r="R3950" t="s">
        <v>8323</v>
      </c>
      <c r="S3950" s="11">
        <f t="shared" si="248"/>
        <v>41889.325497685182</v>
      </c>
      <c r="T3950" s="11">
        <f t="shared" si="246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15.770000000000001</v>
      </c>
      <c r="P3951" s="7">
        <f t="shared" si="245"/>
        <v>49.28125</v>
      </c>
      <c r="Q3951" t="s">
        <v>8322</v>
      </c>
      <c r="R3951" t="s">
        <v>8323</v>
      </c>
      <c r="S3951" s="11">
        <f t="shared" si="248"/>
        <v>42046.120613425926</v>
      </c>
      <c r="T3951" s="11">
        <f t="shared" si="246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0.625</v>
      </c>
      <c r="P3952" s="7">
        <f t="shared" si="245"/>
        <v>25</v>
      </c>
      <c r="Q3952" t="s">
        <v>8322</v>
      </c>
      <c r="R3952" t="s">
        <v>8323</v>
      </c>
      <c r="S3952" s="11">
        <f t="shared" si="248"/>
        <v>42468.774305555555</v>
      </c>
      <c r="T3952" s="11">
        <f t="shared" si="246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5.0000000000000001E-4</v>
      </c>
      <c r="P3953" s="7">
        <f t="shared" si="245"/>
        <v>1</v>
      </c>
      <c r="Q3953" t="s">
        <v>8322</v>
      </c>
      <c r="R3953" t="s">
        <v>8323</v>
      </c>
      <c r="S3953" s="11">
        <f t="shared" si="248"/>
        <v>42493.784050925926</v>
      </c>
      <c r="T3953" s="11">
        <f t="shared" si="246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9.6153846153846159E-2</v>
      </c>
      <c r="P3954" s="7">
        <f t="shared" si="245"/>
        <v>25</v>
      </c>
      <c r="Q3954" t="s">
        <v>8322</v>
      </c>
      <c r="R3954" t="s">
        <v>8323</v>
      </c>
      <c r="S3954" s="11">
        <f t="shared" si="248"/>
        <v>42303.790393518517</v>
      </c>
      <c r="T3954" s="11">
        <f t="shared" si="246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 s="7" t="e">
        <f t="shared" si="245"/>
        <v>#DIV/0!</v>
      </c>
      <c r="Q3955" t="s">
        <v>8322</v>
      </c>
      <c r="R3955" t="s">
        <v>8323</v>
      </c>
      <c r="S3955" s="11">
        <f t="shared" si="248"/>
        <v>42580.978472222225</v>
      </c>
      <c r="T3955" s="11">
        <f t="shared" si="246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 s="7" t="e">
        <f t="shared" si="245"/>
        <v>#DIV/0!</v>
      </c>
      <c r="Q3956" t="s">
        <v>8322</v>
      </c>
      <c r="R3956" t="s">
        <v>8323</v>
      </c>
      <c r="S3956" s="11">
        <f t="shared" si="248"/>
        <v>41834.651203703703</v>
      </c>
      <c r="T3956" s="11">
        <f t="shared" si="246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24.285714285714285</v>
      </c>
      <c r="P3957" s="7">
        <f t="shared" si="245"/>
        <v>53.125</v>
      </c>
      <c r="Q3957" t="s">
        <v>8322</v>
      </c>
      <c r="R3957" t="s">
        <v>8323</v>
      </c>
      <c r="S3957" s="11">
        <f t="shared" si="248"/>
        <v>42336.890520833331</v>
      </c>
      <c r="T3957" s="11">
        <f t="shared" si="246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 s="7" t="e">
        <f t="shared" si="245"/>
        <v>#DIV/0!</v>
      </c>
      <c r="Q3958" t="s">
        <v>8322</v>
      </c>
      <c r="R3958" t="s">
        <v>8323</v>
      </c>
      <c r="S3958" s="11">
        <f t="shared" si="248"/>
        <v>42485.013888888891</v>
      </c>
      <c r="T3958" s="11">
        <f t="shared" si="246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2.5000000000000001E-2</v>
      </c>
      <c r="P3959" s="7">
        <f t="shared" si="245"/>
        <v>7</v>
      </c>
      <c r="Q3959" t="s">
        <v>8322</v>
      </c>
      <c r="R3959" t="s">
        <v>8323</v>
      </c>
      <c r="S3959" s="11">
        <f t="shared" si="248"/>
        <v>42559.976319444439</v>
      </c>
      <c r="T3959" s="11">
        <f t="shared" si="246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32.049999999999997</v>
      </c>
      <c r="P3960" s="7">
        <f t="shared" si="245"/>
        <v>40.0625</v>
      </c>
      <c r="Q3960" t="s">
        <v>8322</v>
      </c>
      <c r="R3960" t="s">
        <v>8323</v>
      </c>
      <c r="S3960" s="11">
        <f t="shared" si="248"/>
        <v>41853.583333333336</v>
      </c>
      <c r="T3960" s="11">
        <f t="shared" si="246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24.333333333333336</v>
      </c>
      <c r="P3961" s="7">
        <f t="shared" si="245"/>
        <v>24.333333333333332</v>
      </c>
      <c r="Q3961" t="s">
        <v>8322</v>
      </c>
      <c r="R3961" t="s">
        <v>8323</v>
      </c>
      <c r="S3961" s="11">
        <f t="shared" si="248"/>
        <v>41910.788842592592</v>
      </c>
      <c r="T3961" s="11">
        <f t="shared" si="246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1.5</v>
      </c>
      <c r="P3962" s="7">
        <f t="shared" si="245"/>
        <v>11.25</v>
      </c>
      <c r="Q3962" t="s">
        <v>8322</v>
      </c>
      <c r="R3962" t="s">
        <v>8323</v>
      </c>
      <c r="S3962" s="11">
        <f t="shared" si="248"/>
        <v>42372.845555555556</v>
      </c>
      <c r="T3962" s="11">
        <f t="shared" si="246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0.42</v>
      </c>
      <c r="P3963" s="7">
        <f t="shared" si="245"/>
        <v>10.5</v>
      </c>
      <c r="Q3963" t="s">
        <v>8322</v>
      </c>
      <c r="R3963" t="s">
        <v>8323</v>
      </c>
      <c r="S3963" s="11">
        <f t="shared" si="248"/>
        <v>41767.891319444447</v>
      </c>
      <c r="T3963" s="11">
        <f t="shared" si="246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</v>
      </c>
      <c r="P3964" s="7">
        <f t="shared" si="245"/>
        <v>15</v>
      </c>
      <c r="Q3964" t="s">
        <v>8322</v>
      </c>
      <c r="R3964" t="s">
        <v>8323</v>
      </c>
      <c r="S3964" s="11">
        <f t="shared" si="248"/>
        <v>42336.621458333335</v>
      </c>
      <c r="T3964" s="11">
        <f t="shared" si="246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 s="7" t="e">
        <f t="shared" si="245"/>
        <v>#DIV/0!</v>
      </c>
      <c r="Q3965" t="s">
        <v>8322</v>
      </c>
      <c r="R3965" t="s">
        <v>8323</v>
      </c>
      <c r="S3965" s="11">
        <f t="shared" si="248"/>
        <v>42326.195798611108</v>
      </c>
      <c r="T3965" s="11">
        <f t="shared" si="246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</v>
      </c>
      <c r="P3966" s="7">
        <f t="shared" si="245"/>
        <v>42</v>
      </c>
      <c r="Q3966" t="s">
        <v>8322</v>
      </c>
      <c r="R3966" t="s">
        <v>8323</v>
      </c>
      <c r="S3966" s="11">
        <f t="shared" si="248"/>
        <v>42113.680393518516</v>
      </c>
      <c r="T3966" s="11">
        <f t="shared" si="246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14.249999999999998</v>
      </c>
      <c r="P3967" s="7">
        <f t="shared" si="245"/>
        <v>71.25</v>
      </c>
      <c r="Q3967" t="s">
        <v>8322</v>
      </c>
      <c r="R3967" t="s">
        <v>8323</v>
      </c>
      <c r="S3967" s="11">
        <f t="shared" si="248"/>
        <v>42474.194212962961</v>
      </c>
      <c r="T3967" s="11">
        <f t="shared" si="246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0.6</v>
      </c>
      <c r="P3968" s="7">
        <f t="shared" si="245"/>
        <v>22.5</v>
      </c>
      <c r="Q3968" t="s">
        <v>8322</v>
      </c>
      <c r="R3968" t="s">
        <v>8323</v>
      </c>
      <c r="S3968" s="11">
        <f t="shared" si="248"/>
        <v>41844.124305555553</v>
      </c>
      <c r="T3968" s="11">
        <f t="shared" si="246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24.117647058823529</v>
      </c>
      <c r="P3969" s="7">
        <f t="shared" si="245"/>
        <v>41</v>
      </c>
      <c r="Q3969" t="s">
        <v>8322</v>
      </c>
      <c r="R3969" t="s">
        <v>8323</v>
      </c>
      <c r="S3969" s="11">
        <f t="shared" si="248"/>
        <v>42800.290590277778</v>
      </c>
      <c r="T3969" s="11">
        <f t="shared" si="246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10.54</v>
      </c>
      <c r="P3970" s="7">
        <f t="shared" si="245"/>
        <v>47.909090909090907</v>
      </c>
      <c r="Q3970" t="s">
        <v>8322</v>
      </c>
      <c r="R3970" t="s">
        <v>8323</v>
      </c>
      <c r="S3970" s="11">
        <f t="shared" si="248"/>
        <v>42512.815659722226</v>
      </c>
      <c r="T3970" s="11">
        <f t="shared" si="246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7"/>
        <v>7.4690265486725664</v>
      </c>
      <c r="P3971" s="7">
        <f t="shared" ref="P3971:P4034" si="249">E3971/L3971</f>
        <v>35.166666666666664</v>
      </c>
      <c r="Q3971" t="s">
        <v>8322</v>
      </c>
      <c r="R3971" t="s">
        <v>8323</v>
      </c>
      <c r="S3971" s="11">
        <f t="shared" si="248"/>
        <v>42611.163194444445</v>
      </c>
      <c r="T3971" s="11">
        <f t="shared" ref="T3971:T4034" si="250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7"/>
        <v>7.3333333333333334E-2</v>
      </c>
      <c r="P3972" s="7">
        <f t="shared" si="249"/>
        <v>5.5</v>
      </c>
      <c r="Q3972" t="s">
        <v>8322</v>
      </c>
      <c r="R3972" t="s">
        <v>8323</v>
      </c>
      <c r="S3972" s="11">
        <f t="shared" si="248"/>
        <v>42477.863553240735</v>
      </c>
      <c r="T3972" s="11">
        <f t="shared" si="250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ref="O3973:O4036" si="251">E3973/D3973*100</f>
        <v>0.97142857142857131</v>
      </c>
      <c r="P3973" s="7">
        <f t="shared" si="249"/>
        <v>22.666666666666668</v>
      </c>
      <c r="Q3973" t="s">
        <v>8322</v>
      </c>
      <c r="R3973" t="s">
        <v>8323</v>
      </c>
      <c r="S3973" s="11">
        <f t="shared" si="248"/>
        <v>41841.536180555559</v>
      </c>
      <c r="T3973" s="11">
        <f t="shared" si="250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21.099999999999998</v>
      </c>
      <c r="P3974" s="7">
        <f t="shared" si="249"/>
        <v>26.375</v>
      </c>
      <c r="Q3974" t="s">
        <v>8322</v>
      </c>
      <c r="R3974" t="s">
        <v>8323</v>
      </c>
      <c r="S3974" s="11">
        <f t="shared" si="248"/>
        <v>42041.067523148144</v>
      </c>
      <c r="T3974" s="11">
        <f t="shared" si="250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78.100000000000009</v>
      </c>
      <c r="P3975" s="7">
        <f t="shared" si="249"/>
        <v>105.54054054054055</v>
      </c>
      <c r="Q3975" t="s">
        <v>8322</v>
      </c>
      <c r="R3975" t="s">
        <v>8323</v>
      </c>
      <c r="S3975" s="11">
        <f t="shared" si="248"/>
        <v>42499.166666666672</v>
      </c>
      <c r="T3975" s="11">
        <f t="shared" si="250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32</v>
      </c>
      <c r="P3976" s="7">
        <f t="shared" si="249"/>
        <v>29.09090909090909</v>
      </c>
      <c r="Q3976" t="s">
        <v>8322</v>
      </c>
      <c r="R3976" t="s">
        <v>8323</v>
      </c>
      <c r="S3976" s="11">
        <f t="shared" si="248"/>
        <v>42523.546851851846</v>
      </c>
      <c r="T3976" s="11">
        <f t="shared" si="250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 s="7" t="e">
        <f t="shared" si="249"/>
        <v>#DIV/0!</v>
      </c>
      <c r="Q3977" t="s">
        <v>8322</v>
      </c>
      <c r="R3977" t="s">
        <v>8323</v>
      </c>
      <c r="S3977" s="11">
        <f t="shared" ref="S3977:S4040" si="252">(((I3977/60)/60)/24)+DATE(1970,1,1)</f>
        <v>42564.866875</v>
      </c>
      <c r="T3977" s="11">
        <f t="shared" si="250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47.692307692307693</v>
      </c>
      <c r="P3978" s="7">
        <f t="shared" si="249"/>
        <v>62</v>
      </c>
      <c r="Q3978" t="s">
        <v>8322</v>
      </c>
      <c r="R3978" t="s">
        <v>8323</v>
      </c>
      <c r="S3978" s="11">
        <f t="shared" si="252"/>
        <v>41852.291666666664</v>
      </c>
      <c r="T3978" s="11">
        <f t="shared" si="250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1.4500000000000002</v>
      </c>
      <c r="P3979" s="7">
        <f t="shared" si="249"/>
        <v>217.5</v>
      </c>
      <c r="Q3979" t="s">
        <v>8322</v>
      </c>
      <c r="R3979" t="s">
        <v>8323</v>
      </c>
      <c r="S3979" s="11">
        <f t="shared" si="252"/>
        <v>42573.788564814815</v>
      </c>
      <c r="T3979" s="11">
        <f t="shared" si="250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10.7</v>
      </c>
      <c r="P3980" s="7">
        <f t="shared" si="249"/>
        <v>26.75</v>
      </c>
      <c r="Q3980" t="s">
        <v>8322</v>
      </c>
      <c r="R3980" t="s">
        <v>8323</v>
      </c>
      <c r="S3980" s="11">
        <f t="shared" si="252"/>
        <v>42035.642974537041</v>
      </c>
      <c r="T3980" s="11">
        <f t="shared" si="250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</v>
      </c>
      <c r="P3981" s="7">
        <f t="shared" si="249"/>
        <v>18.333333333333332</v>
      </c>
      <c r="Q3981" t="s">
        <v>8322</v>
      </c>
      <c r="R3981" t="s">
        <v>8323</v>
      </c>
      <c r="S3981" s="11">
        <f t="shared" si="252"/>
        <v>42092.833333333328</v>
      </c>
      <c r="T3981" s="11">
        <f t="shared" si="250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18</v>
      </c>
      <c r="P3982" s="7">
        <f t="shared" si="249"/>
        <v>64.285714285714292</v>
      </c>
      <c r="Q3982" t="s">
        <v>8322</v>
      </c>
      <c r="R3982" t="s">
        <v>8323</v>
      </c>
      <c r="S3982" s="11">
        <f t="shared" si="252"/>
        <v>41825.598923611113</v>
      </c>
      <c r="T3982" s="11">
        <f t="shared" si="250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</v>
      </c>
      <c r="P3983" s="7">
        <f t="shared" si="249"/>
        <v>175</v>
      </c>
      <c r="Q3983" t="s">
        <v>8322</v>
      </c>
      <c r="R3983" t="s">
        <v>8323</v>
      </c>
      <c r="S3983" s="11">
        <f t="shared" si="252"/>
        <v>42568.179965277777</v>
      </c>
      <c r="T3983" s="11">
        <f t="shared" si="250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20</v>
      </c>
      <c r="P3984" s="7">
        <f t="shared" si="249"/>
        <v>34</v>
      </c>
      <c r="Q3984" t="s">
        <v>8322</v>
      </c>
      <c r="R3984" t="s">
        <v>8323</v>
      </c>
      <c r="S3984" s="11">
        <f t="shared" si="252"/>
        <v>42192.809953703705</v>
      </c>
      <c r="T3984" s="11">
        <f t="shared" si="250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34.802513464991023</v>
      </c>
      <c r="P3985" s="7">
        <f t="shared" si="249"/>
        <v>84.282608695652172</v>
      </c>
      <c r="Q3985" t="s">
        <v>8322</v>
      </c>
      <c r="R3985" t="s">
        <v>8323</v>
      </c>
      <c r="S3985" s="11">
        <f t="shared" si="252"/>
        <v>41779.290972222225</v>
      </c>
      <c r="T3985" s="11">
        <f t="shared" si="250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</v>
      </c>
      <c r="P3986" s="7">
        <f t="shared" si="249"/>
        <v>9.5</v>
      </c>
      <c r="Q3986" t="s">
        <v>8322</v>
      </c>
      <c r="R3986" t="s">
        <v>8323</v>
      </c>
      <c r="S3986" s="11">
        <f t="shared" si="252"/>
        <v>41951</v>
      </c>
      <c r="T3986" s="11">
        <f t="shared" si="250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32.049999999999997</v>
      </c>
      <c r="P3987" s="7">
        <f t="shared" si="249"/>
        <v>33.736842105263158</v>
      </c>
      <c r="Q3987" t="s">
        <v>8322</v>
      </c>
      <c r="R3987" t="s">
        <v>8323</v>
      </c>
      <c r="S3987" s="11">
        <f t="shared" si="252"/>
        <v>42420.878472222219</v>
      </c>
      <c r="T3987" s="11">
        <f t="shared" si="250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</v>
      </c>
      <c r="P3988" s="7">
        <f t="shared" si="249"/>
        <v>37.53846153846154</v>
      </c>
      <c r="Q3988" t="s">
        <v>8322</v>
      </c>
      <c r="R3988" t="s">
        <v>8323</v>
      </c>
      <c r="S3988" s="11">
        <f t="shared" si="252"/>
        <v>42496.544444444444</v>
      </c>
      <c r="T3988" s="11">
        <f t="shared" si="250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37.75</v>
      </c>
      <c r="P3989" s="7">
        <f t="shared" si="249"/>
        <v>11.615384615384615</v>
      </c>
      <c r="Q3989" t="s">
        <v>8322</v>
      </c>
      <c r="R3989" t="s">
        <v>8323</v>
      </c>
      <c r="S3989" s="11">
        <f t="shared" si="252"/>
        <v>41775.92465277778</v>
      </c>
      <c r="T3989" s="11">
        <f t="shared" si="250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</v>
      </c>
      <c r="P3990" s="7">
        <f t="shared" si="249"/>
        <v>8</v>
      </c>
      <c r="Q3990" t="s">
        <v>8322</v>
      </c>
      <c r="R3990" t="s">
        <v>8323</v>
      </c>
      <c r="S3990" s="11">
        <f t="shared" si="252"/>
        <v>42245.08116898148</v>
      </c>
      <c r="T3990" s="11">
        <f t="shared" si="250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 s="7" t="e">
        <f t="shared" si="249"/>
        <v>#DIV/0!</v>
      </c>
      <c r="Q3991" t="s">
        <v>8322</v>
      </c>
      <c r="R3991" t="s">
        <v>8323</v>
      </c>
      <c r="S3991" s="11">
        <f t="shared" si="252"/>
        <v>42316.791446759264</v>
      </c>
      <c r="T3991" s="11">
        <f t="shared" si="250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</v>
      </c>
      <c r="P3992" s="7">
        <f t="shared" si="249"/>
        <v>23</v>
      </c>
      <c r="Q3992" t="s">
        <v>8322</v>
      </c>
      <c r="R3992" t="s">
        <v>8323</v>
      </c>
      <c r="S3992" s="11">
        <f t="shared" si="252"/>
        <v>42431.672372685185</v>
      </c>
      <c r="T3992" s="11">
        <f t="shared" si="250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20</v>
      </c>
      <c r="P3993" s="7">
        <f t="shared" si="249"/>
        <v>100</v>
      </c>
      <c r="Q3993" t="s">
        <v>8322</v>
      </c>
      <c r="R3993" t="s">
        <v>8323</v>
      </c>
      <c r="S3993" s="11">
        <f t="shared" si="252"/>
        <v>42155.644467592589</v>
      </c>
      <c r="T3993" s="11">
        <f t="shared" si="250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</v>
      </c>
      <c r="P3994" s="7">
        <f t="shared" si="249"/>
        <v>60.111111111111114</v>
      </c>
      <c r="Q3994" t="s">
        <v>8322</v>
      </c>
      <c r="R3994" t="s">
        <v>8323</v>
      </c>
      <c r="S3994" s="11">
        <f t="shared" si="252"/>
        <v>42349.982164351852</v>
      </c>
      <c r="T3994" s="11">
        <f t="shared" si="250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6.0000000000000001E-3</v>
      </c>
      <c r="P3995" s="7">
        <f t="shared" si="249"/>
        <v>3</v>
      </c>
      <c r="Q3995" t="s">
        <v>8322</v>
      </c>
      <c r="R3995" t="s">
        <v>8323</v>
      </c>
      <c r="S3995" s="11">
        <f t="shared" si="252"/>
        <v>42137.864722222221</v>
      </c>
      <c r="T3995" s="11">
        <f t="shared" si="250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0.25</v>
      </c>
      <c r="P3996" s="7">
        <f t="shared" si="249"/>
        <v>5</v>
      </c>
      <c r="Q3996" t="s">
        <v>8322</v>
      </c>
      <c r="R3996" t="s">
        <v>8323</v>
      </c>
      <c r="S3996" s="11">
        <f t="shared" si="252"/>
        <v>41839.389930555553</v>
      </c>
      <c r="T3996" s="11">
        <f t="shared" si="250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35</v>
      </c>
      <c r="P3997" s="7">
        <f t="shared" si="249"/>
        <v>17.5</v>
      </c>
      <c r="Q3997" t="s">
        <v>8322</v>
      </c>
      <c r="R3997" t="s">
        <v>8323</v>
      </c>
      <c r="S3997" s="11">
        <f t="shared" si="252"/>
        <v>42049.477083333331</v>
      </c>
      <c r="T3997" s="11">
        <f t="shared" si="250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16.566666666666666</v>
      </c>
      <c r="P3998" s="7">
        <f t="shared" si="249"/>
        <v>29.235294117647058</v>
      </c>
      <c r="Q3998" t="s">
        <v>8322</v>
      </c>
      <c r="R3998" t="s">
        <v>8323</v>
      </c>
      <c r="S3998" s="11">
        <f t="shared" si="252"/>
        <v>41963.669444444444</v>
      </c>
      <c r="T3998" s="11">
        <f t="shared" si="250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 s="7" t="e">
        <f t="shared" si="249"/>
        <v>#DIV/0!</v>
      </c>
      <c r="Q3999" t="s">
        <v>8322</v>
      </c>
      <c r="R3999" t="s">
        <v>8323</v>
      </c>
      <c r="S3999" s="11">
        <f t="shared" si="252"/>
        <v>42099.349780092598</v>
      </c>
      <c r="T3999" s="11">
        <f t="shared" si="250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57.199999999999996</v>
      </c>
      <c r="P4000" s="7">
        <f t="shared" si="249"/>
        <v>59.583333333333336</v>
      </c>
      <c r="Q4000" t="s">
        <v>8322</v>
      </c>
      <c r="R4000" t="s">
        <v>8323</v>
      </c>
      <c r="S4000" s="11">
        <f t="shared" si="252"/>
        <v>42091.921597222223</v>
      </c>
      <c r="T4000" s="11">
        <f t="shared" si="250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16.514285714285716</v>
      </c>
      <c r="P4001" s="7">
        <f t="shared" si="249"/>
        <v>82.571428571428569</v>
      </c>
      <c r="Q4001" t="s">
        <v>8322</v>
      </c>
      <c r="R4001" t="s">
        <v>8323</v>
      </c>
      <c r="S4001" s="11">
        <f t="shared" si="252"/>
        <v>41882.827650462961</v>
      </c>
      <c r="T4001" s="11">
        <f t="shared" si="250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0.125</v>
      </c>
      <c r="P4002" s="7">
        <f t="shared" si="249"/>
        <v>10</v>
      </c>
      <c r="Q4002" t="s">
        <v>8322</v>
      </c>
      <c r="R4002" t="s">
        <v>8323</v>
      </c>
      <c r="S4002" s="11">
        <f t="shared" si="252"/>
        <v>42497.603680555556</v>
      </c>
      <c r="T4002" s="11">
        <f t="shared" si="250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37.75</v>
      </c>
      <c r="P4003" s="7">
        <f t="shared" si="249"/>
        <v>32.357142857142854</v>
      </c>
      <c r="Q4003" t="s">
        <v>8322</v>
      </c>
      <c r="R4003" t="s">
        <v>8323</v>
      </c>
      <c r="S4003" s="11">
        <f t="shared" si="252"/>
        <v>42795.791666666672</v>
      </c>
      <c r="T4003" s="11">
        <f t="shared" si="250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1.8399999999999999</v>
      </c>
      <c r="P4004" s="7">
        <f t="shared" si="249"/>
        <v>5.75</v>
      </c>
      <c r="Q4004" t="s">
        <v>8322</v>
      </c>
      <c r="R4004" t="s">
        <v>8323</v>
      </c>
      <c r="S4004" s="11">
        <f t="shared" si="252"/>
        <v>41909.043530092589</v>
      </c>
      <c r="T4004" s="11">
        <f t="shared" si="250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10.050000000000001</v>
      </c>
      <c r="P4005" s="7">
        <f t="shared" si="249"/>
        <v>100.5</v>
      </c>
      <c r="Q4005" t="s">
        <v>8322</v>
      </c>
      <c r="R4005" t="s">
        <v>8323</v>
      </c>
      <c r="S4005" s="11">
        <f t="shared" si="252"/>
        <v>42050.587349537032</v>
      </c>
      <c r="T4005" s="11">
        <f t="shared" si="250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0.2</v>
      </c>
      <c r="P4006" s="7">
        <f t="shared" si="249"/>
        <v>1</v>
      </c>
      <c r="Q4006" t="s">
        <v>8322</v>
      </c>
      <c r="R4006" t="s">
        <v>8323</v>
      </c>
      <c r="S4006" s="11">
        <f t="shared" si="252"/>
        <v>41920.16269675926</v>
      </c>
      <c r="T4006" s="11">
        <f t="shared" si="250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1.3333333333333335</v>
      </c>
      <c r="P4007" s="7">
        <f t="shared" si="249"/>
        <v>20</v>
      </c>
      <c r="Q4007" t="s">
        <v>8322</v>
      </c>
      <c r="R4007" t="s">
        <v>8323</v>
      </c>
      <c r="S4007" s="11">
        <f t="shared" si="252"/>
        <v>41932.807696759257</v>
      </c>
      <c r="T4007" s="11">
        <f t="shared" si="250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6.6666666666666671E-3</v>
      </c>
      <c r="P4008" s="7">
        <f t="shared" si="249"/>
        <v>2</v>
      </c>
      <c r="Q4008" t="s">
        <v>8322</v>
      </c>
      <c r="R4008" t="s">
        <v>8323</v>
      </c>
      <c r="S4008" s="11">
        <f t="shared" si="252"/>
        <v>42416.772997685184</v>
      </c>
      <c r="T4008" s="11">
        <f t="shared" si="250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0.25</v>
      </c>
      <c r="P4009" s="7">
        <f t="shared" si="249"/>
        <v>5</v>
      </c>
      <c r="Q4009" t="s">
        <v>8322</v>
      </c>
      <c r="R4009" t="s">
        <v>8323</v>
      </c>
      <c r="S4009" s="11">
        <f t="shared" si="252"/>
        <v>41877.686111111114</v>
      </c>
      <c r="T4009" s="11">
        <f t="shared" si="250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6</v>
      </c>
      <c r="P4010" s="7">
        <f t="shared" si="249"/>
        <v>15</v>
      </c>
      <c r="Q4010" t="s">
        <v>8322</v>
      </c>
      <c r="R4010" t="s">
        <v>8323</v>
      </c>
      <c r="S4010" s="11">
        <f t="shared" si="252"/>
        <v>42207.964201388888</v>
      </c>
      <c r="T4010" s="11">
        <f t="shared" si="250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3.8860103626943006</v>
      </c>
      <c r="P4011" s="7">
        <f t="shared" si="249"/>
        <v>25</v>
      </c>
      <c r="Q4011" t="s">
        <v>8322</v>
      </c>
      <c r="R4011" t="s">
        <v>8323</v>
      </c>
      <c r="S4011" s="11">
        <f t="shared" si="252"/>
        <v>41891.700925925928</v>
      </c>
      <c r="T4011" s="11">
        <f t="shared" si="250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24.194444444444443</v>
      </c>
      <c r="P4012" s="7">
        <f t="shared" si="249"/>
        <v>45.842105263157897</v>
      </c>
      <c r="Q4012" t="s">
        <v>8322</v>
      </c>
      <c r="R4012" t="s">
        <v>8323</v>
      </c>
      <c r="S4012" s="11">
        <f t="shared" si="252"/>
        <v>41938.770439814813</v>
      </c>
      <c r="T4012" s="11">
        <f t="shared" si="250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7.6</v>
      </c>
      <c r="P4013" s="7">
        <f t="shared" si="249"/>
        <v>4.75</v>
      </c>
      <c r="Q4013" t="s">
        <v>8322</v>
      </c>
      <c r="R4013" t="s">
        <v>8323</v>
      </c>
      <c r="S4013" s="11">
        <f t="shared" si="252"/>
        <v>42032.54488425926</v>
      </c>
      <c r="T4013" s="11">
        <f t="shared" si="250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 s="7" t="e">
        <f t="shared" si="249"/>
        <v>#DIV/0!</v>
      </c>
      <c r="Q4014" t="s">
        <v>8322</v>
      </c>
      <c r="R4014" t="s">
        <v>8323</v>
      </c>
      <c r="S4014" s="11">
        <f t="shared" si="252"/>
        <v>42126.544548611113</v>
      </c>
      <c r="T4014" s="11">
        <f t="shared" si="250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1.3</v>
      </c>
      <c r="P4015" s="7">
        <f t="shared" si="249"/>
        <v>13</v>
      </c>
      <c r="Q4015" t="s">
        <v>8322</v>
      </c>
      <c r="R4015" t="s">
        <v>8323</v>
      </c>
      <c r="S4015" s="11">
        <f t="shared" si="252"/>
        <v>42051.301192129627</v>
      </c>
      <c r="T4015" s="11">
        <f t="shared" si="250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 s="7" t="e">
        <f t="shared" si="249"/>
        <v>#DIV/0!</v>
      </c>
      <c r="Q4016" t="s">
        <v>8322</v>
      </c>
      <c r="R4016" t="s">
        <v>8323</v>
      </c>
      <c r="S4016" s="11">
        <f t="shared" si="252"/>
        <v>42434.246168981481</v>
      </c>
      <c r="T4016" s="11">
        <f t="shared" si="250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1.4285714285714287E-2</v>
      </c>
      <c r="P4017" s="7">
        <f t="shared" si="249"/>
        <v>1</v>
      </c>
      <c r="Q4017" t="s">
        <v>8322</v>
      </c>
      <c r="R4017" t="s">
        <v>8323</v>
      </c>
      <c r="S4017" s="11">
        <f t="shared" si="252"/>
        <v>42204.780821759254</v>
      </c>
      <c r="T4017" s="11">
        <f t="shared" si="250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14.000000000000002</v>
      </c>
      <c r="P4018" s="7">
        <f t="shared" si="249"/>
        <v>10</v>
      </c>
      <c r="Q4018" t="s">
        <v>8322</v>
      </c>
      <c r="R4018" t="s">
        <v>8323</v>
      </c>
      <c r="S4018" s="11">
        <f t="shared" si="252"/>
        <v>41899.872685185182</v>
      </c>
      <c r="T4018" s="11">
        <f t="shared" si="250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</v>
      </c>
      <c r="P4019" s="7">
        <f t="shared" si="249"/>
        <v>52.5</v>
      </c>
      <c r="Q4019" t="s">
        <v>8322</v>
      </c>
      <c r="R4019" t="s">
        <v>8323</v>
      </c>
      <c r="S4019" s="11">
        <f t="shared" si="252"/>
        <v>41886.672152777777</v>
      </c>
      <c r="T4019" s="11">
        <f t="shared" si="250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8.6666666666666679</v>
      </c>
      <c r="P4020" s="7">
        <f t="shared" si="249"/>
        <v>32.5</v>
      </c>
      <c r="Q4020" t="s">
        <v>8322</v>
      </c>
      <c r="R4020" t="s">
        <v>8323</v>
      </c>
      <c r="S4020" s="11">
        <f t="shared" si="252"/>
        <v>42650.91097222222</v>
      </c>
      <c r="T4020" s="11">
        <f t="shared" si="250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0.82857142857142851</v>
      </c>
      <c r="P4021" s="7">
        <f t="shared" si="249"/>
        <v>7.25</v>
      </c>
      <c r="Q4021" t="s">
        <v>8322</v>
      </c>
      <c r="R4021" t="s">
        <v>8323</v>
      </c>
      <c r="S4021" s="11">
        <f t="shared" si="252"/>
        <v>42475.686111111107</v>
      </c>
      <c r="T4021" s="11">
        <f t="shared" si="250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16.666666666666664</v>
      </c>
      <c r="P4022" s="7">
        <f t="shared" si="249"/>
        <v>33.333333333333336</v>
      </c>
      <c r="Q4022" t="s">
        <v>8322</v>
      </c>
      <c r="R4022" t="s">
        <v>8323</v>
      </c>
      <c r="S4022" s="11">
        <f t="shared" si="252"/>
        <v>42087.149293981478</v>
      </c>
      <c r="T4022" s="11">
        <f t="shared" si="250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0.83333333333333337</v>
      </c>
      <c r="P4023" s="7">
        <f t="shared" si="249"/>
        <v>62.5</v>
      </c>
      <c r="Q4023" t="s">
        <v>8322</v>
      </c>
      <c r="R4023" t="s">
        <v>8323</v>
      </c>
      <c r="S4023" s="11">
        <f t="shared" si="252"/>
        <v>41938.911550925928</v>
      </c>
      <c r="T4023" s="11">
        <f t="shared" si="250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69.561111111111103</v>
      </c>
      <c r="P4024" s="7">
        <f t="shared" si="249"/>
        <v>63.558375634517766</v>
      </c>
      <c r="Q4024" t="s">
        <v>8322</v>
      </c>
      <c r="R4024" t="s">
        <v>8323</v>
      </c>
      <c r="S4024" s="11">
        <f t="shared" si="252"/>
        <v>42036.120833333334</v>
      </c>
      <c r="T4024" s="11">
        <f t="shared" si="250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 s="7" t="e">
        <f t="shared" si="249"/>
        <v>#DIV/0!</v>
      </c>
      <c r="Q4025" t="s">
        <v>8322</v>
      </c>
      <c r="R4025" t="s">
        <v>8323</v>
      </c>
      <c r="S4025" s="11">
        <f t="shared" si="252"/>
        <v>42453.957905092597</v>
      </c>
      <c r="T4025" s="11">
        <f t="shared" si="250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</v>
      </c>
      <c r="P4026" s="7">
        <f t="shared" si="249"/>
        <v>10</v>
      </c>
      <c r="Q4026" t="s">
        <v>8322</v>
      </c>
      <c r="R4026" t="s">
        <v>8323</v>
      </c>
      <c r="S4026" s="11">
        <f t="shared" si="252"/>
        <v>42247.670104166667</v>
      </c>
      <c r="T4026" s="11">
        <f t="shared" si="250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5</v>
      </c>
      <c r="P4027" s="7">
        <f t="shared" si="249"/>
        <v>62.5</v>
      </c>
      <c r="Q4027" t="s">
        <v>8322</v>
      </c>
      <c r="R4027" t="s">
        <v>8323</v>
      </c>
      <c r="S4027" s="11">
        <f t="shared" si="252"/>
        <v>42211.237685185188</v>
      </c>
      <c r="T4027" s="11">
        <f t="shared" si="250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 s="7" t="e">
        <f t="shared" si="249"/>
        <v>#DIV/0!</v>
      </c>
      <c r="Q4028" t="s">
        <v>8322</v>
      </c>
      <c r="R4028" t="s">
        <v>8323</v>
      </c>
      <c r="S4028" s="11">
        <f t="shared" si="252"/>
        <v>42342.697210648148</v>
      </c>
      <c r="T4028" s="11">
        <f t="shared" si="250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</v>
      </c>
      <c r="P4029" s="7">
        <f t="shared" si="249"/>
        <v>30.714285714285715</v>
      </c>
      <c r="Q4029" t="s">
        <v>8322</v>
      </c>
      <c r="R4029" t="s">
        <v>8323</v>
      </c>
      <c r="S4029" s="11">
        <f t="shared" si="252"/>
        <v>42789.041666666672</v>
      </c>
      <c r="T4029" s="11">
        <f t="shared" si="250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28.050000000000004</v>
      </c>
      <c r="P4030" s="7">
        <f t="shared" si="249"/>
        <v>51</v>
      </c>
      <c r="Q4030" t="s">
        <v>8322</v>
      </c>
      <c r="R4030" t="s">
        <v>8323</v>
      </c>
      <c r="S4030" s="11">
        <f t="shared" si="252"/>
        <v>41795.938657407409</v>
      </c>
      <c r="T4030" s="11">
        <f t="shared" si="250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 s="7" t="e">
        <f t="shared" si="249"/>
        <v>#DIV/0!</v>
      </c>
      <c r="Q4031" t="s">
        <v>8322</v>
      </c>
      <c r="R4031" t="s">
        <v>8323</v>
      </c>
      <c r="S4031" s="11">
        <f t="shared" si="252"/>
        <v>42352.025115740747</v>
      </c>
      <c r="T4031" s="11">
        <f t="shared" si="250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16</v>
      </c>
      <c r="P4032" s="7">
        <f t="shared" si="249"/>
        <v>66.666666666666671</v>
      </c>
      <c r="Q4032" t="s">
        <v>8322</v>
      </c>
      <c r="R4032" t="s">
        <v>8323</v>
      </c>
      <c r="S4032" s="11">
        <f t="shared" si="252"/>
        <v>42403.784027777772</v>
      </c>
      <c r="T4032" s="11">
        <f t="shared" si="250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 s="7" t="e">
        <f t="shared" si="249"/>
        <v>#DIV/0!</v>
      </c>
      <c r="Q4033" t="s">
        <v>8322</v>
      </c>
      <c r="R4033" t="s">
        <v>8323</v>
      </c>
      <c r="S4033" s="11">
        <f t="shared" si="252"/>
        <v>41991.626898148148</v>
      </c>
      <c r="T4033" s="11">
        <f t="shared" si="250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6.8287037037037033</v>
      </c>
      <c r="P4034" s="7">
        <f t="shared" si="249"/>
        <v>59</v>
      </c>
      <c r="Q4034" t="s">
        <v>8322</v>
      </c>
      <c r="R4034" t="s">
        <v>8323</v>
      </c>
      <c r="S4034" s="11">
        <f t="shared" si="252"/>
        <v>42353.85087962963</v>
      </c>
      <c r="T4034" s="11">
        <f t="shared" si="250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1"/>
        <v>25.698702928870294</v>
      </c>
      <c r="P4035" s="7">
        <f t="shared" ref="P4035:P4098" si="253">E4035/L4035</f>
        <v>65.340319148936175</v>
      </c>
      <c r="Q4035" t="s">
        <v>8322</v>
      </c>
      <c r="R4035" t="s">
        <v>8323</v>
      </c>
      <c r="S4035" s="11">
        <f t="shared" si="252"/>
        <v>42645.375</v>
      </c>
      <c r="T4035" s="11">
        <f t="shared" ref="T4035:T4098" si="254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1"/>
        <v>1.4814814814814816</v>
      </c>
      <c r="P4036" s="7">
        <f t="shared" si="253"/>
        <v>100</v>
      </c>
      <c r="Q4036" t="s">
        <v>8322</v>
      </c>
      <c r="R4036" t="s">
        <v>8323</v>
      </c>
      <c r="S4036" s="11">
        <f t="shared" si="252"/>
        <v>42097.905671296292</v>
      </c>
      <c r="T4036" s="11">
        <f t="shared" si="254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ref="O4037:O4100" si="255">E4037/D4037*100</f>
        <v>36.85</v>
      </c>
      <c r="P4037" s="7">
        <f t="shared" si="253"/>
        <v>147.4</v>
      </c>
      <c r="Q4037" t="s">
        <v>8322</v>
      </c>
      <c r="R4037" t="s">
        <v>8323</v>
      </c>
      <c r="S4037" s="11">
        <f t="shared" si="252"/>
        <v>41933.882951388885</v>
      </c>
      <c r="T4037" s="11">
        <f t="shared" si="254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47.05</v>
      </c>
      <c r="P4038" s="7">
        <f t="shared" si="253"/>
        <v>166.05882352941177</v>
      </c>
      <c r="Q4038" t="s">
        <v>8322</v>
      </c>
      <c r="R4038" t="s">
        <v>8323</v>
      </c>
      <c r="S4038" s="11">
        <f t="shared" si="252"/>
        <v>41821.9375</v>
      </c>
      <c r="T4038" s="11">
        <f t="shared" si="254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11.428571428571429</v>
      </c>
      <c r="P4039" s="7">
        <f t="shared" si="253"/>
        <v>40</v>
      </c>
      <c r="Q4039" t="s">
        <v>8322</v>
      </c>
      <c r="R4039" t="s">
        <v>8323</v>
      </c>
      <c r="S4039" s="11">
        <f t="shared" si="252"/>
        <v>42514.600694444445</v>
      </c>
      <c r="T4039" s="11">
        <f t="shared" si="254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12.04</v>
      </c>
      <c r="P4040" s="7">
        <f t="shared" si="253"/>
        <v>75.25</v>
      </c>
      <c r="Q4040" t="s">
        <v>8322</v>
      </c>
      <c r="R4040" t="s">
        <v>8323</v>
      </c>
      <c r="S4040" s="11">
        <f t="shared" si="252"/>
        <v>41929.798726851855</v>
      </c>
      <c r="T4040" s="11">
        <f t="shared" si="254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60</v>
      </c>
      <c r="P4041" s="7">
        <f t="shared" si="253"/>
        <v>60</v>
      </c>
      <c r="Q4041" t="s">
        <v>8322</v>
      </c>
      <c r="R4041" t="s">
        <v>8323</v>
      </c>
      <c r="S4041" s="11">
        <f t="shared" ref="S4041:S4104" si="256">(((I4041/60)/60)/24)+DATE(1970,1,1)</f>
        <v>42339.249305555553</v>
      </c>
      <c r="T4041" s="11">
        <f t="shared" si="254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31.25</v>
      </c>
      <c r="P4042" s="7">
        <f t="shared" si="253"/>
        <v>1250</v>
      </c>
      <c r="Q4042" t="s">
        <v>8322</v>
      </c>
      <c r="R4042" t="s">
        <v>8323</v>
      </c>
      <c r="S4042" s="11">
        <f t="shared" si="256"/>
        <v>42203.125</v>
      </c>
      <c r="T4042" s="11">
        <f t="shared" si="254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0.42</v>
      </c>
      <c r="P4043" s="7">
        <f t="shared" si="253"/>
        <v>10.5</v>
      </c>
      <c r="Q4043" t="s">
        <v>8322</v>
      </c>
      <c r="R4043" t="s">
        <v>8323</v>
      </c>
      <c r="S4043" s="11">
        <f t="shared" si="256"/>
        <v>42619.474004629628</v>
      </c>
      <c r="T4043" s="11">
        <f t="shared" si="254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0.21</v>
      </c>
      <c r="P4044" s="7">
        <f t="shared" si="253"/>
        <v>7</v>
      </c>
      <c r="Q4044" t="s">
        <v>8322</v>
      </c>
      <c r="R4044" t="s">
        <v>8323</v>
      </c>
      <c r="S4044" s="11">
        <f t="shared" si="256"/>
        <v>42024.802777777775</v>
      </c>
      <c r="T4044" s="11">
        <f t="shared" si="254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s="7" t="e">
        <f t="shared" si="253"/>
        <v>#DIV/0!</v>
      </c>
      <c r="Q4045" t="s">
        <v>8322</v>
      </c>
      <c r="R4045" t="s">
        <v>8323</v>
      </c>
      <c r="S4045" s="11">
        <f t="shared" si="256"/>
        <v>41963.957465277781</v>
      </c>
      <c r="T4045" s="11">
        <f t="shared" si="254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37.5</v>
      </c>
      <c r="P4046" s="7">
        <f t="shared" si="253"/>
        <v>56.25</v>
      </c>
      <c r="Q4046" t="s">
        <v>8322</v>
      </c>
      <c r="R4046" t="s">
        <v>8323</v>
      </c>
      <c r="S4046" s="11">
        <f t="shared" si="256"/>
        <v>42104.208333333328</v>
      </c>
      <c r="T4046" s="11">
        <f t="shared" si="254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0.02</v>
      </c>
      <c r="P4047" s="7">
        <f t="shared" si="253"/>
        <v>1</v>
      </c>
      <c r="Q4047" t="s">
        <v>8322</v>
      </c>
      <c r="R4047" t="s">
        <v>8323</v>
      </c>
      <c r="S4047" s="11">
        <f t="shared" si="256"/>
        <v>41872.201261574075</v>
      </c>
      <c r="T4047" s="11">
        <f t="shared" si="254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8.2142857142857135</v>
      </c>
      <c r="P4048" s="7">
        <f t="shared" si="253"/>
        <v>38.333333333333336</v>
      </c>
      <c r="Q4048" t="s">
        <v>8322</v>
      </c>
      <c r="R4048" t="s">
        <v>8323</v>
      </c>
      <c r="S4048" s="11">
        <f t="shared" si="256"/>
        <v>41934.650578703702</v>
      </c>
      <c r="T4048" s="11">
        <f t="shared" si="254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2.1999999999999997</v>
      </c>
      <c r="P4049" s="7">
        <f t="shared" si="253"/>
        <v>27.5</v>
      </c>
      <c r="Q4049" t="s">
        <v>8322</v>
      </c>
      <c r="R4049" t="s">
        <v>8323</v>
      </c>
      <c r="S4049" s="11">
        <f t="shared" si="256"/>
        <v>42015.041666666672</v>
      </c>
      <c r="T4049" s="11">
        <f t="shared" si="254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17.652941176470588</v>
      </c>
      <c r="P4050" s="7">
        <f t="shared" si="253"/>
        <v>32.978021978021978</v>
      </c>
      <c r="Q4050" t="s">
        <v>8322</v>
      </c>
      <c r="R4050" t="s">
        <v>8323</v>
      </c>
      <c r="S4050" s="11">
        <f t="shared" si="256"/>
        <v>42471.467442129629</v>
      </c>
      <c r="T4050" s="11">
        <f t="shared" si="254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0.08</v>
      </c>
      <c r="P4051" s="7">
        <f t="shared" si="253"/>
        <v>16</v>
      </c>
      <c r="Q4051" t="s">
        <v>8322</v>
      </c>
      <c r="R4051" t="s">
        <v>8323</v>
      </c>
      <c r="S4051" s="11">
        <f t="shared" si="256"/>
        <v>42199.958506944444</v>
      </c>
      <c r="T4051" s="11">
        <f t="shared" si="254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6.6666666666666666E-2</v>
      </c>
      <c r="P4052" s="7">
        <f t="shared" si="253"/>
        <v>1</v>
      </c>
      <c r="Q4052" t="s">
        <v>8322</v>
      </c>
      <c r="R4052" t="s">
        <v>8323</v>
      </c>
      <c r="S4052" s="11">
        <f t="shared" si="256"/>
        <v>41935.636469907404</v>
      </c>
      <c r="T4052" s="11">
        <f t="shared" si="254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s="7" t="e">
        <f t="shared" si="253"/>
        <v>#DIV/0!</v>
      </c>
      <c r="Q4053" t="s">
        <v>8322</v>
      </c>
      <c r="R4053" t="s">
        <v>8323</v>
      </c>
      <c r="S4053" s="11">
        <f t="shared" si="256"/>
        <v>41768.286805555559</v>
      </c>
      <c r="T4053" s="11">
        <f t="shared" si="254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37.533333333333339</v>
      </c>
      <c r="P4054" s="7">
        <f t="shared" si="253"/>
        <v>86.615384615384613</v>
      </c>
      <c r="Q4054" t="s">
        <v>8322</v>
      </c>
      <c r="R4054" t="s">
        <v>8323</v>
      </c>
      <c r="S4054" s="11">
        <f t="shared" si="256"/>
        <v>41925.878657407404</v>
      </c>
      <c r="T4054" s="11">
        <f t="shared" si="254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22</v>
      </c>
      <c r="P4055" s="7">
        <f t="shared" si="253"/>
        <v>55</v>
      </c>
      <c r="Q4055" t="s">
        <v>8322</v>
      </c>
      <c r="R4055" t="s">
        <v>8323</v>
      </c>
      <c r="S4055" s="11">
        <f t="shared" si="256"/>
        <v>41958.833333333328</v>
      </c>
      <c r="T4055" s="11">
        <f t="shared" si="254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s="7" t="e">
        <f t="shared" si="253"/>
        <v>#DIV/0!</v>
      </c>
      <c r="Q4056" t="s">
        <v>8322</v>
      </c>
      <c r="R4056" t="s">
        <v>8323</v>
      </c>
      <c r="S4056" s="11">
        <f t="shared" si="256"/>
        <v>42644.166666666672</v>
      </c>
      <c r="T4056" s="11">
        <f t="shared" si="254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17.62</v>
      </c>
      <c r="P4057" s="7">
        <f t="shared" si="253"/>
        <v>41.952380952380949</v>
      </c>
      <c r="Q4057" t="s">
        <v>8322</v>
      </c>
      <c r="R4057" t="s">
        <v>8323</v>
      </c>
      <c r="S4057" s="11">
        <f t="shared" si="256"/>
        <v>41809.648506944446</v>
      </c>
      <c r="T4057" s="11">
        <f t="shared" si="254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53</v>
      </c>
      <c r="P4058" s="7">
        <f t="shared" si="253"/>
        <v>88.333333333333329</v>
      </c>
      <c r="Q4058" t="s">
        <v>8322</v>
      </c>
      <c r="R4058" t="s">
        <v>8323</v>
      </c>
      <c r="S4058" s="11">
        <f t="shared" si="256"/>
        <v>42554.832638888889</v>
      </c>
      <c r="T4058" s="11">
        <f t="shared" si="254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22.142857142857142</v>
      </c>
      <c r="P4059" s="7">
        <f t="shared" si="253"/>
        <v>129.16666666666666</v>
      </c>
      <c r="Q4059" t="s">
        <v>8322</v>
      </c>
      <c r="R4059" t="s">
        <v>8323</v>
      </c>
      <c r="S4059" s="11">
        <f t="shared" si="256"/>
        <v>42333.958333333328</v>
      </c>
      <c r="T4059" s="11">
        <f t="shared" si="254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2.5333333333333332</v>
      </c>
      <c r="P4060" s="7">
        <f t="shared" si="253"/>
        <v>23.75</v>
      </c>
      <c r="Q4060" t="s">
        <v>8322</v>
      </c>
      <c r="R4060" t="s">
        <v>8323</v>
      </c>
      <c r="S4060" s="11">
        <f t="shared" si="256"/>
        <v>42461.165972222225</v>
      </c>
      <c r="T4060" s="11">
        <f t="shared" si="254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</v>
      </c>
      <c r="P4061" s="7">
        <f t="shared" si="253"/>
        <v>35.714285714285715</v>
      </c>
      <c r="Q4061" t="s">
        <v>8322</v>
      </c>
      <c r="R4061" t="s">
        <v>8323</v>
      </c>
      <c r="S4061" s="11">
        <f t="shared" si="256"/>
        <v>41898.125</v>
      </c>
      <c r="T4061" s="11">
        <f t="shared" si="254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</v>
      </c>
      <c r="P4062" s="7">
        <f t="shared" si="253"/>
        <v>57</v>
      </c>
      <c r="Q4062" t="s">
        <v>8322</v>
      </c>
      <c r="R4062" t="s">
        <v>8323</v>
      </c>
      <c r="S4062" s="11">
        <f t="shared" si="256"/>
        <v>41813.666666666664</v>
      </c>
      <c r="T4062" s="11">
        <f t="shared" si="254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s="7" t="e">
        <f t="shared" si="253"/>
        <v>#DIV/0!</v>
      </c>
      <c r="Q4063" t="s">
        <v>8322</v>
      </c>
      <c r="R4063" t="s">
        <v>8323</v>
      </c>
      <c r="S4063" s="11">
        <f t="shared" si="256"/>
        <v>42481.099803240737</v>
      </c>
      <c r="T4063" s="11">
        <f t="shared" si="254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2.4500000000000002</v>
      </c>
      <c r="P4064" s="7">
        <f t="shared" si="253"/>
        <v>163.33333333333334</v>
      </c>
      <c r="Q4064" t="s">
        <v>8322</v>
      </c>
      <c r="R4064" t="s">
        <v>8323</v>
      </c>
      <c r="S4064" s="11">
        <f t="shared" si="256"/>
        <v>42553.739212962959</v>
      </c>
      <c r="T4064" s="11">
        <f t="shared" si="254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1.4210526315789473</v>
      </c>
      <c r="P4065" s="7">
        <f t="shared" si="253"/>
        <v>15</v>
      </c>
      <c r="Q4065" t="s">
        <v>8322</v>
      </c>
      <c r="R4065" t="s">
        <v>8323</v>
      </c>
      <c r="S4065" s="11">
        <f t="shared" si="256"/>
        <v>41817.681527777779</v>
      </c>
      <c r="T4065" s="11">
        <f t="shared" si="254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19.25</v>
      </c>
      <c r="P4066" s="7">
        <f t="shared" si="253"/>
        <v>64.166666666666671</v>
      </c>
      <c r="Q4066" t="s">
        <v>8322</v>
      </c>
      <c r="R4066" t="s">
        <v>8323</v>
      </c>
      <c r="S4066" s="11">
        <f t="shared" si="256"/>
        <v>42123.588263888887</v>
      </c>
      <c r="T4066" s="11">
        <f t="shared" si="254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0.67500000000000004</v>
      </c>
      <c r="P4067" s="7">
        <f t="shared" si="253"/>
        <v>6.75</v>
      </c>
      <c r="Q4067" t="s">
        <v>8322</v>
      </c>
      <c r="R4067" t="s">
        <v>8323</v>
      </c>
      <c r="S4067" s="11">
        <f t="shared" si="256"/>
        <v>41863.951516203706</v>
      </c>
      <c r="T4067" s="11">
        <f t="shared" si="254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0.16666666666666669</v>
      </c>
      <c r="P4068" s="7">
        <f t="shared" si="253"/>
        <v>25</v>
      </c>
      <c r="Q4068" t="s">
        <v>8322</v>
      </c>
      <c r="R4068" t="s">
        <v>8323</v>
      </c>
      <c r="S4068" s="11">
        <f t="shared" si="256"/>
        <v>42509.039212962962</v>
      </c>
      <c r="T4068" s="11">
        <f t="shared" si="254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60.9</v>
      </c>
      <c r="P4069" s="7">
        <f t="shared" si="253"/>
        <v>179.11764705882354</v>
      </c>
      <c r="Q4069" t="s">
        <v>8322</v>
      </c>
      <c r="R4069" t="s">
        <v>8323</v>
      </c>
      <c r="S4069" s="11">
        <f t="shared" si="256"/>
        <v>42275.117476851854</v>
      </c>
      <c r="T4069" s="11">
        <f t="shared" si="254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1</v>
      </c>
      <c r="P4070" s="7">
        <f t="shared" si="253"/>
        <v>34.950000000000003</v>
      </c>
      <c r="Q4070" t="s">
        <v>8322</v>
      </c>
      <c r="R4070" t="s">
        <v>8323</v>
      </c>
      <c r="S4070" s="11">
        <f t="shared" si="256"/>
        <v>42748.961805555555</v>
      </c>
      <c r="T4070" s="11">
        <f t="shared" si="254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34.4</v>
      </c>
      <c r="P4071" s="7">
        <f t="shared" si="253"/>
        <v>33.07692307692308</v>
      </c>
      <c r="Q4071" t="s">
        <v>8322</v>
      </c>
      <c r="R4071" t="s">
        <v>8323</v>
      </c>
      <c r="S4071" s="11">
        <f t="shared" si="256"/>
        <v>42063.5</v>
      </c>
      <c r="T4071" s="11">
        <f t="shared" si="254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16.5</v>
      </c>
      <c r="P4072" s="7">
        <f t="shared" si="253"/>
        <v>27.5</v>
      </c>
      <c r="Q4072" t="s">
        <v>8322</v>
      </c>
      <c r="R4072" t="s">
        <v>8323</v>
      </c>
      <c r="S4072" s="11">
        <f t="shared" si="256"/>
        <v>42064.125</v>
      </c>
      <c r="T4072" s="11">
        <f t="shared" si="254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s="7" t="e">
        <f t="shared" si="253"/>
        <v>#DIV/0!</v>
      </c>
      <c r="Q4073" t="s">
        <v>8322</v>
      </c>
      <c r="R4073" t="s">
        <v>8323</v>
      </c>
      <c r="S4073" s="11">
        <f t="shared" si="256"/>
        <v>42730.804756944446</v>
      </c>
      <c r="T4073" s="11">
        <f t="shared" si="254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0.4</v>
      </c>
      <c r="P4074" s="7">
        <f t="shared" si="253"/>
        <v>2</v>
      </c>
      <c r="Q4074" t="s">
        <v>8322</v>
      </c>
      <c r="R4074" t="s">
        <v>8323</v>
      </c>
      <c r="S4074" s="11">
        <f t="shared" si="256"/>
        <v>41872.77443287037</v>
      </c>
      <c r="T4074" s="11">
        <f t="shared" si="254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</v>
      </c>
      <c r="P4075" s="7">
        <f t="shared" si="253"/>
        <v>18.5</v>
      </c>
      <c r="Q4075" t="s">
        <v>8322</v>
      </c>
      <c r="R4075" t="s">
        <v>8323</v>
      </c>
      <c r="S4075" s="11">
        <f t="shared" si="256"/>
        <v>42133.166666666672</v>
      </c>
      <c r="T4075" s="11">
        <f t="shared" si="254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26.727272727272727</v>
      </c>
      <c r="P4076" s="7">
        <f t="shared" si="253"/>
        <v>35</v>
      </c>
      <c r="Q4076" t="s">
        <v>8322</v>
      </c>
      <c r="R4076" t="s">
        <v>8323</v>
      </c>
      <c r="S4076" s="11">
        <f t="shared" si="256"/>
        <v>42313.594618055555</v>
      </c>
      <c r="T4076" s="11">
        <f t="shared" si="254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28.799999999999997</v>
      </c>
      <c r="P4077" s="7">
        <f t="shared" si="253"/>
        <v>44.307692307692307</v>
      </c>
      <c r="Q4077" t="s">
        <v>8322</v>
      </c>
      <c r="R4077" t="s">
        <v>8323</v>
      </c>
      <c r="S4077" s="11">
        <f t="shared" si="256"/>
        <v>41820.727777777778</v>
      </c>
      <c r="T4077" s="11">
        <f t="shared" si="254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s="7" t="e">
        <f t="shared" si="253"/>
        <v>#DIV/0!</v>
      </c>
      <c r="Q4078" t="s">
        <v>8322</v>
      </c>
      <c r="R4078" t="s">
        <v>8323</v>
      </c>
      <c r="S4078" s="11">
        <f t="shared" si="256"/>
        <v>41933.82708333333</v>
      </c>
      <c r="T4078" s="11">
        <f t="shared" si="254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8.9</v>
      </c>
      <c r="P4079" s="7">
        <f t="shared" si="253"/>
        <v>222.5</v>
      </c>
      <c r="Q4079" t="s">
        <v>8322</v>
      </c>
      <c r="R4079" t="s">
        <v>8323</v>
      </c>
      <c r="S4079" s="11">
        <f t="shared" si="256"/>
        <v>42725.7105787037</v>
      </c>
      <c r="T4079" s="11">
        <f t="shared" si="254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s="7" t="e">
        <f t="shared" si="253"/>
        <v>#DIV/0!</v>
      </c>
      <c r="Q4080" t="s">
        <v>8322</v>
      </c>
      <c r="R4080" t="s">
        <v>8323</v>
      </c>
      <c r="S4080" s="11">
        <f t="shared" si="256"/>
        <v>42762.787523148145</v>
      </c>
      <c r="T4080" s="11">
        <f t="shared" si="254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0.16666666666666669</v>
      </c>
      <c r="P4081" s="7">
        <f t="shared" si="253"/>
        <v>5</v>
      </c>
      <c r="Q4081" t="s">
        <v>8322</v>
      </c>
      <c r="R4081" t="s">
        <v>8323</v>
      </c>
      <c r="S4081" s="11">
        <f t="shared" si="256"/>
        <v>42540.938900462963</v>
      </c>
      <c r="T4081" s="11">
        <f t="shared" si="254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s="7" t="e">
        <f t="shared" si="253"/>
        <v>#DIV/0!</v>
      </c>
      <c r="Q4082" t="s">
        <v>8322</v>
      </c>
      <c r="R4082" t="s">
        <v>8323</v>
      </c>
      <c r="S4082" s="11">
        <f t="shared" si="256"/>
        <v>42535.787500000006</v>
      </c>
      <c r="T4082" s="11">
        <f t="shared" si="254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15.737410071942445</v>
      </c>
      <c r="P4083" s="7">
        <f t="shared" si="253"/>
        <v>29.166666666666668</v>
      </c>
      <c r="Q4083" t="s">
        <v>8322</v>
      </c>
      <c r="R4083" t="s">
        <v>8323</v>
      </c>
      <c r="S4083" s="11">
        <f t="shared" si="256"/>
        <v>42071.539641203708</v>
      </c>
      <c r="T4083" s="11">
        <f t="shared" si="254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2</v>
      </c>
      <c r="P4084" s="7">
        <f t="shared" si="253"/>
        <v>1.5</v>
      </c>
      <c r="Q4084" t="s">
        <v>8322</v>
      </c>
      <c r="R4084" t="s">
        <v>8323</v>
      </c>
      <c r="S4084" s="11">
        <f t="shared" si="256"/>
        <v>42322.958333333328</v>
      </c>
      <c r="T4084" s="11">
        <f t="shared" si="254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21.685714285714287</v>
      </c>
      <c r="P4085" s="7">
        <f t="shared" si="253"/>
        <v>126.5</v>
      </c>
      <c r="Q4085" t="s">
        <v>8322</v>
      </c>
      <c r="R4085" t="s">
        <v>8323</v>
      </c>
      <c r="S4085" s="11">
        <f t="shared" si="256"/>
        <v>42383.761759259258</v>
      </c>
      <c r="T4085" s="11">
        <f t="shared" si="254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0.33333333333333337</v>
      </c>
      <c r="P4086" s="7">
        <f t="shared" si="253"/>
        <v>10</v>
      </c>
      <c r="Q4086" t="s">
        <v>8322</v>
      </c>
      <c r="R4086" t="s">
        <v>8323</v>
      </c>
      <c r="S4086" s="11">
        <f t="shared" si="256"/>
        <v>42652.436412037037</v>
      </c>
      <c r="T4086" s="11">
        <f t="shared" si="254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0.2857142857142857</v>
      </c>
      <c r="P4087" s="7">
        <f t="shared" si="253"/>
        <v>10</v>
      </c>
      <c r="Q4087" t="s">
        <v>8322</v>
      </c>
      <c r="R4087" t="s">
        <v>8323</v>
      </c>
      <c r="S4087" s="11">
        <f t="shared" si="256"/>
        <v>42087.165972222225</v>
      </c>
      <c r="T4087" s="11">
        <f t="shared" si="254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</v>
      </c>
      <c r="P4088" s="7">
        <f t="shared" si="253"/>
        <v>9.4</v>
      </c>
      <c r="Q4088" t="s">
        <v>8322</v>
      </c>
      <c r="R4088" t="s">
        <v>8323</v>
      </c>
      <c r="S4088" s="11">
        <f t="shared" si="256"/>
        <v>42329.166666666672</v>
      </c>
      <c r="T4088" s="11">
        <f t="shared" si="254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s="7" t="e">
        <f t="shared" si="253"/>
        <v>#DIV/0!</v>
      </c>
      <c r="Q4089" t="s">
        <v>8322</v>
      </c>
      <c r="R4089" t="s">
        <v>8323</v>
      </c>
      <c r="S4089" s="11">
        <f t="shared" si="256"/>
        <v>42568.742893518516</v>
      </c>
      <c r="T4089" s="11">
        <f t="shared" si="254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10.8</v>
      </c>
      <c r="P4090" s="7">
        <f t="shared" si="253"/>
        <v>72</v>
      </c>
      <c r="Q4090" t="s">
        <v>8322</v>
      </c>
      <c r="R4090" t="s">
        <v>8323</v>
      </c>
      <c r="S4090" s="11">
        <f t="shared" si="256"/>
        <v>42020.434722222228</v>
      </c>
      <c r="T4090" s="11">
        <f t="shared" si="254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</v>
      </c>
      <c r="P4091" s="7">
        <f t="shared" si="253"/>
        <v>30</v>
      </c>
      <c r="Q4091" t="s">
        <v>8322</v>
      </c>
      <c r="R4091" t="s">
        <v>8323</v>
      </c>
      <c r="S4091" s="11">
        <f t="shared" si="256"/>
        <v>42155.732638888891</v>
      </c>
      <c r="T4091" s="11">
        <f t="shared" si="254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</v>
      </c>
      <c r="P4092" s="7">
        <f t="shared" si="253"/>
        <v>10.666666666666666</v>
      </c>
      <c r="Q4092" t="s">
        <v>8322</v>
      </c>
      <c r="R4092" t="s">
        <v>8323</v>
      </c>
      <c r="S4092" s="11">
        <f t="shared" si="256"/>
        <v>42223.625</v>
      </c>
      <c r="T4092" s="11">
        <f t="shared" si="254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12.75</v>
      </c>
      <c r="P4093" s="7">
        <f t="shared" si="253"/>
        <v>25.5</v>
      </c>
      <c r="Q4093" t="s">
        <v>8322</v>
      </c>
      <c r="R4093" t="s">
        <v>8323</v>
      </c>
      <c r="S4093" s="11">
        <f t="shared" si="256"/>
        <v>42020.506377314814</v>
      </c>
      <c r="T4093" s="11">
        <f t="shared" si="254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1.8181818181818181E-2</v>
      </c>
      <c r="P4094" s="7">
        <f t="shared" si="253"/>
        <v>20</v>
      </c>
      <c r="Q4094" t="s">
        <v>8322</v>
      </c>
      <c r="R4094" t="s">
        <v>8323</v>
      </c>
      <c r="S4094" s="11">
        <f t="shared" si="256"/>
        <v>42099.153321759266</v>
      </c>
      <c r="T4094" s="11">
        <f t="shared" si="254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</v>
      </c>
      <c r="P4095" s="7">
        <f t="shared" si="253"/>
        <v>15</v>
      </c>
      <c r="Q4095" t="s">
        <v>8322</v>
      </c>
      <c r="R4095" t="s">
        <v>8323</v>
      </c>
      <c r="S4095" s="11">
        <f t="shared" si="256"/>
        <v>42238.815891203703</v>
      </c>
      <c r="T4095" s="11">
        <f t="shared" si="254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36.5</v>
      </c>
      <c r="P4096" s="7">
        <f t="shared" si="253"/>
        <v>91.25</v>
      </c>
      <c r="Q4096" t="s">
        <v>8322</v>
      </c>
      <c r="R4096" t="s">
        <v>8323</v>
      </c>
      <c r="S4096" s="11">
        <f t="shared" si="256"/>
        <v>41934.207638888889</v>
      </c>
      <c r="T4096" s="11">
        <f t="shared" si="254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2.666666666666667</v>
      </c>
      <c r="P4097" s="7">
        <f t="shared" si="253"/>
        <v>800</v>
      </c>
      <c r="Q4097" t="s">
        <v>8322</v>
      </c>
      <c r="R4097" t="s">
        <v>8323</v>
      </c>
      <c r="S4097" s="11">
        <f t="shared" si="256"/>
        <v>42723.031828703708</v>
      </c>
      <c r="T4097" s="11">
        <f t="shared" si="254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11.428571428571429</v>
      </c>
      <c r="P4098" s="7">
        <f t="shared" si="253"/>
        <v>80</v>
      </c>
      <c r="Q4098" t="s">
        <v>8322</v>
      </c>
      <c r="R4098" t="s">
        <v>8323</v>
      </c>
      <c r="S4098" s="11">
        <f t="shared" si="256"/>
        <v>42794.368749999994</v>
      </c>
      <c r="T4098" s="11">
        <f t="shared" si="254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5"/>
        <v>0</v>
      </c>
      <c r="P4099" s="7" t="e">
        <f t="shared" ref="P4099:P4115" si="257">E4099/L4099</f>
        <v>#DIV/0!</v>
      </c>
      <c r="Q4099" t="s">
        <v>8322</v>
      </c>
      <c r="R4099" t="s">
        <v>8323</v>
      </c>
      <c r="S4099" s="11">
        <f t="shared" si="256"/>
        <v>42400.996527777781</v>
      </c>
      <c r="T4099" s="11">
        <f t="shared" ref="T4099:T4115" si="258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5"/>
        <v>0</v>
      </c>
      <c r="P4100" s="7" t="e">
        <f t="shared" si="257"/>
        <v>#DIV/0!</v>
      </c>
      <c r="Q4100" t="s">
        <v>8322</v>
      </c>
      <c r="R4100" t="s">
        <v>8323</v>
      </c>
      <c r="S4100" s="11">
        <f t="shared" si="256"/>
        <v>42525.722187499996</v>
      </c>
      <c r="T4100" s="11">
        <f t="shared" si="258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ref="O4101:O4115" si="259">E4101/D4101*100</f>
        <v>1.1111111111111112</v>
      </c>
      <c r="P4101" s="7">
        <f t="shared" si="257"/>
        <v>50</v>
      </c>
      <c r="Q4101" t="s">
        <v>8322</v>
      </c>
      <c r="R4101" t="s">
        <v>8323</v>
      </c>
      <c r="S4101" s="11">
        <f t="shared" si="256"/>
        <v>42615.850381944445</v>
      </c>
      <c r="T4101" s="11">
        <f t="shared" si="258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7" t="e">
        <f t="shared" si="257"/>
        <v>#DIV/0!</v>
      </c>
      <c r="Q4102" t="s">
        <v>8322</v>
      </c>
      <c r="R4102" t="s">
        <v>8323</v>
      </c>
      <c r="S4102" s="11">
        <f t="shared" si="256"/>
        <v>41937.124884259261</v>
      </c>
      <c r="T4102" s="11">
        <f t="shared" si="258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7" t="e">
        <f t="shared" si="257"/>
        <v>#DIV/0!</v>
      </c>
      <c r="Q4103" t="s">
        <v>8322</v>
      </c>
      <c r="R4103" t="s">
        <v>8323</v>
      </c>
      <c r="S4103" s="11">
        <f t="shared" si="256"/>
        <v>42760.903726851851</v>
      </c>
      <c r="T4103" s="11">
        <f t="shared" si="258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27.400000000000002</v>
      </c>
      <c r="P4104" s="7">
        <f t="shared" si="257"/>
        <v>22.833333333333332</v>
      </c>
      <c r="Q4104" t="s">
        <v>8322</v>
      </c>
      <c r="R4104" t="s">
        <v>8323</v>
      </c>
      <c r="S4104" s="11">
        <f t="shared" si="256"/>
        <v>42505.848067129627</v>
      </c>
      <c r="T4104" s="11">
        <f t="shared" si="258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10</v>
      </c>
      <c r="P4105" s="7">
        <f t="shared" si="257"/>
        <v>16.666666666666668</v>
      </c>
      <c r="Q4105" t="s">
        <v>8322</v>
      </c>
      <c r="R4105" t="s">
        <v>8323</v>
      </c>
      <c r="S4105" s="11">
        <f t="shared" ref="S4105:S4115" si="260">(((I4105/60)/60)/24)+DATE(1970,1,1)</f>
        <v>42242.772222222222</v>
      </c>
      <c r="T4105" s="11">
        <f t="shared" si="258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21.366666666666667</v>
      </c>
      <c r="P4106" s="7">
        <f t="shared" si="257"/>
        <v>45.785714285714285</v>
      </c>
      <c r="Q4106" t="s">
        <v>8322</v>
      </c>
      <c r="R4106" t="s">
        <v>8323</v>
      </c>
      <c r="S4106" s="11">
        <f t="shared" si="260"/>
        <v>42670.278171296297</v>
      </c>
      <c r="T4106" s="11">
        <f t="shared" si="258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6.9696969696969706</v>
      </c>
      <c r="P4107" s="7">
        <f t="shared" si="257"/>
        <v>383.33333333333331</v>
      </c>
      <c r="Q4107" t="s">
        <v>8322</v>
      </c>
      <c r="R4107" t="s">
        <v>8323</v>
      </c>
      <c r="S4107" s="11">
        <f t="shared" si="260"/>
        <v>42730.010520833333</v>
      </c>
      <c r="T4107" s="11">
        <f t="shared" si="258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70.599999999999994</v>
      </c>
      <c r="P4108" s="7">
        <f t="shared" si="257"/>
        <v>106.96969696969697</v>
      </c>
      <c r="Q4108" t="s">
        <v>8322</v>
      </c>
      <c r="R4108" t="s">
        <v>8323</v>
      </c>
      <c r="S4108" s="11">
        <f t="shared" si="260"/>
        <v>42096.041666666672</v>
      </c>
      <c r="T4108" s="11">
        <f t="shared" si="258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2.0500000000000003</v>
      </c>
      <c r="P4109" s="7">
        <f t="shared" si="257"/>
        <v>10.25</v>
      </c>
      <c r="Q4109" t="s">
        <v>8322</v>
      </c>
      <c r="R4109" t="s">
        <v>8323</v>
      </c>
      <c r="S4109" s="11">
        <f t="shared" si="260"/>
        <v>41906.916678240741</v>
      </c>
      <c r="T4109" s="11">
        <f t="shared" si="258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</v>
      </c>
      <c r="P4110" s="7">
        <f t="shared" si="257"/>
        <v>59</v>
      </c>
      <c r="Q4110" t="s">
        <v>8322</v>
      </c>
      <c r="R4110" t="s">
        <v>8323</v>
      </c>
      <c r="S4110" s="11">
        <f t="shared" si="260"/>
        <v>42797.208333333328</v>
      </c>
      <c r="T4110" s="11">
        <f t="shared" si="258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7" t="e">
        <f t="shared" si="257"/>
        <v>#DIV/0!</v>
      </c>
      <c r="Q4111" t="s">
        <v>8322</v>
      </c>
      <c r="R4111" t="s">
        <v>8323</v>
      </c>
      <c r="S4111" s="11">
        <f t="shared" si="260"/>
        <v>42337.581064814818</v>
      </c>
      <c r="T4111" s="11">
        <f t="shared" si="258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28.666666666666668</v>
      </c>
      <c r="P4112" s="7">
        <f t="shared" si="257"/>
        <v>14.333333333333334</v>
      </c>
      <c r="Q4112" t="s">
        <v>8322</v>
      </c>
      <c r="R4112" t="s">
        <v>8323</v>
      </c>
      <c r="S4112" s="11">
        <f t="shared" si="260"/>
        <v>42572.626747685179</v>
      </c>
      <c r="T4112" s="11">
        <f t="shared" si="258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3.1333333333333333</v>
      </c>
      <c r="P4113" s="7">
        <f t="shared" si="257"/>
        <v>15.666666666666666</v>
      </c>
      <c r="Q4113" t="s">
        <v>8322</v>
      </c>
      <c r="R4113" t="s">
        <v>8323</v>
      </c>
      <c r="S4113" s="11">
        <f t="shared" si="260"/>
        <v>42059.135879629626</v>
      </c>
      <c r="T4113" s="11">
        <f t="shared" si="258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0.04</v>
      </c>
      <c r="P4114" s="7">
        <f t="shared" si="257"/>
        <v>1</v>
      </c>
      <c r="Q4114" t="s">
        <v>8322</v>
      </c>
      <c r="R4114" t="s">
        <v>8323</v>
      </c>
      <c r="S4114" s="11">
        <f t="shared" si="260"/>
        <v>42428</v>
      </c>
      <c r="T4114" s="11">
        <f t="shared" si="258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0.2</v>
      </c>
      <c r="P4115" s="7">
        <f t="shared" si="257"/>
        <v>1</v>
      </c>
      <c r="Q4115" t="s">
        <v>8322</v>
      </c>
      <c r="R4115" t="s">
        <v>8323</v>
      </c>
      <c r="S4115" s="11">
        <f t="shared" si="260"/>
        <v>42377.273611111115</v>
      </c>
      <c r="T4115" s="11">
        <f t="shared" si="258"/>
        <v>42358.573182870372</v>
      </c>
    </row>
  </sheetData>
  <conditionalFormatting sqref="F2:F4115">
    <cfRule type="cellIs" dxfId="8" priority="7" operator="equal">
      <formula>"canceled"</formula>
    </cfRule>
    <cfRule type="cellIs" dxfId="7" priority="8" operator="equal">
      <formula>"failed"</formula>
    </cfRule>
    <cfRule type="cellIs" dxfId="6" priority="9" operator="equal">
      <formula>"successful"</formula>
    </cfRule>
  </conditionalFormatting>
  <conditionalFormatting sqref="F1:F1048576">
    <cfRule type="cellIs" dxfId="5" priority="4" operator="equal">
      <formula>"live"</formula>
    </cfRule>
    <cfRule type="cellIs" dxfId="4" priority="5" operator="equal">
      <formula>"canceled"</formula>
    </cfRule>
    <cfRule type="cellIs" dxfId="3" priority="6" operator="equal">
      <formula>"canceled"</formula>
    </cfRule>
  </conditionalFormatting>
  <conditionalFormatting sqref="O2:O4115">
    <cfRule type="cellIs" dxfId="0" priority="3" operator="between">
      <formula>0</formula>
      <formula>99</formula>
    </cfRule>
    <cfRule type="cellIs" dxfId="1" priority="2" operator="greaterThan">
      <formula>200</formula>
    </cfRule>
    <cfRule type="cellIs" dxfId="2" priority="1" operator="between">
      <formula>100</formula>
      <formula>200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1198B-9109-477E-9EB7-127A7F036920}">
  <sheetPr codeName="Sheet2"/>
  <dimension ref="A2:F15"/>
  <sheetViews>
    <sheetView workbookViewId="0">
      <selection activeCell="G4" sqref="G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x14ac:dyDescent="0.25">
      <c r="A2" s="10" t="s">
        <v>8223</v>
      </c>
      <c r="B2" t="s">
        <v>8362</v>
      </c>
    </row>
    <row r="4" spans="1:6" x14ac:dyDescent="0.25">
      <c r="A4" s="10" t="s">
        <v>8364</v>
      </c>
      <c r="B4" s="10" t="s">
        <v>8363</v>
      </c>
    </row>
    <row r="5" spans="1:6" x14ac:dyDescent="0.25">
      <c r="A5" s="10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6" t="s">
        <v>8315</v>
      </c>
      <c r="B6" s="9">
        <v>300</v>
      </c>
      <c r="C6" s="9"/>
      <c r="D6" s="9">
        <v>180</v>
      </c>
      <c r="E6" s="9">
        <v>40</v>
      </c>
      <c r="F6" s="9">
        <v>520</v>
      </c>
    </row>
    <row r="7" spans="1:6" x14ac:dyDescent="0.25">
      <c r="A7" s="6" t="s">
        <v>8310</v>
      </c>
      <c r="B7" s="9">
        <v>34</v>
      </c>
      <c r="C7" s="9">
        <v>6</v>
      </c>
      <c r="D7" s="9">
        <v>140</v>
      </c>
      <c r="E7" s="9">
        <v>20</v>
      </c>
      <c r="F7" s="9">
        <v>200</v>
      </c>
    </row>
    <row r="8" spans="1:6" x14ac:dyDescent="0.25">
      <c r="A8" s="6" t="s">
        <v>8314</v>
      </c>
      <c r="B8" s="9">
        <v>80</v>
      </c>
      <c r="C8" s="9"/>
      <c r="D8" s="9">
        <v>140</v>
      </c>
      <c r="E8" s="9"/>
      <c r="F8" s="9">
        <v>220</v>
      </c>
    </row>
    <row r="9" spans="1:6" x14ac:dyDescent="0.25">
      <c r="A9" s="6" t="s">
        <v>8333</v>
      </c>
      <c r="B9" s="9"/>
      <c r="C9" s="9"/>
      <c r="D9" s="9"/>
      <c r="E9" s="9">
        <v>24</v>
      </c>
      <c r="F9" s="9">
        <v>24</v>
      </c>
    </row>
    <row r="10" spans="1:6" x14ac:dyDescent="0.25">
      <c r="A10" s="6" t="s">
        <v>8313</v>
      </c>
      <c r="B10" s="9">
        <v>540</v>
      </c>
      <c r="C10" s="9">
        <v>20</v>
      </c>
      <c r="D10" s="9">
        <v>120</v>
      </c>
      <c r="E10" s="9">
        <v>20</v>
      </c>
      <c r="F10" s="9">
        <v>700</v>
      </c>
    </row>
    <row r="11" spans="1:6" x14ac:dyDescent="0.25">
      <c r="A11" s="6" t="s">
        <v>8338</v>
      </c>
      <c r="B11" s="9">
        <v>103</v>
      </c>
      <c r="C11" s="9"/>
      <c r="D11" s="9">
        <v>117</v>
      </c>
      <c r="E11" s="9"/>
      <c r="F11" s="9">
        <v>220</v>
      </c>
    </row>
    <row r="12" spans="1:6" x14ac:dyDescent="0.25">
      <c r="A12" s="6" t="s">
        <v>8327</v>
      </c>
      <c r="B12" s="9">
        <v>80</v>
      </c>
      <c r="C12" s="9"/>
      <c r="D12" s="9">
        <v>127</v>
      </c>
      <c r="E12" s="9">
        <v>30</v>
      </c>
      <c r="F12" s="9">
        <v>237</v>
      </c>
    </row>
    <row r="13" spans="1:6" x14ac:dyDescent="0.25">
      <c r="A13" s="6" t="s">
        <v>8324</v>
      </c>
      <c r="B13" s="9">
        <v>209</v>
      </c>
      <c r="C13" s="9"/>
      <c r="D13" s="9">
        <v>213</v>
      </c>
      <c r="E13" s="9">
        <v>178</v>
      </c>
      <c r="F13" s="9">
        <v>600</v>
      </c>
    </row>
    <row r="14" spans="1:6" x14ac:dyDescent="0.25">
      <c r="A14" s="6" t="s">
        <v>8322</v>
      </c>
      <c r="B14" s="9">
        <v>839</v>
      </c>
      <c r="C14" s="9">
        <v>24</v>
      </c>
      <c r="D14" s="9">
        <v>493</v>
      </c>
      <c r="E14" s="9">
        <v>37</v>
      </c>
      <c r="F14" s="9">
        <v>1393</v>
      </c>
    </row>
    <row r="15" spans="1:6" x14ac:dyDescent="0.25">
      <c r="A15" s="6" t="s">
        <v>8361</v>
      </c>
      <c r="B15" s="9">
        <v>2185</v>
      </c>
      <c r="C15" s="9">
        <v>50</v>
      </c>
      <c r="D15" s="9">
        <v>1530</v>
      </c>
      <c r="E15" s="9">
        <v>349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9BB5-50C6-494A-A5D7-BE9EEBDA60A5}">
  <sheetPr codeName="Sheet4"/>
  <dimension ref="A2:F47"/>
  <sheetViews>
    <sheetView topLeftCell="A13" workbookViewId="0">
      <selection activeCell="N40" sqref="N4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x14ac:dyDescent="0.25">
      <c r="A2" s="10" t="s">
        <v>8223</v>
      </c>
      <c r="B2" t="s">
        <v>8362</v>
      </c>
    </row>
    <row r="4" spans="1:6" x14ac:dyDescent="0.25">
      <c r="A4" s="10" t="s">
        <v>8364</v>
      </c>
      <c r="B4" s="10" t="s">
        <v>8363</v>
      </c>
    </row>
    <row r="5" spans="1:6" x14ac:dyDescent="0.25">
      <c r="A5" s="10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6" t="s">
        <v>8321</v>
      </c>
      <c r="B6" s="9"/>
      <c r="C6" s="9"/>
      <c r="D6" s="9">
        <v>100</v>
      </c>
      <c r="E6" s="9"/>
      <c r="F6" s="9">
        <v>100</v>
      </c>
    </row>
    <row r="7" spans="1:6" x14ac:dyDescent="0.25">
      <c r="A7" s="6" t="s">
        <v>8344</v>
      </c>
      <c r="B7" s="9"/>
      <c r="C7" s="9"/>
      <c r="D7" s="9"/>
      <c r="E7" s="9">
        <v>20</v>
      </c>
      <c r="F7" s="9">
        <v>20</v>
      </c>
    </row>
    <row r="8" spans="1:6" x14ac:dyDescent="0.25">
      <c r="A8" s="6" t="s">
        <v>8334</v>
      </c>
      <c r="B8" s="9"/>
      <c r="C8" s="9"/>
      <c r="D8" s="9"/>
      <c r="E8" s="9">
        <v>24</v>
      </c>
      <c r="F8" s="9">
        <v>24</v>
      </c>
    </row>
    <row r="9" spans="1:6" x14ac:dyDescent="0.25">
      <c r="A9" s="6" t="s">
        <v>8358</v>
      </c>
      <c r="B9" s="9"/>
      <c r="C9" s="9"/>
      <c r="D9" s="9">
        <v>40</v>
      </c>
      <c r="E9" s="9"/>
      <c r="F9" s="9">
        <v>40</v>
      </c>
    </row>
    <row r="10" spans="1:6" x14ac:dyDescent="0.25">
      <c r="A10" s="6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6" t="s">
        <v>8320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6" t="s">
        <v>8319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6" t="s">
        <v>8332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6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6" t="s">
        <v>8311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6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6" t="s">
        <v>8348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6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6" t="s">
        <v>8331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6" t="s">
        <v>8330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6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6" t="s">
        <v>8329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6" t="s">
        <v>8336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6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6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6" t="s">
        <v>8328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6" t="s">
        <v>8350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6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6" t="s">
        <v>8345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6" t="s">
        <v>8323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6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6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6" t="s">
        <v>8353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6" t="s">
        <v>8312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6" t="s">
        <v>8318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6" t="s">
        <v>8317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6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6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6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6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6" t="s">
        <v>8316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6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6" t="s">
        <v>8335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6" t="s">
        <v>8326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6" t="s">
        <v>8325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6" t="s">
        <v>8340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6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32A41-9B11-4529-93BE-4B07B1BEE660}">
  <sheetPr codeName="Sheet5"/>
  <dimension ref="A1:E22"/>
  <sheetViews>
    <sheetView topLeftCell="H1" workbookViewId="0">
      <selection activeCell="F4" sqref="F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8383</v>
      </c>
      <c r="B1" t="s">
        <v>8362</v>
      </c>
    </row>
    <row r="2" spans="1:5" x14ac:dyDescent="0.25">
      <c r="A2" s="10" t="s">
        <v>8384</v>
      </c>
      <c r="B2" t="s">
        <v>8362</v>
      </c>
    </row>
    <row r="3" spans="1:5" x14ac:dyDescent="0.25">
      <c r="A3">
        <v>1</v>
      </c>
    </row>
    <row r="4" spans="1:5" x14ac:dyDescent="0.25">
      <c r="A4" s="10" t="s">
        <v>8364</v>
      </c>
      <c r="B4" s="10" t="s">
        <v>8363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6" t="s">
        <v>8374</v>
      </c>
      <c r="B6" s="9">
        <v>83</v>
      </c>
      <c r="C6" s="9">
        <v>375</v>
      </c>
      <c r="D6" s="9">
        <v>490</v>
      </c>
      <c r="E6" s="9">
        <v>948</v>
      </c>
    </row>
    <row r="7" spans="1:5" x14ac:dyDescent="0.25">
      <c r="A7" s="12" t="s">
        <v>8375</v>
      </c>
      <c r="B7" s="9">
        <v>26</v>
      </c>
      <c r="C7" s="9">
        <v>127</v>
      </c>
      <c r="D7" s="9">
        <v>133</v>
      </c>
      <c r="E7" s="9">
        <v>286</v>
      </c>
    </row>
    <row r="8" spans="1:5" x14ac:dyDescent="0.25">
      <c r="A8" s="12" t="s">
        <v>8376</v>
      </c>
      <c r="B8" s="9">
        <v>29</v>
      </c>
      <c r="C8" s="9">
        <v>124</v>
      </c>
      <c r="D8" s="9">
        <v>150</v>
      </c>
      <c r="E8" s="9">
        <v>303</v>
      </c>
    </row>
    <row r="9" spans="1:5" x14ac:dyDescent="0.25">
      <c r="A9" s="12" t="s">
        <v>8377</v>
      </c>
      <c r="B9" s="9">
        <v>28</v>
      </c>
      <c r="C9" s="9">
        <v>124</v>
      </c>
      <c r="D9" s="9">
        <v>207</v>
      </c>
      <c r="E9" s="9">
        <v>359</v>
      </c>
    </row>
    <row r="10" spans="1:5" x14ac:dyDescent="0.25">
      <c r="A10" s="6" t="s">
        <v>8378</v>
      </c>
      <c r="B10" s="9">
        <v>80</v>
      </c>
      <c r="C10" s="9">
        <v>340</v>
      </c>
      <c r="D10" s="9">
        <v>613</v>
      </c>
      <c r="E10" s="9">
        <v>1033</v>
      </c>
    </row>
    <row r="11" spans="1:5" x14ac:dyDescent="0.25">
      <c r="A11" s="12" t="s">
        <v>8379</v>
      </c>
      <c r="B11" s="9">
        <v>29</v>
      </c>
      <c r="C11" s="9">
        <v>100</v>
      </c>
      <c r="D11" s="9">
        <v>187</v>
      </c>
      <c r="E11" s="9">
        <v>316</v>
      </c>
    </row>
    <row r="12" spans="1:5" x14ac:dyDescent="0.25">
      <c r="A12" s="12" t="s">
        <v>8380</v>
      </c>
      <c r="B12" s="9">
        <v>28</v>
      </c>
      <c r="C12" s="9">
        <v>120</v>
      </c>
      <c r="D12" s="9">
        <v>204</v>
      </c>
      <c r="E12" s="9">
        <v>352</v>
      </c>
    </row>
    <row r="13" spans="1:5" x14ac:dyDescent="0.25">
      <c r="A13" s="12" t="s">
        <v>8381</v>
      </c>
      <c r="B13" s="9">
        <v>23</v>
      </c>
      <c r="C13" s="9">
        <v>120</v>
      </c>
      <c r="D13" s="9">
        <v>222</v>
      </c>
      <c r="E13" s="9">
        <v>365</v>
      </c>
    </row>
    <row r="14" spans="1:5" x14ac:dyDescent="0.25">
      <c r="A14" s="6" t="s">
        <v>8367</v>
      </c>
      <c r="B14" s="9">
        <v>96</v>
      </c>
      <c r="C14" s="9">
        <v>425</v>
      </c>
      <c r="D14" s="9">
        <v>574</v>
      </c>
      <c r="E14" s="9">
        <v>1095</v>
      </c>
    </row>
    <row r="15" spans="1:5" x14ac:dyDescent="0.25">
      <c r="A15" s="12" t="s">
        <v>8382</v>
      </c>
      <c r="B15" s="9">
        <v>33</v>
      </c>
      <c r="C15" s="9">
        <v>134</v>
      </c>
      <c r="D15" s="9">
        <v>222</v>
      </c>
      <c r="E15" s="9">
        <v>389</v>
      </c>
    </row>
    <row r="16" spans="1:5" x14ac:dyDescent="0.25">
      <c r="A16" s="12" t="s">
        <v>8368</v>
      </c>
      <c r="B16" s="9">
        <v>39</v>
      </c>
      <c r="C16" s="9">
        <v>155</v>
      </c>
      <c r="D16" s="9">
        <v>196</v>
      </c>
      <c r="E16" s="9">
        <v>390</v>
      </c>
    </row>
    <row r="17" spans="1:5" x14ac:dyDescent="0.25">
      <c r="A17" s="12" t="s">
        <v>8369</v>
      </c>
      <c r="B17" s="9">
        <v>24</v>
      </c>
      <c r="C17" s="9">
        <v>136</v>
      </c>
      <c r="D17" s="9">
        <v>156</v>
      </c>
      <c r="E17" s="9">
        <v>316</v>
      </c>
    </row>
    <row r="18" spans="1:5" x14ac:dyDescent="0.25">
      <c r="A18" s="6" t="s">
        <v>8370</v>
      </c>
      <c r="B18" s="9">
        <v>90</v>
      </c>
      <c r="C18" s="9">
        <v>390</v>
      </c>
      <c r="D18" s="9">
        <v>508</v>
      </c>
      <c r="E18" s="9">
        <v>988</v>
      </c>
    </row>
    <row r="19" spans="1:5" x14ac:dyDescent="0.25">
      <c r="A19" s="12" t="s">
        <v>8371</v>
      </c>
      <c r="B19" s="9">
        <v>34</v>
      </c>
      <c r="C19" s="9">
        <v>145</v>
      </c>
      <c r="D19" s="9">
        <v>160</v>
      </c>
      <c r="E19" s="9">
        <v>339</v>
      </c>
    </row>
    <row r="20" spans="1:5" x14ac:dyDescent="0.25">
      <c r="A20" s="12" t="s">
        <v>8372</v>
      </c>
      <c r="B20" s="9">
        <v>21</v>
      </c>
      <c r="C20" s="9">
        <v>133</v>
      </c>
      <c r="D20" s="9">
        <v>161</v>
      </c>
      <c r="E20" s="9">
        <v>315</v>
      </c>
    </row>
    <row r="21" spans="1:5" x14ac:dyDescent="0.25">
      <c r="A21" s="12" t="s">
        <v>8373</v>
      </c>
      <c r="B21" s="9">
        <v>35</v>
      </c>
      <c r="C21" s="9">
        <v>112</v>
      </c>
      <c r="D21" s="9">
        <v>187</v>
      </c>
      <c r="E21" s="9">
        <v>334</v>
      </c>
    </row>
    <row r="22" spans="1:5" x14ac:dyDescent="0.25">
      <c r="A22" s="6" t="s">
        <v>8361</v>
      </c>
      <c r="B22" s="9">
        <v>349</v>
      </c>
      <c r="C22" s="9">
        <v>1530</v>
      </c>
      <c r="D22" s="9">
        <v>2185</v>
      </c>
      <c r="E22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</vt:lpstr>
      <vt:lpstr>Sub-category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tamer</cp:lastModifiedBy>
  <dcterms:created xsi:type="dcterms:W3CDTF">2017-04-20T15:17:24Z</dcterms:created>
  <dcterms:modified xsi:type="dcterms:W3CDTF">2020-12-19T19:26:39Z</dcterms:modified>
</cp:coreProperties>
</file>