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GD-ABP-DBSA-Projects\Unit-2_AllSessionCodes\ML_With_R\"/>
    </mc:Choice>
  </mc:AlternateContent>
  <xr:revisionPtr revIDLastSave="0" documentId="13_ncr:1_{D49400DC-32F9-448F-970F-85D0F98E43F3}" xr6:coauthVersionLast="47" xr6:coauthVersionMax="47" xr10:uidLastSave="{00000000-0000-0000-0000-000000000000}"/>
  <bookViews>
    <workbookView xWindow="-110" yWindow="-110" windowWidth="19420" windowHeight="10300" tabRatio="322" activeTab="2" xr2:uid="{970393C8-F3F6-487A-99FD-B16FCFE73030}"/>
  </bookViews>
  <sheets>
    <sheet name="Sheet2" sheetId="2" r:id="rId1"/>
    <sheet name="Sheet1" sheetId="1" r:id="rId2"/>
    <sheet name="Sheet3" sheetId="5" r:id="rId3"/>
    <sheet name="Sheet4" sheetId="4" r:id="rId4"/>
    <sheet name="Sheet1 (2)" sheetId="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" i="4" l="1"/>
  <c r="X19" i="4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2" i="3"/>
  <c r="B127" i="4" a="1"/>
  <c r="A128" i="4" a="1"/>
  <c r="A128" i="4" s="1"/>
  <c r="P7" i="4"/>
  <c r="D12" i="4"/>
  <c r="E12" i="4" s="1"/>
  <c r="D13" i="4"/>
  <c r="E13" i="4" s="1"/>
  <c r="D17" i="4"/>
  <c r="D19" i="4"/>
  <c r="E19" i="4" s="1"/>
  <c r="D22" i="4"/>
  <c r="D23" i="4"/>
  <c r="E23" i="4"/>
  <c r="D24" i="4"/>
  <c r="E24" i="4" s="1"/>
  <c r="D29" i="4"/>
  <c r="E29" i="4"/>
  <c r="D33" i="4"/>
  <c r="E39" i="4"/>
  <c r="D40" i="4"/>
  <c r="E40" i="4" s="1"/>
  <c r="D45" i="4"/>
  <c r="E45" i="4" s="1"/>
  <c r="D49" i="4"/>
  <c r="D50" i="4"/>
  <c r="D56" i="4"/>
  <c r="E56" i="4"/>
  <c r="D62" i="4"/>
  <c r="D67" i="4"/>
  <c r="E67" i="4"/>
  <c r="D73" i="4"/>
  <c r="D74" i="4"/>
  <c r="D79" i="4"/>
  <c r="E79" i="4" s="1"/>
  <c r="D80" i="4"/>
  <c r="E80" i="4" s="1"/>
  <c r="D84" i="4"/>
  <c r="D85" i="4"/>
  <c r="E85" i="4"/>
  <c r="D91" i="4"/>
  <c r="E91" i="4" s="1"/>
  <c r="D94" i="4"/>
  <c r="D95" i="4"/>
  <c r="E95" i="4"/>
  <c r="D96" i="4"/>
  <c r="E96" i="4" s="1"/>
  <c r="D101" i="4"/>
  <c r="E101" i="4"/>
  <c r="D111" i="4"/>
  <c r="E111" i="4"/>
  <c r="D112" i="4"/>
  <c r="E112" i="4" s="1"/>
  <c r="D118" i="4"/>
  <c r="A5" i="4"/>
  <c r="B5" i="4"/>
  <c r="D5" i="4" s="1"/>
  <c r="E5" i="4" s="1"/>
  <c r="C5" i="4"/>
  <c r="A6" i="4"/>
  <c r="B6" i="4"/>
  <c r="C6" i="4" s="1"/>
  <c r="A7" i="4"/>
  <c r="B7" i="4"/>
  <c r="C7" i="4"/>
  <c r="D7" i="4" s="1"/>
  <c r="E7" i="4" s="1"/>
  <c r="A8" i="4"/>
  <c r="B8" i="4"/>
  <c r="C8" i="4" s="1"/>
  <c r="A9" i="4"/>
  <c r="B9" i="4"/>
  <c r="D9" i="4" s="1"/>
  <c r="C9" i="4"/>
  <c r="A10" i="4"/>
  <c r="B10" i="4"/>
  <c r="D10" i="4" s="1"/>
  <c r="E10" i="4" s="1"/>
  <c r="C10" i="4"/>
  <c r="A11" i="4"/>
  <c r="B11" i="4"/>
  <c r="A12" i="4"/>
  <c r="B12" i="4"/>
  <c r="C12" i="4" s="1"/>
  <c r="A13" i="4"/>
  <c r="B13" i="4"/>
  <c r="C13" i="4" s="1"/>
  <c r="A14" i="4"/>
  <c r="B14" i="4"/>
  <c r="A15" i="4"/>
  <c r="B15" i="4"/>
  <c r="C15" i="4" s="1"/>
  <c r="A16" i="4"/>
  <c r="B16" i="4"/>
  <c r="C16" i="4" s="1"/>
  <c r="A17" i="4"/>
  <c r="B17" i="4"/>
  <c r="C17" i="4" s="1"/>
  <c r="A18" i="4"/>
  <c r="B18" i="4"/>
  <c r="D18" i="4" s="1"/>
  <c r="C18" i="4"/>
  <c r="A19" i="4"/>
  <c r="B19" i="4"/>
  <c r="C19" i="4"/>
  <c r="A20" i="4"/>
  <c r="B20" i="4"/>
  <c r="C20" i="4" s="1"/>
  <c r="A21" i="4"/>
  <c r="B21" i="4"/>
  <c r="A22" i="4"/>
  <c r="B22" i="4"/>
  <c r="C22" i="4" s="1"/>
  <c r="A23" i="4"/>
  <c r="B23" i="4"/>
  <c r="C23" i="4"/>
  <c r="A24" i="4"/>
  <c r="B24" i="4"/>
  <c r="C24" i="4" s="1"/>
  <c r="A25" i="4"/>
  <c r="B25" i="4"/>
  <c r="A26" i="4"/>
  <c r="B26" i="4"/>
  <c r="D26" i="4" s="1"/>
  <c r="C26" i="4"/>
  <c r="A27" i="4"/>
  <c r="B27" i="4"/>
  <c r="D27" i="4" s="1"/>
  <c r="E27" i="4" s="1"/>
  <c r="C27" i="4"/>
  <c r="A28" i="4"/>
  <c r="B28" i="4"/>
  <c r="A29" i="4"/>
  <c r="B29" i="4"/>
  <c r="C29" i="4" s="1"/>
  <c r="A30" i="4"/>
  <c r="B30" i="4"/>
  <c r="C30" i="4" s="1"/>
  <c r="A31" i="4"/>
  <c r="B31" i="4"/>
  <c r="C31" i="4"/>
  <c r="A32" i="4"/>
  <c r="B32" i="4"/>
  <c r="C32" i="4" s="1"/>
  <c r="A33" i="4"/>
  <c r="B33" i="4"/>
  <c r="C33" i="4"/>
  <c r="A34" i="4"/>
  <c r="B34" i="4"/>
  <c r="C34" i="4"/>
  <c r="D34" i="4" s="1"/>
  <c r="A35" i="4"/>
  <c r="B35" i="4"/>
  <c r="C35" i="4" s="1"/>
  <c r="D35" i="4" s="1"/>
  <c r="E35" i="4" s="1"/>
  <c r="A36" i="4"/>
  <c r="B36" i="4"/>
  <c r="C36" i="4" s="1"/>
  <c r="A37" i="4"/>
  <c r="B37" i="4"/>
  <c r="C37" i="4" s="1"/>
  <c r="A38" i="4"/>
  <c r="B38" i="4"/>
  <c r="A39" i="4"/>
  <c r="B39" i="4"/>
  <c r="C39" i="4" s="1"/>
  <c r="D39" i="4" s="1"/>
  <c r="A40" i="4"/>
  <c r="B40" i="4"/>
  <c r="C40" i="4" s="1"/>
  <c r="A41" i="4"/>
  <c r="B41" i="4"/>
  <c r="A42" i="4"/>
  <c r="B42" i="4"/>
  <c r="C42" i="4" s="1"/>
  <c r="A43" i="4"/>
  <c r="B43" i="4"/>
  <c r="D43" i="4" s="1"/>
  <c r="E43" i="4" s="1"/>
  <c r="C43" i="4"/>
  <c r="A44" i="4"/>
  <c r="B44" i="4"/>
  <c r="A45" i="4"/>
  <c r="B45" i="4"/>
  <c r="C45" i="4" s="1"/>
  <c r="A46" i="4"/>
  <c r="B46" i="4"/>
  <c r="C46" i="4" s="1"/>
  <c r="A47" i="4"/>
  <c r="B47" i="4"/>
  <c r="D47" i="4" s="1"/>
  <c r="E47" i="4" s="1"/>
  <c r="C47" i="4"/>
  <c r="A48" i="4"/>
  <c r="B48" i="4"/>
  <c r="A49" i="4"/>
  <c r="B49" i="4"/>
  <c r="C49" i="4" s="1"/>
  <c r="A50" i="4"/>
  <c r="B50" i="4"/>
  <c r="C50" i="4"/>
  <c r="A51" i="4"/>
  <c r="B51" i="4"/>
  <c r="A52" i="4"/>
  <c r="B52" i="4"/>
  <c r="C52" i="4" s="1"/>
  <c r="A53" i="4"/>
  <c r="B53" i="4"/>
  <c r="C53" i="4" s="1"/>
  <c r="A54" i="4"/>
  <c r="B54" i="4"/>
  <c r="C54" i="4" s="1"/>
  <c r="A55" i="4"/>
  <c r="B55" i="4"/>
  <c r="A56" i="4"/>
  <c r="B56" i="4"/>
  <c r="C56" i="4" s="1"/>
  <c r="A57" i="4"/>
  <c r="B57" i="4"/>
  <c r="C57" i="4" s="1"/>
  <c r="A58" i="4"/>
  <c r="B58" i="4"/>
  <c r="C58" i="4"/>
  <c r="A59" i="4"/>
  <c r="B59" i="4"/>
  <c r="A60" i="4"/>
  <c r="B60" i="4"/>
  <c r="C60" i="4" s="1"/>
  <c r="A61" i="4"/>
  <c r="B61" i="4"/>
  <c r="A62" i="4"/>
  <c r="B62" i="4"/>
  <c r="C62" i="4" s="1"/>
  <c r="A63" i="4"/>
  <c r="B63" i="4"/>
  <c r="C63" i="4" s="1"/>
  <c r="A64" i="4"/>
  <c r="B64" i="4"/>
  <c r="C64" i="4" s="1"/>
  <c r="A65" i="4"/>
  <c r="B65" i="4"/>
  <c r="A66" i="4"/>
  <c r="B66" i="4"/>
  <c r="C66" i="4" s="1"/>
  <c r="D66" i="4" s="1"/>
  <c r="A67" i="4"/>
  <c r="B67" i="4"/>
  <c r="C67" i="4"/>
  <c r="A68" i="4"/>
  <c r="B68" i="4"/>
  <c r="C68" i="4" s="1"/>
  <c r="A69" i="4"/>
  <c r="B69" i="4"/>
  <c r="C69" i="4" s="1"/>
  <c r="A70" i="4"/>
  <c r="B70" i="4"/>
  <c r="C70" i="4" s="1"/>
  <c r="A71" i="4"/>
  <c r="B71" i="4"/>
  <c r="D71" i="4" s="1"/>
  <c r="E71" i="4" s="1"/>
  <c r="C71" i="4"/>
  <c r="A72" i="4"/>
  <c r="B72" i="4"/>
  <c r="A73" i="4"/>
  <c r="B73" i="4"/>
  <c r="C73" i="4" s="1"/>
  <c r="A74" i="4"/>
  <c r="B74" i="4"/>
  <c r="C74" i="4"/>
  <c r="A75" i="4"/>
  <c r="B75" i="4"/>
  <c r="C75" i="4" s="1"/>
  <c r="A76" i="4"/>
  <c r="B76" i="4"/>
  <c r="C76" i="4" s="1"/>
  <c r="A77" i="4"/>
  <c r="B77" i="4"/>
  <c r="C77" i="4" s="1"/>
  <c r="A78" i="4"/>
  <c r="B78" i="4"/>
  <c r="C78" i="4" s="1"/>
  <c r="A79" i="4"/>
  <c r="B79" i="4"/>
  <c r="C79" i="4" s="1"/>
  <c r="A80" i="4"/>
  <c r="B80" i="4"/>
  <c r="C80" i="4" s="1"/>
  <c r="A81" i="4"/>
  <c r="B81" i="4"/>
  <c r="C81" i="4" s="1"/>
  <c r="A82" i="4"/>
  <c r="B82" i="4"/>
  <c r="D82" i="4" s="1"/>
  <c r="C82" i="4"/>
  <c r="A83" i="4"/>
  <c r="B83" i="4"/>
  <c r="D83" i="4" s="1"/>
  <c r="E83" i="4" s="1"/>
  <c r="C83" i="4"/>
  <c r="A84" i="4"/>
  <c r="B84" i="4"/>
  <c r="C84" i="4" s="1"/>
  <c r="A85" i="4"/>
  <c r="B85" i="4"/>
  <c r="C85" i="4" s="1"/>
  <c r="A86" i="4"/>
  <c r="B86" i="4"/>
  <c r="A87" i="4"/>
  <c r="B87" i="4"/>
  <c r="C87" i="4" s="1"/>
  <c r="A88" i="4"/>
  <c r="B88" i="4"/>
  <c r="C88" i="4" s="1"/>
  <c r="A89" i="4"/>
  <c r="B89" i="4"/>
  <c r="C89" i="4" s="1"/>
  <c r="A90" i="4"/>
  <c r="B90" i="4"/>
  <c r="C90" i="4" s="1"/>
  <c r="A91" i="4"/>
  <c r="B91" i="4"/>
  <c r="C91" i="4"/>
  <c r="A92" i="4"/>
  <c r="B92" i="4"/>
  <c r="C92" i="4" s="1"/>
  <c r="A93" i="4"/>
  <c r="B93" i="4"/>
  <c r="A94" i="4"/>
  <c r="B94" i="4"/>
  <c r="C94" i="4" s="1"/>
  <c r="A95" i="4"/>
  <c r="B95" i="4"/>
  <c r="C95" i="4" s="1"/>
  <c r="A96" i="4"/>
  <c r="B96" i="4"/>
  <c r="C96" i="4" s="1"/>
  <c r="A97" i="4"/>
  <c r="B97" i="4"/>
  <c r="A98" i="4"/>
  <c r="B98" i="4"/>
  <c r="A99" i="4"/>
  <c r="B99" i="4"/>
  <c r="D99" i="4" s="1"/>
  <c r="E99" i="4" s="1"/>
  <c r="C99" i="4"/>
  <c r="A100" i="4"/>
  <c r="B100" i="4"/>
  <c r="A101" i="4"/>
  <c r="B101" i="4"/>
  <c r="C101" i="4" s="1"/>
  <c r="A102" i="4"/>
  <c r="B102" i="4"/>
  <c r="C102" i="4" s="1"/>
  <c r="A103" i="4"/>
  <c r="B103" i="4"/>
  <c r="C103" i="4" s="1"/>
  <c r="A104" i="4"/>
  <c r="B104" i="4"/>
  <c r="A105" i="4"/>
  <c r="B105" i="4"/>
  <c r="C105" i="4" s="1"/>
  <c r="D105" i="4" s="1"/>
  <c r="A106" i="4"/>
  <c r="B106" i="4"/>
  <c r="C106" i="4"/>
  <c r="D106" i="4" s="1"/>
  <c r="A107" i="4"/>
  <c r="B107" i="4"/>
  <c r="C107" i="4" s="1"/>
  <c r="A108" i="4"/>
  <c r="B108" i="4"/>
  <c r="C108" i="4" s="1"/>
  <c r="A109" i="4"/>
  <c r="B109" i="4"/>
  <c r="C109" i="4" s="1"/>
  <c r="A110" i="4"/>
  <c r="B110" i="4"/>
  <c r="A111" i="4"/>
  <c r="B111" i="4"/>
  <c r="C111" i="4" s="1"/>
  <c r="A112" i="4"/>
  <c r="B112" i="4"/>
  <c r="C112" i="4" s="1"/>
  <c r="A113" i="4"/>
  <c r="B113" i="4"/>
  <c r="D113" i="4" s="1"/>
  <c r="C113" i="4"/>
  <c r="A114" i="4"/>
  <c r="B114" i="4"/>
  <c r="A115" i="4"/>
  <c r="B115" i="4"/>
  <c r="D115" i="4" s="1"/>
  <c r="E115" i="4" s="1"/>
  <c r="C115" i="4"/>
  <c r="A116" i="4"/>
  <c r="B116" i="4"/>
  <c r="C116" i="4" s="1"/>
  <c r="A117" i="4"/>
  <c r="B117" i="4"/>
  <c r="A118" i="4"/>
  <c r="B118" i="4"/>
  <c r="C118" i="4" s="1"/>
  <c r="A119" i="4"/>
  <c r="B119" i="4"/>
  <c r="C119" i="4" s="1"/>
  <c r="A120" i="4"/>
  <c r="B120" i="4"/>
  <c r="C120" i="4" s="1"/>
  <c r="A121" i="4"/>
  <c r="B121" i="4"/>
  <c r="A122" i="4"/>
  <c r="B122" i="4"/>
  <c r="C122" i="4" s="1"/>
  <c r="D122" i="4" s="1"/>
  <c r="A123" i="4"/>
  <c r="B123" i="4"/>
  <c r="C123" i="4"/>
  <c r="D123" i="4" s="1"/>
  <c r="E123" i="4" s="1"/>
  <c r="B4" i="4"/>
  <c r="A4" i="4"/>
  <c r="A3" i="4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19" i="1"/>
  <c r="F20" i="1"/>
  <c r="F21" i="1"/>
  <c r="F22" i="1"/>
  <c r="F23" i="1"/>
  <c r="F12" i="1"/>
  <c r="F13" i="1"/>
  <c r="F14" i="1"/>
  <c r="F15" i="1"/>
  <c r="F16" i="1"/>
  <c r="F17" i="1"/>
  <c r="F18" i="1"/>
  <c r="F3" i="1"/>
  <c r="F4" i="1"/>
  <c r="F5" i="1"/>
  <c r="F6" i="1"/>
  <c r="F7" i="1"/>
  <c r="F8" i="1"/>
  <c r="F9" i="1"/>
  <c r="F10" i="1"/>
  <c r="F11" i="1"/>
  <c r="F2" i="1"/>
  <c r="C100" i="4" l="1"/>
  <c r="D100" i="4" s="1"/>
  <c r="E100" i="4" s="1"/>
  <c r="C21" i="4"/>
  <c r="D21" i="4"/>
  <c r="E21" i="4" s="1"/>
  <c r="C28" i="4"/>
  <c r="D28" i="4" s="1"/>
  <c r="E28" i="4" s="1"/>
  <c r="C114" i="4"/>
  <c r="D114" i="4" s="1"/>
  <c r="E114" i="4" s="1"/>
  <c r="D31" i="4"/>
  <c r="E31" i="4" s="1"/>
  <c r="D8" i="4"/>
  <c r="E8" i="4" s="1"/>
  <c r="C38" i="4"/>
  <c r="D38" i="4"/>
  <c r="C14" i="4"/>
  <c r="D14" i="4"/>
  <c r="E14" i="4" s="1"/>
  <c r="C121" i="4"/>
  <c r="D121" i="4"/>
  <c r="C117" i="4"/>
  <c r="D117" i="4"/>
  <c r="E117" i="4" s="1"/>
  <c r="C110" i="4"/>
  <c r="D110" i="4"/>
  <c r="E110" i="4" s="1"/>
  <c r="C55" i="4"/>
  <c r="D55" i="4"/>
  <c r="E55" i="4" s="1"/>
  <c r="C51" i="4"/>
  <c r="D51" i="4" s="1"/>
  <c r="E51" i="4" s="1"/>
  <c r="C48" i="4"/>
  <c r="D48" i="4"/>
  <c r="E48" i="4" s="1"/>
  <c r="C41" i="4"/>
  <c r="D41" i="4"/>
  <c r="E41" i="4" s="1"/>
  <c r="D107" i="4"/>
  <c r="E107" i="4" s="1"/>
  <c r="D90" i="4"/>
  <c r="D68" i="4"/>
  <c r="B124" i="4"/>
  <c r="C4" i="4"/>
  <c r="D58" i="4"/>
  <c r="E58" i="4" s="1"/>
  <c r="C25" i="4"/>
  <c r="D25" i="4" s="1"/>
  <c r="E25" i="4" s="1"/>
  <c r="C44" i="4"/>
  <c r="D44" i="4" s="1"/>
  <c r="E44" i="4" s="1"/>
  <c r="C86" i="4"/>
  <c r="D86" i="4" s="1"/>
  <c r="C72" i="4"/>
  <c r="D72" i="4"/>
  <c r="E72" i="4" s="1"/>
  <c r="C65" i="4"/>
  <c r="D65" i="4" s="1"/>
  <c r="C61" i="4"/>
  <c r="D61" i="4" s="1"/>
  <c r="E61" i="4" s="1"/>
  <c r="C104" i="4"/>
  <c r="D104" i="4" s="1"/>
  <c r="E104" i="4" s="1"/>
  <c r="C97" i="4"/>
  <c r="D97" i="4"/>
  <c r="E97" i="4" s="1"/>
  <c r="C93" i="4"/>
  <c r="D93" i="4" s="1"/>
  <c r="E93" i="4" s="1"/>
  <c r="D75" i="4"/>
  <c r="E75" i="4" s="1"/>
  <c r="C11" i="4"/>
  <c r="D11" i="4"/>
  <c r="E11" i="4" s="1"/>
  <c r="D116" i="4"/>
  <c r="D88" i="4"/>
  <c r="E88" i="4" s="1"/>
  <c r="D77" i="4"/>
  <c r="E77" i="4" s="1"/>
  <c r="D54" i="4"/>
  <c r="E54" i="4" s="1"/>
  <c r="D32" i="4"/>
  <c r="E32" i="4" s="1"/>
  <c r="D16" i="4"/>
  <c r="E16" i="4" s="1"/>
  <c r="D6" i="4"/>
  <c r="D89" i="4"/>
  <c r="C98" i="4"/>
  <c r="D98" i="4" s="1"/>
  <c r="E98" i="4" s="1"/>
  <c r="C59" i="4"/>
  <c r="D59" i="4" s="1"/>
  <c r="E59" i="4" s="1"/>
  <c r="D76" i="4"/>
  <c r="D70" i="4"/>
  <c r="D42" i="4"/>
  <c r="D37" i="4"/>
  <c r="E37" i="4" s="1"/>
  <c r="D78" i="4"/>
  <c r="D60" i="4"/>
  <c r="D120" i="4"/>
  <c r="E120" i="4" s="1"/>
  <c r="D109" i="4"/>
  <c r="E109" i="4" s="1"/>
  <c r="D103" i="4"/>
  <c r="E103" i="4" s="1"/>
  <c r="D92" i="4"/>
  <c r="E92" i="4" s="1"/>
  <c r="D87" i="4"/>
  <c r="E87" i="4" s="1"/>
  <c r="D81" i="4"/>
  <c r="D64" i="4"/>
  <c r="E64" i="4" s="1"/>
  <c r="D53" i="4"/>
  <c r="E53" i="4" s="1"/>
  <c r="D36" i="4"/>
  <c r="E36" i="4" s="1"/>
  <c r="D20" i="4"/>
  <c r="E20" i="4" s="1"/>
  <c r="D15" i="4"/>
  <c r="E15" i="4" s="1"/>
  <c r="D119" i="4"/>
  <c r="E119" i="4" s="1"/>
  <c r="D108" i="4"/>
  <c r="D102" i="4"/>
  <c r="E102" i="4" s="1"/>
  <c r="D69" i="4"/>
  <c r="E69" i="4" s="1"/>
  <c r="D63" i="4"/>
  <c r="D57" i="4"/>
  <c r="D52" i="4"/>
  <c r="D46" i="4"/>
  <c r="E46" i="4" s="1"/>
  <c r="D30" i="4"/>
  <c r="E30" i="4" s="1"/>
  <c r="E108" i="4"/>
  <c r="E84" i="4"/>
  <c r="E78" i="4"/>
  <c r="E76" i="4"/>
  <c r="E70" i="4"/>
  <c r="E122" i="4"/>
  <c r="E6" i="4"/>
  <c r="E118" i="4"/>
  <c r="E116" i="4"/>
  <c r="E52" i="4"/>
  <c r="E68" i="4"/>
  <c r="E62" i="4"/>
  <c r="E22" i="4"/>
  <c r="E106" i="4"/>
  <c r="E60" i="4"/>
  <c r="E94" i="4"/>
  <c r="E86" i="4"/>
  <c r="E63" i="4"/>
  <c r="E38" i="4"/>
  <c r="E121" i="4"/>
  <c r="E113" i="4"/>
  <c r="E105" i="4"/>
  <c r="E89" i="4"/>
  <c r="E81" i="4"/>
  <c r="E73" i="4"/>
  <c r="E65" i="4"/>
  <c r="E57" i="4"/>
  <c r="E49" i="4"/>
  <c r="E33" i="4"/>
  <c r="E17" i="4"/>
  <c r="E9" i="4"/>
  <c r="E90" i="4"/>
  <c r="E82" i="4"/>
  <c r="E74" i="4"/>
  <c r="E66" i="4"/>
  <c r="E50" i="4"/>
  <c r="E42" i="4"/>
  <c r="E34" i="4"/>
  <c r="E26" i="4"/>
  <c r="E18" i="4"/>
  <c r="M5" i="4" a="1"/>
  <c r="M5" i="4" l="1"/>
  <c r="F38" i="4" s="1"/>
  <c r="I38" i="4" s="1"/>
  <c r="M6" i="4"/>
  <c r="B128" i="4" s="1"/>
  <c r="F128" i="4" s="1"/>
  <c r="C124" i="4"/>
  <c r="Y6" i="4" s="1"/>
  <c r="X6" i="4"/>
  <c r="D4" i="4"/>
  <c r="F35" i="4"/>
  <c r="F102" i="4"/>
  <c r="F50" i="4"/>
  <c r="I50" i="4" s="1"/>
  <c r="F81" i="4"/>
  <c r="F118" i="4"/>
  <c r="F33" i="4"/>
  <c r="F75" i="4"/>
  <c r="F52" i="4"/>
  <c r="F28" i="4"/>
  <c r="F100" i="4"/>
  <c r="F20" i="4"/>
  <c r="F88" i="4"/>
  <c r="F6" i="4"/>
  <c r="F70" i="4"/>
  <c r="I70" i="4" s="1"/>
  <c r="F64" i="4"/>
  <c r="F46" i="4" l="1"/>
  <c r="I46" i="4" s="1"/>
  <c r="F85" i="4"/>
  <c r="G85" i="4" s="1"/>
  <c r="H85" i="4" s="1"/>
  <c r="F25" i="4"/>
  <c r="F30" i="4"/>
  <c r="F108" i="4"/>
  <c r="J108" i="4" s="1"/>
  <c r="F32" i="4"/>
  <c r="J32" i="4" s="1"/>
  <c r="F23" i="4"/>
  <c r="F49" i="4"/>
  <c r="F18" i="4"/>
  <c r="F76" i="4"/>
  <c r="F14" i="4"/>
  <c r="F82" i="4"/>
  <c r="I82" i="4" s="1"/>
  <c r="F22" i="4"/>
  <c r="F120" i="4"/>
  <c r="G120" i="4" s="1"/>
  <c r="H120" i="4" s="1"/>
  <c r="F69" i="4"/>
  <c r="F19" i="4"/>
  <c r="F109" i="4"/>
  <c r="F62" i="4"/>
  <c r="G62" i="4" s="1"/>
  <c r="H62" i="4" s="1"/>
  <c r="F98" i="4"/>
  <c r="F90" i="4"/>
  <c r="I90" i="4" s="1"/>
  <c r="F21" i="4"/>
  <c r="G21" i="4" s="1"/>
  <c r="H21" i="4" s="1"/>
  <c r="F117" i="4"/>
  <c r="J117" i="4" s="1"/>
  <c r="F37" i="4"/>
  <c r="F111" i="4"/>
  <c r="F73" i="4"/>
  <c r="F71" i="4"/>
  <c r="J71" i="4" s="1"/>
  <c r="F79" i="4"/>
  <c r="F11" i="4"/>
  <c r="F101" i="4"/>
  <c r="J101" i="4" s="1"/>
  <c r="F66" i="4"/>
  <c r="J66" i="4" s="1"/>
  <c r="F16" i="4"/>
  <c r="F106" i="4"/>
  <c r="F59" i="4"/>
  <c r="F86" i="4"/>
  <c r="G86" i="4" s="1"/>
  <c r="H86" i="4" s="1"/>
  <c r="F65" i="4"/>
  <c r="F10" i="4"/>
  <c r="F55" i="4"/>
  <c r="G55" i="4" s="1"/>
  <c r="H55" i="4" s="1"/>
  <c r="F91" i="4"/>
  <c r="J91" i="4" s="1"/>
  <c r="F72" i="4"/>
  <c r="F78" i="4"/>
  <c r="F105" i="4"/>
  <c r="I105" i="4" s="1"/>
  <c r="F34" i="4"/>
  <c r="I34" i="4" s="1"/>
  <c r="F57" i="4"/>
  <c r="I57" i="4" s="1"/>
  <c r="F63" i="4"/>
  <c r="F40" i="4"/>
  <c r="I40" i="4" s="1"/>
  <c r="F5" i="4"/>
  <c r="G5" i="4" s="1"/>
  <c r="H5" i="4" s="1"/>
  <c r="F99" i="4"/>
  <c r="F58" i="4"/>
  <c r="F47" i="4"/>
  <c r="D124" i="4"/>
  <c r="P3" i="4" s="1"/>
  <c r="E4" i="4"/>
  <c r="F68" i="4"/>
  <c r="I68" i="4" s="1"/>
  <c r="F31" i="4"/>
  <c r="J31" i="4" s="1"/>
  <c r="F54" i="4"/>
  <c r="I54" i="4" s="1"/>
  <c r="B127" i="4"/>
  <c r="F116" i="4"/>
  <c r="F53" i="4"/>
  <c r="F80" i="4"/>
  <c r="J80" i="4" s="1"/>
  <c r="F96" i="4"/>
  <c r="F24" i="4"/>
  <c r="F43" i="4"/>
  <c r="J43" i="4" s="1"/>
  <c r="F44" i="4"/>
  <c r="I44" i="4" s="1"/>
  <c r="Z6" i="4"/>
  <c r="F29" i="4"/>
  <c r="F95" i="4"/>
  <c r="F12" i="4"/>
  <c r="F107" i="4"/>
  <c r="F51" i="4"/>
  <c r="G51" i="4" s="1"/>
  <c r="H51" i="4" s="1"/>
  <c r="F113" i="4"/>
  <c r="I113" i="4" s="1"/>
  <c r="F48" i="4"/>
  <c r="F123" i="4"/>
  <c r="F103" i="4"/>
  <c r="I103" i="4" s="1"/>
  <c r="F42" i="4"/>
  <c r="J42" i="4" s="1"/>
  <c r="F4" i="4"/>
  <c r="F87" i="4"/>
  <c r="F13" i="4"/>
  <c r="J13" i="4" s="1"/>
  <c r="F26" i="4"/>
  <c r="I26" i="4" s="1"/>
  <c r="F41" i="4"/>
  <c r="I41" i="4" s="1"/>
  <c r="F67" i="4"/>
  <c r="G67" i="4" s="1"/>
  <c r="H67" i="4" s="1"/>
  <c r="F17" i="4"/>
  <c r="F15" i="4"/>
  <c r="G15" i="4" s="1"/>
  <c r="H15" i="4" s="1"/>
  <c r="F112" i="4"/>
  <c r="F93" i="4"/>
  <c r="F114" i="4"/>
  <c r="F74" i="4"/>
  <c r="I74" i="4" s="1"/>
  <c r="F122" i="4"/>
  <c r="F8" i="4"/>
  <c r="F56" i="4"/>
  <c r="F27" i="4"/>
  <c r="I27" i="4" s="1"/>
  <c r="F7" i="4"/>
  <c r="F104" i="4"/>
  <c r="F61" i="4"/>
  <c r="G61" i="4" s="1"/>
  <c r="H61" i="4" s="1"/>
  <c r="F119" i="4"/>
  <c r="I119" i="4" s="1"/>
  <c r="F60" i="4"/>
  <c r="I60" i="4" s="1"/>
  <c r="F89" i="4"/>
  <c r="I89" i="4" s="1"/>
  <c r="F92" i="4"/>
  <c r="F9" i="4"/>
  <c r="I9" i="4" s="1"/>
  <c r="F97" i="4"/>
  <c r="I97" i="4" s="1"/>
  <c r="F45" i="4"/>
  <c r="F110" i="4"/>
  <c r="G110" i="4" s="1"/>
  <c r="H110" i="4" s="1"/>
  <c r="F39" i="4"/>
  <c r="G39" i="4" s="1"/>
  <c r="H39" i="4" s="1"/>
  <c r="F77" i="4"/>
  <c r="F94" i="4"/>
  <c r="F36" i="4"/>
  <c r="F121" i="4"/>
  <c r="F84" i="4"/>
  <c r="I84" i="4" s="1"/>
  <c r="F83" i="4"/>
  <c r="F115" i="4"/>
  <c r="J88" i="4"/>
  <c r="I88" i="4"/>
  <c r="G88" i="4"/>
  <c r="H88" i="4" s="1"/>
  <c r="J118" i="4"/>
  <c r="G118" i="4"/>
  <c r="H118" i="4" s="1"/>
  <c r="I118" i="4"/>
  <c r="J46" i="4"/>
  <c r="G46" i="4"/>
  <c r="H46" i="4" s="1"/>
  <c r="J67" i="4"/>
  <c r="I67" i="4"/>
  <c r="J55" i="4"/>
  <c r="J85" i="4"/>
  <c r="I85" i="4"/>
  <c r="J17" i="4"/>
  <c r="G17" i="4"/>
  <c r="H17" i="4" s="1"/>
  <c r="J25" i="4"/>
  <c r="G25" i="4"/>
  <c r="H25" i="4" s="1"/>
  <c r="I15" i="4"/>
  <c r="J72" i="4"/>
  <c r="G72" i="4"/>
  <c r="H72" i="4" s="1"/>
  <c r="I72" i="4"/>
  <c r="J30" i="4"/>
  <c r="G30" i="4"/>
  <c r="H30" i="4" s="1"/>
  <c r="J112" i="4"/>
  <c r="I112" i="4"/>
  <c r="G112" i="4"/>
  <c r="H112" i="4" s="1"/>
  <c r="J78" i="4"/>
  <c r="G78" i="4"/>
  <c r="H78" i="4" s="1"/>
  <c r="I108" i="4"/>
  <c r="G93" i="4"/>
  <c r="H93" i="4" s="1"/>
  <c r="J93" i="4"/>
  <c r="I93" i="4"/>
  <c r="I30" i="4"/>
  <c r="J6" i="4"/>
  <c r="G6" i="4"/>
  <c r="H6" i="4" s="1"/>
  <c r="J81" i="4"/>
  <c r="G81" i="4"/>
  <c r="H81" i="4" s="1"/>
  <c r="J49" i="4"/>
  <c r="G49" i="4"/>
  <c r="H49" i="4" s="1"/>
  <c r="G18" i="4"/>
  <c r="H18" i="4" s="1"/>
  <c r="I18" i="4"/>
  <c r="J18" i="4"/>
  <c r="G76" i="4"/>
  <c r="H76" i="4" s="1"/>
  <c r="J76" i="4"/>
  <c r="J14" i="4"/>
  <c r="G14" i="4"/>
  <c r="H14" i="4" s="1"/>
  <c r="I14" i="4"/>
  <c r="J82" i="4"/>
  <c r="G82" i="4"/>
  <c r="H82" i="4" s="1"/>
  <c r="J22" i="4"/>
  <c r="G22" i="4"/>
  <c r="H22" i="4" s="1"/>
  <c r="I22" i="4"/>
  <c r="G69" i="4"/>
  <c r="H69" i="4" s="1"/>
  <c r="J69" i="4"/>
  <c r="I69" i="4"/>
  <c r="J19" i="4"/>
  <c r="I19" i="4"/>
  <c r="G19" i="4"/>
  <c r="H19" i="4" s="1"/>
  <c r="G109" i="4"/>
  <c r="H109" i="4" s="1"/>
  <c r="I109" i="4"/>
  <c r="J109" i="4"/>
  <c r="J62" i="4"/>
  <c r="G98" i="4"/>
  <c r="H98" i="4" s="1"/>
  <c r="J98" i="4"/>
  <c r="G90" i="4"/>
  <c r="H90" i="4" s="1"/>
  <c r="J90" i="4"/>
  <c r="J21" i="4"/>
  <c r="I25" i="4"/>
  <c r="J100" i="4"/>
  <c r="G100" i="4"/>
  <c r="H100" i="4" s="1"/>
  <c r="I23" i="4"/>
  <c r="J23" i="4"/>
  <c r="G23" i="4"/>
  <c r="H23" i="4" s="1"/>
  <c r="G37" i="4"/>
  <c r="H37" i="4" s="1"/>
  <c r="J37" i="4"/>
  <c r="I37" i="4"/>
  <c r="I111" i="4"/>
  <c r="J111" i="4"/>
  <c r="G111" i="4"/>
  <c r="H111" i="4" s="1"/>
  <c r="J73" i="4"/>
  <c r="G73" i="4"/>
  <c r="H73" i="4" s="1"/>
  <c r="G71" i="4"/>
  <c r="H71" i="4" s="1"/>
  <c r="I71" i="4"/>
  <c r="G79" i="4"/>
  <c r="H79" i="4" s="1"/>
  <c r="J79" i="4"/>
  <c r="I79" i="4"/>
  <c r="J11" i="4"/>
  <c r="I11" i="4"/>
  <c r="G11" i="4"/>
  <c r="H11" i="4" s="1"/>
  <c r="G101" i="4"/>
  <c r="H101" i="4" s="1"/>
  <c r="J16" i="4"/>
  <c r="I16" i="4"/>
  <c r="G16" i="4"/>
  <c r="H16" i="4" s="1"/>
  <c r="G106" i="4"/>
  <c r="H106" i="4" s="1"/>
  <c r="J106" i="4"/>
  <c r="J59" i="4"/>
  <c r="I59" i="4"/>
  <c r="G59" i="4"/>
  <c r="H59" i="4" s="1"/>
  <c r="J86" i="4"/>
  <c r="I86" i="4"/>
  <c r="J65" i="4"/>
  <c r="G65" i="4"/>
  <c r="H65" i="4" s="1"/>
  <c r="J10" i="4"/>
  <c r="G10" i="4"/>
  <c r="H10" i="4" s="1"/>
  <c r="I10" i="4"/>
  <c r="I98" i="4"/>
  <c r="I81" i="4"/>
  <c r="I17" i="4"/>
  <c r="J64" i="4"/>
  <c r="G64" i="4"/>
  <c r="H64" i="4" s="1"/>
  <c r="I64" i="4"/>
  <c r="J52" i="4"/>
  <c r="G52" i="4"/>
  <c r="H52" i="4" s="1"/>
  <c r="G114" i="4"/>
  <c r="H114" i="4" s="1"/>
  <c r="J114" i="4"/>
  <c r="I114" i="4"/>
  <c r="J57" i="4"/>
  <c r="G57" i="4"/>
  <c r="H57" i="4" s="1"/>
  <c r="G122" i="4"/>
  <c r="H122" i="4" s="1"/>
  <c r="J122" i="4"/>
  <c r="I122" i="4"/>
  <c r="J63" i="4"/>
  <c r="G63" i="4"/>
  <c r="H63" i="4" s="1"/>
  <c r="J8" i="4"/>
  <c r="G8" i="4"/>
  <c r="H8" i="4" s="1"/>
  <c r="I8" i="4"/>
  <c r="J40" i="4"/>
  <c r="G40" i="4"/>
  <c r="H40" i="4" s="1"/>
  <c r="J56" i="4"/>
  <c r="I56" i="4"/>
  <c r="G56" i="4"/>
  <c r="H56" i="4" s="1"/>
  <c r="I5" i="4"/>
  <c r="J99" i="4"/>
  <c r="I99" i="4"/>
  <c r="G99" i="4"/>
  <c r="H99" i="4" s="1"/>
  <c r="J27" i="4"/>
  <c r="G58" i="4"/>
  <c r="H58" i="4" s="1"/>
  <c r="J58" i="4"/>
  <c r="I47" i="4"/>
  <c r="G47" i="4"/>
  <c r="H47" i="4" s="1"/>
  <c r="J47" i="4"/>
  <c r="J7" i="4"/>
  <c r="G7" i="4"/>
  <c r="H7" i="4" s="1"/>
  <c r="I7" i="4"/>
  <c r="I63" i="4"/>
  <c r="I6" i="4"/>
  <c r="I78" i="4"/>
  <c r="I73" i="4"/>
  <c r="J70" i="4"/>
  <c r="G70" i="4"/>
  <c r="H70" i="4" s="1"/>
  <c r="J75" i="4"/>
  <c r="I75" i="4"/>
  <c r="G75" i="4"/>
  <c r="H75" i="4" s="1"/>
  <c r="J104" i="4"/>
  <c r="G104" i="4"/>
  <c r="H104" i="4" s="1"/>
  <c r="I104" i="4"/>
  <c r="G31" i="4"/>
  <c r="H31" i="4" s="1"/>
  <c r="J61" i="4"/>
  <c r="I61" i="4"/>
  <c r="J54" i="4"/>
  <c r="J60" i="4"/>
  <c r="G60" i="4"/>
  <c r="H60" i="4" s="1"/>
  <c r="F127" i="4"/>
  <c r="J116" i="4"/>
  <c r="G116" i="4"/>
  <c r="H116" i="4" s="1"/>
  <c r="G53" i="4"/>
  <c r="H53" i="4" s="1"/>
  <c r="J53" i="4"/>
  <c r="I53" i="4"/>
  <c r="G80" i="4"/>
  <c r="H80" i="4" s="1"/>
  <c r="J96" i="4"/>
  <c r="G96" i="4"/>
  <c r="H96" i="4" s="1"/>
  <c r="I96" i="4"/>
  <c r="J24" i="4"/>
  <c r="G24" i="4"/>
  <c r="H24" i="4" s="1"/>
  <c r="I24" i="4"/>
  <c r="I43" i="4"/>
  <c r="G43" i="4"/>
  <c r="H43" i="4" s="1"/>
  <c r="J44" i="4"/>
  <c r="I52" i="4"/>
  <c r="I100" i="4"/>
  <c r="J20" i="4"/>
  <c r="I20" i="4"/>
  <c r="G20" i="4"/>
  <c r="H20" i="4" s="1"/>
  <c r="J33" i="4"/>
  <c r="G33" i="4"/>
  <c r="H33" i="4" s="1"/>
  <c r="G50" i="4"/>
  <c r="H50" i="4" s="1"/>
  <c r="J50" i="4"/>
  <c r="J102" i="4"/>
  <c r="G102" i="4"/>
  <c r="H102" i="4" s="1"/>
  <c r="J35" i="4"/>
  <c r="G35" i="4"/>
  <c r="H35" i="4" s="1"/>
  <c r="I35" i="4"/>
  <c r="J105" i="4"/>
  <c r="G105" i="4"/>
  <c r="H105" i="4" s="1"/>
  <c r="G29" i="4"/>
  <c r="H29" i="4" s="1"/>
  <c r="J29" i="4"/>
  <c r="I29" i="4"/>
  <c r="I95" i="4"/>
  <c r="G95" i="4"/>
  <c r="H95" i="4" s="1"/>
  <c r="J95" i="4"/>
  <c r="J12" i="4"/>
  <c r="G12" i="4"/>
  <c r="H12" i="4" s="1"/>
  <c r="I12" i="4"/>
  <c r="J107" i="4"/>
  <c r="I107" i="4"/>
  <c r="G107" i="4"/>
  <c r="H107" i="4" s="1"/>
  <c r="J51" i="4"/>
  <c r="I51" i="4"/>
  <c r="J48" i="4"/>
  <c r="G48" i="4"/>
  <c r="H48" i="4" s="1"/>
  <c r="I48" i="4"/>
  <c r="J123" i="4"/>
  <c r="G123" i="4"/>
  <c r="H123" i="4" s="1"/>
  <c r="I123" i="4"/>
  <c r="G103" i="4"/>
  <c r="H103" i="4" s="1"/>
  <c r="J103" i="4"/>
  <c r="I4" i="4"/>
  <c r="J4" i="4"/>
  <c r="G4" i="4"/>
  <c r="G87" i="4"/>
  <c r="H87" i="4" s="1"/>
  <c r="I87" i="4"/>
  <c r="J87" i="4"/>
  <c r="I13" i="4"/>
  <c r="J26" i="4"/>
  <c r="G26" i="4"/>
  <c r="H26" i="4" s="1"/>
  <c r="J41" i="4"/>
  <c r="G41" i="4"/>
  <c r="H41" i="4" s="1"/>
  <c r="I62" i="4"/>
  <c r="I65" i="4"/>
  <c r="I106" i="4"/>
  <c r="I102" i="4"/>
  <c r="I58" i="4"/>
  <c r="I76" i="4"/>
  <c r="J28" i="4"/>
  <c r="G28" i="4"/>
  <c r="H28" i="4" s="1"/>
  <c r="I28" i="4"/>
  <c r="J68" i="4"/>
  <c r="G68" i="4"/>
  <c r="H68" i="4" s="1"/>
  <c r="J89" i="4"/>
  <c r="G89" i="4"/>
  <c r="H89" i="4" s="1"/>
  <c r="G92" i="4"/>
  <c r="H92" i="4" s="1"/>
  <c r="J92" i="4"/>
  <c r="G9" i="4"/>
  <c r="H9" i="4" s="1"/>
  <c r="J97" i="4"/>
  <c r="G97" i="4"/>
  <c r="H97" i="4" s="1"/>
  <c r="G45" i="4"/>
  <c r="H45" i="4" s="1"/>
  <c r="J45" i="4"/>
  <c r="I45" i="4"/>
  <c r="I110" i="4"/>
  <c r="J77" i="4"/>
  <c r="G77" i="4"/>
  <c r="H77" i="4" s="1"/>
  <c r="I77" i="4"/>
  <c r="G94" i="4"/>
  <c r="H94" i="4" s="1"/>
  <c r="J94" i="4"/>
  <c r="J36" i="4"/>
  <c r="G36" i="4"/>
  <c r="H36" i="4" s="1"/>
  <c r="I36" i="4"/>
  <c r="J121" i="4"/>
  <c r="G121" i="4"/>
  <c r="H121" i="4" s="1"/>
  <c r="G84" i="4"/>
  <c r="H84" i="4" s="1"/>
  <c r="J84" i="4"/>
  <c r="J83" i="4"/>
  <c r="I83" i="4"/>
  <c r="G83" i="4"/>
  <c r="H83" i="4" s="1"/>
  <c r="J115" i="4"/>
  <c r="I115" i="4"/>
  <c r="G115" i="4"/>
  <c r="H115" i="4" s="1"/>
  <c r="G38" i="4"/>
  <c r="H38" i="4" s="1"/>
  <c r="J38" i="4"/>
  <c r="I92" i="4"/>
  <c r="I33" i="4"/>
  <c r="I94" i="4"/>
  <c r="I121" i="4"/>
  <c r="I49" i="4"/>
  <c r="I116" i="4"/>
  <c r="AB5" i="4" a="1"/>
  <c r="AB26" i="4" l="1"/>
  <c r="AC47" i="4"/>
  <c r="AD68" i="4"/>
  <c r="AB90" i="4"/>
  <c r="AC111" i="4"/>
  <c r="AD111" i="4"/>
  <c r="AD41" i="4"/>
  <c r="AD7" i="4"/>
  <c r="AB29" i="4"/>
  <c r="AC50" i="4"/>
  <c r="AD71" i="4"/>
  <c r="AB93" i="4"/>
  <c r="AC13" i="4"/>
  <c r="AD34" i="4"/>
  <c r="AB56" i="4"/>
  <c r="AC77" i="4"/>
  <c r="AD98" i="4"/>
  <c r="AB120" i="4"/>
  <c r="AD62" i="4"/>
  <c r="AC28" i="4"/>
  <c r="AD121" i="4"/>
  <c r="AC24" i="4"/>
  <c r="AD45" i="4"/>
  <c r="AB67" i="4"/>
  <c r="AC88" i="4"/>
  <c r="AD109" i="4"/>
  <c r="AB28" i="4"/>
  <c r="AD102" i="4"/>
  <c r="AB71" i="4"/>
  <c r="AD16" i="4"/>
  <c r="AB38" i="4"/>
  <c r="AC59" i="4"/>
  <c r="AD80" i="4"/>
  <c r="AB102" i="4"/>
  <c r="AC123" i="4"/>
  <c r="AB84" i="4"/>
  <c r="AB63" i="4"/>
  <c r="AC14" i="4"/>
  <c r="AD35" i="4"/>
  <c r="AB57" i="4"/>
  <c r="AC78" i="4"/>
  <c r="AD99" i="4"/>
  <c r="AB121" i="4"/>
  <c r="AB108" i="4"/>
  <c r="AC124" i="4"/>
  <c r="AC79" i="4"/>
  <c r="AC18" i="4"/>
  <c r="AB61" i="4"/>
  <c r="AC45" i="4"/>
  <c r="AC109" i="4"/>
  <c r="AD13" i="4"/>
  <c r="AD77" i="4"/>
  <c r="AB23" i="4"/>
  <c r="AB70" i="4"/>
  <c r="AD38" i="4"/>
  <c r="AC46" i="4"/>
  <c r="AC65" i="4"/>
  <c r="AC7" i="4"/>
  <c r="AD28" i="4"/>
  <c r="AB50" i="4"/>
  <c r="AC71" i="4"/>
  <c r="AD92" i="4"/>
  <c r="AB114" i="4"/>
  <c r="AC114" i="4"/>
  <c r="AC52" i="4"/>
  <c r="AC10" i="4"/>
  <c r="AD31" i="4"/>
  <c r="AB53" i="4"/>
  <c r="AC74" i="4"/>
  <c r="AD95" i="4"/>
  <c r="AB16" i="4"/>
  <c r="AC37" i="4"/>
  <c r="AD58" i="4"/>
  <c r="AB80" i="4"/>
  <c r="AC101" i="4"/>
  <c r="AD122" i="4"/>
  <c r="AD70" i="4"/>
  <c r="AC36" i="4"/>
  <c r="AD5" i="4"/>
  <c r="AF5" i="4" s="1"/>
  <c r="AB27" i="4"/>
  <c r="AC48" i="4"/>
  <c r="AD69" i="4"/>
  <c r="AB91" i="4"/>
  <c r="AC112" i="4"/>
  <c r="AB36" i="4"/>
  <c r="AD110" i="4"/>
  <c r="AB87" i="4"/>
  <c r="AC19" i="4"/>
  <c r="AD40" i="4"/>
  <c r="AB62" i="4"/>
  <c r="AC83" i="4"/>
  <c r="AD104" i="4"/>
  <c r="AC9" i="4"/>
  <c r="AD94" i="4"/>
  <c r="AC76" i="4"/>
  <c r="AB17" i="4"/>
  <c r="AC38" i="4"/>
  <c r="AD59" i="4"/>
  <c r="AB81" i="4"/>
  <c r="AC102" i="4"/>
  <c r="AD123" i="4"/>
  <c r="AD118" i="4"/>
  <c r="AC122" i="4"/>
  <c r="AC82" i="4"/>
  <c r="AB88" i="4"/>
  <c r="AD73" i="4"/>
  <c r="AC56" i="4"/>
  <c r="AC57" i="4"/>
  <c r="AC27" i="4"/>
  <c r="AD112" i="4"/>
  <c r="AB25" i="4"/>
  <c r="AC110" i="4"/>
  <c r="AB10" i="4"/>
  <c r="AC31" i="4"/>
  <c r="AD52" i="4"/>
  <c r="AB74" i="4"/>
  <c r="AC95" i="4"/>
  <c r="AD116" i="4"/>
  <c r="AB117" i="4"/>
  <c r="AD65" i="4"/>
  <c r="AB13" i="4"/>
  <c r="AC34" i="4"/>
  <c r="AD55" i="4"/>
  <c r="AB77" i="4"/>
  <c r="AC98" i="4"/>
  <c r="AD18" i="4"/>
  <c r="AB40" i="4"/>
  <c r="AC61" i="4"/>
  <c r="AD82" i="4"/>
  <c r="AB104" i="4"/>
  <c r="AD14" i="4"/>
  <c r="AC81" i="4"/>
  <c r="AB47" i="4"/>
  <c r="AC8" i="4"/>
  <c r="AD29" i="4"/>
  <c r="AB51" i="4"/>
  <c r="AC72" i="4"/>
  <c r="AD93" i="4"/>
  <c r="AB115" i="4"/>
  <c r="AB44" i="4"/>
  <c r="AB124" i="4"/>
  <c r="AD97" i="4"/>
  <c r="AB22" i="4"/>
  <c r="AC43" i="4"/>
  <c r="AD64" i="4"/>
  <c r="AB86" i="4"/>
  <c r="AC107" i="4"/>
  <c r="AD22" i="4"/>
  <c r="AC105" i="4"/>
  <c r="AD89" i="4"/>
  <c r="AD19" i="4"/>
  <c r="AB41" i="4"/>
  <c r="AC62" i="4"/>
  <c r="AD83" i="4"/>
  <c r="AB105" i="4"/>
  <c r="AD6" i="4"/>
  <c r="AD17" i="4"/>
  <c r="AB122" i="4"/>
  <c r="AB24" i="4"/>
  <c r="AB100" i="4"/>
  <c r="AC120" i="4"/>
  <c r="AD48" i="4"/>
  <c r="AB119" i="4"/>
  <c r="AB89" i="4"/>
  <c r="AD12" i="4"/>
  <c r="AB34" i="4"/>
  <c r="AC55" i="4"/>
  <c r="AD76" i="4"/>
  <c r="AB98" i="4"/>
  <c r="AC119" i="4"/>
  <c r="AD119" i="4"/>
  <c r="AB79" i="4"/>
  <c r="AD15" i="4"/>
  <c r="AB37" i="4"/>
  <c r="AC58" i="4"/>
  <c r="AD79" i="4"/>
  <c r="AB101" i="4"/>
  <c r="AC21" i="4"/>
  <c r="AD42" i="4"/>
  <c r="AB64" i="4"/>
  <c r="AC85" i="4"/>
  <c r="AD106" i="4"/>
  <c r="AB20" i="4"/>
  <c r="AB92" i="4"/>
  <c r="AC60" i="4"/>
  <c r="AB11" i="4"/>
  <c r="AC32" i="4"/>
  <c r="AD53" i="4"/>
  <c r="AB75" i="4"/>
  <c r="AC96" i="4"/>
  <c r="AD117" i="4"/>
  <c r="AB52" i="4"/>
  <c r="AC12" i="4"/>
  <c r="AD113" i="4"/>
  <c r="AD24" i="4"/>
  <c r="AB46" i="4"/>
  <c r="AC67" i="4"/>
  <c r="AD88" i="4"/>
  <c r="AB110" i="4"/>
  <c r="AD30" i="4"/>
  <c r="AB116" i="4"/>
  <c r="AD105" i="4"/>
  <c r="AC22" i="4"/>
  <c r="AD43" i="4"/>
  <c r="AB65" i="4"/>
  <c r="AC86" i="4"/>
  <c r="AD107" i="4"/>
  <c r="AD46" i="4"/>
  <c r="AB55" i="4"/>
  <c r="AC15" i="4"/>
  <c r="AD36" i="4"/>
  <c r="AB58" i="4"/>
  <c r="AD100" i="4"/>
  <c r="AC92" i="4"/>
  <c r="AD39" i="4"/>
  <c r="AD103" i="4"/>
  <c r="AD66" i="4"/>
  <c r="AC25" i="4"/>
  <c r="AB35" i="4"/>
  <c r="AB99" i="4"/>
  <c r="AB6" i="4"/>
  <c r="AC91" i="4"/>
  <c r="AB7" i="4"/>
  <c r="AD67" i="4"/>
  <c r="AC68" i="4"/>
  <c r="AD20" i="4"/>
  <c r="AB42" i="4"/>
  <c r="AC63" i="4"/>
  <c r="AD84" i="4"/>
  <c r="AB106" i="4"/>
  <c r="AC106" i="4"/>
  <c r="AC20" i="4"/>
  <c r="AC116" i="4"/>
  <c r="AD23" i="4"/>
  <c r="AB45" i="4"/>
  <c r="AC66" i="4"/>
  <c r="AD87" i="4"/>
  <c r="AB8" i="4"/>
  <c r="AC29" i="4"/>
  <c r="AD50" i="4"/>
  <c r="AB72" i="4"/>
  <c r="AC93" i="4"/>
  <c r="AD114" i="4"/>
  <c r="AC41" i="4"/>
  <c r="AC121" i="4"/>
  <c r="AC100" i="4"/>
  <c r="AB19" i="4"/>
  <c r="AC40" i="4"/>
  <c r="AD61" i="4"/>
  <c r="AB83" i="4"/>
  <c r="AC104" i="4"/>
  <c r="AB12" i="4"/>
  <c r="AD78" i="4"/>
  <c r="AC44" i="4"/>
  <c r="AC11" i="4"/>
  <c r="AD32" i="4"/>
  <c r="AB54" i="4"/>
  <c r="AC75" i="4"/>
  <c r="AD96" i="4"/>
  <c r="AB118" i="4"/>
  <c r="AB60" i="4"/>
  <c r="AB39" i="4"/>
  <c r="AB9" i="4"/>
  <c r="AC30" i="4"/>
  <c r="AD51" i="4"/>
  <c r="AB73" i="4"/>
  <c r="AC94" i="4"/>
  <c r="AD115" i="4"/>
  <c r="AD86" i="4"/>
  <c r="AB95" i="4"/>
  <c r="AC23" i="4"/>
  <c r="AD44" i="4"/>
  <c r="AB66" i="4"/>
  <c r="AC87" i="4"/>
  <c r="AD108" i="4"/>
  <c r="AB109" i="4"/>
  <c r="AB31" i="4"/>
  <c r="AB5" i="4"/>
  <c r="AC26" i="4"/>
  <c r="AD47" i="4"/>
  <c r="AB69" i="4"/>
  <c r="AC90" i="4"/>
  <c r="AD10" i="4"/>
  <c r="AB32" i="4"/>
  <c r="AC53" i="4"/>
  <c r="AD74" i="4"/>
  <c r="AB96" i="4"/>
  <c r="AC117" i="4"/>
  <c r="AD54" i="4"/>
  <c r="AB15" i="4"/>
  <c r="AC108" i="4"/>
  <c r="AD21" i="4"/>
  <c r="AB43" i="4"/>
  <c r="AC64" i="4"/>
  <c r="AD85" i="4"/>
  <c r="AB107" i="4"/>
  <c r="AC17" i="4"/>
  <c r="AD9" i="4"/>
  <c r="AB48" i="4"/>
  <c r="AD37" i="4"/>
  <c r="AD57" i="4"/>
  <c r="AB78" i="4"/>
  <c r="AD49" i="4"/>
  <c r="AD75" i="4"/>
  <c r="AB111" i="4"/>
  <c r="AC33" i="4"/>
  <c r="AC35" i="4"/>
  <c r="AC49" i="4"/>
  <c r="AB103" i="4"/>
  <c r="AC69" i="4"/>
  <c r="AB59" i="4"/>
  <c r="AD8" i="4"/>
  <c r="AB94" i="4"/>
  <c r="AC6" i="4"/>
  <c r="AD91" i="4"/>
  <c r="AD60" i="4"/>
  <c r="AB33" i="4"/>
  <c r="AC113" i="4"/>
  <c r="AC51" i="4"/>
  <c r="AB18" i="4"/>
  <c r="AB21" i="4"/>
  <c r="AD90" i="4"/>
  <c r="AC80" i="4"/>
  <c r="AB14" i="4"/>
  <c r="AC99" i="4"/>
  <c r="AD11" i="4"/>
  <c r="AB97" i="4"/>
  <c r="AC118" i="4"/>
  <c r="AB82" i="4"/>
  <c r="AB49" i="4"/>
  <c r="AC39" i="4"/>
  <c r="AC42" i="4"/>
  <c r="AB112" i="4"/>
  <c r="AD101" i="4"/>
  <c r="AB30" i="4"/>
  <c r="AC115" i="4"/>
  <c r="AD27" i="4"/>
  <c r="AB113" i="4"/>
  <c r="AD63" i="4"/>
  <c r="AB123" i="4"/>
  <c r="AD120" i="4"/>
  <c r="AB85" i="4"/>
  <c r="AB68" i="4"/>
  <c r="AB76" i="4"/>
  <c r="AC103" i="4"/>
  <c r="AC5" i="4"/>
  <c r="AE5" i="4" s="1"/>
  <c r="AC84" i="4"/>
  <c r="AC89" i="4"/>
  <c r="AD56" i="4"/>
  <c r="AC73" i="4"/>
  <c r="AC54" i="4"/>
  <c r="AC97" i="4"/>
  <c r="AD124" i="4"/>
  <c r="AD26" i="4"/>
  <c r="AC16" i="4"/>
  <c r="AD33" i="4"/>
  <c r="AD72" i="4"/>
  <c r="AD25" i="4"/>
  <c r="AC70" i="4"/>
  <c r="AD81" i="4"/>
  <c r="G113" i="4"/>
  <c r="H113" i="4" s="1"/>
  <c r="J119" i="4"/>
  <c r="J74" i="4"/>
  <c r="G66" i="4"/>
  <c r="H66" i="4" s="1"/>
  <c r="I120" i="4"/>
  <c r="G32" i="4"/>
  <c r="H32" i="4" s="1"/>
  <c r="I91" i="4"/>
  <c r="I42" i="4"/>
  <c r="J110" i="4"/>
  <c r="G44" i="4"/>
  <c r="H44" i="4" s="1"/>
  <c r="G54" i="4"/>
  <c r="H54" i="4" s="1"/>
  <c r="G34" i="4"/>
  <c r="H34" i="4" s="1"/>
  <c r="I101" i="4"/>
  <c r="J120" i="4"/>
  <c r="J15" i="4"/>
  <c r="I66" i="4"/>
  <c r="J39" i="4"/>
  <c r="J5" i="4"/>
  <c r="I117" i="4"/>
  <c r="I39" i="4"/>
  <c r="G13" i="4"/>
  <c r="H13" i="4" s="1"/>
  <c r="G42" i="4"/>
  <c r="H42" i="4" s="1"/>
  <c r="I80" i="4"/>
  <c r="G27" i="4"/>
  <c r="H27" i="4" s="1"/>
  <c r="G117" i="4"/>
  <c r="H117" i="4" s="1"/>
  <c r="I21" i="4"/>
  <c r="G108" i="4"/>
  <c r="H108" i="4" s="1"/>
  <c r="I31" i="4"/>
  <c r="G74" i="4"/>
  <c r="H74" i="4" s="1"/>
  <c r="I32" i="4"/>
  <c r="G91" i="4"/>
  <c r="H91" i="4" s="1"/>
  <c r="I55" i="4"/>
  <c r="Y4" i="4"/>
  <c r="Y5" i="4" s="1"/>
  <c r="Y8" i="4" s="1"/>
  <c r="X4" i="4"/>
  <c r="J9" i="4"/>
  <c r="J113" i="4"/>
  <c r="G119" i="4"/>
  <c r="H119" i="4" s="1"/>
  <c r="J34" i="4"/>
  <c r="J124" i="4" s="1"/>
  <c r="H4" i="4"/>
  <c r="H124" i="4" s="1"/>
  <c r="G124" i="4"/>
  <c r="I124" i="4"/>
  <c r="P4" i="4" s="1"/>
  <c r="AF6" i="4" l="1"/>
  <c r="Z8" i="4"/>
  <c r="Z4" i="4"/>
  <c r="X8" i="4"/>
  <c r="X5" i="4"/>
  <c r="Z5" i="4" s="1"/>
  <c r="AE6" i="4"/>
  <c r="P13" i="4"/>
  <c r="P14" i="4" s="1"/>
  <c r="P12" i="4"/>
  <c r="P15" i="4"/>
  <c r="P16" i="4"/>
  <c r="P6" i="4"/>
  <c r="P8" i="4" s="1"/>
  <c r="P10" i="4" s="1"/>
  <c r="AE7" i="4" l="1"/>
  <c r="AF7" i="4"/>
  <c r="AF8" i="4" l="1"/>
  <c r="AE8" i="4"/>
  <c r="AE9" i="4" l="1"/>
  <c r="AF9" i="4"/>
  <c r="AF10" i="4" l="1"/>
  <c r="AE10" i="4"/>
  <c r="AE11" i="4" l="1"/>
  <c r="AF11" i="4"/>
  <c r="R4" i="4" a="1"/>
  <c r="AF12" i="4" l="1"/>
  <c r="AE12" i="4"/>
  <c r="S5" i="4"/>
  <c r="S4" i="4"/>
  <c r="R5" i="4"/>
  <c r="R4" i="4"/>
  <c r="C127" i="4" a="1"/>
  <c r="AE13" i="4" l="1"/>
  <c r="AF13" i="4"/>
  <c r="C128" i="4"/>
  <c r="D128" i="4" s="1"/>
  <c r="E128" i="4" s="1"/>
  <c r="C127" i="4"/>
  <c r="D127" i="4" s="1"/>
  <c r="E127" i="4" s="1"/>
  <c r="H128" i="4"/>
  <c r="G128" i="4"/>
  <c r="AF14" i="4" l="1"/>
  <c r="AE14" i="4"/>
  <c r="AE15" i="4" l="1"/>
  <c r="AF15" i="4"/>
  <c r="AF16" i="4" l="1"/>
  <c r="AE16" i="4"/>
  <c r="AE17" i="4" l="1"/>
  <c r="AF17" i="4"/>
  <c r="AF18" i="4" l="1"/>
  <c r="AE18" i="4"/>
  <c r="AE19" i="4" l="1"/>
  <c r="AF19" i="4"/>
  <c r="AF20" i="4" l="1"/>
  <c r="AE20" i="4"/>
  <c r="AE21" i="4" l="1"/>
  <c r="AF21" i="4"/>
  <c r="AF22" i="4" l="1"/>
  <c r="AE22" i="4"/>
  <c r="AE23" i="4" l="1"/>
  <c r="AF23" i="4"/>
  <c r="AF24" i="4" l="1"/>
  <c r="AE24" i="4"/>
  <c r="AE25" i="4" l="1"/>
  <c r="AF25" i="4"/>
  <c r="AF26" i="4" l="1"/>
  <c r="AE26" i="4"/>
  <c r="AE27" i="4" l="1"/>
  <c r="AF27" i="4"/>
  <c r="AF28" i="4" l="1"/>
  <c r="AE28" i="4"/>
  <c r="AE29" i="4" l="1"/>
  <c r="AF29" i="4"/>
  <c r="AF30" i="4" l="1"/>
  <c r="AE30" i="4"/>
  <c r="AE31" i="4" l="1"/>
  <c r="AF31" i="4"/>
  <c r="AF32" i="4" l="1"/>
  <c r="AE32" i="4"/>
  <c r="AE33" i="4" l="1"/>
  <c r="AF33" i="4"/>
  <c r="AF34" i="4" l="1"/>
  <c r="AE34" i="4"/>
  <c r="AE35" i="4" l="1"/>
  <c r="AF35" i="4"/>
  <c r="AF36" i="4" l="1"/>
  <c r="AE36" i="4"/>
  <c r="AE37" i="4" l="1"/>
  <c r="AF37" i="4"/>
  <c r="AF38" i="4" l="1"/>
  <c r="AE38" i="4"/>
  <c r="AE39" i="4" l="1"/>
  <c r="AF39" i="4"/>
  <c r="AF40" i="4" l="1"/>
  <c r="AE40" i="4"/>
  <c r="AE41" i="4" l="1"/>
  <c r="AF41" i="4"/>
  <c r="AF42" i="4" l="1"/>
  <c r="AE42" i="4"/>
  <c r="AE43" i="4" l="1"/>
  <c r="AF43" i="4"/>
  <c r="AF44" i="4" l="1"/>
  <c r="AE44" i="4"/>
  <c r="AE45" i="4" l="1"/>
  <c r="AF45" i="4"/>
  <c r="AF46" i="4" l="1"/>
  <c r="AE46" i="4"/>
  <c r="AE47" i="4" l="1"/>
  <c r="AF47" i="4"/>
  <c r="AF48" i="4" l="1"/>
  <c r="AE48" i="4"/>
  <c r="AE49" i="4" l="1"/>
  <c r="AF49" i="4"/>
  <c r="AF50" i="4" l="1"/>
  <c r="AE50" i="4"/>
  <c r="AE51" i="4" l="1"/>
  <c r="AF51" i="4"/>
  <c r="AF52" i="4" l="1"/>
  <c r="AE52" i="4"/>
  <c r="AE53" i="4" l="1"/>
  <c r="AF53" i="4"/>
  <c r="AF54" i="4" l="1"/>
  <c r="AE54" i="4"/>
  <c r="AE55" i="4" l="1"/>
  <c r="AF55" i="4"/>
  <c r="AF56" i="4" l="1"/>
  <c r="AE56" i="4"/>
  <c r="AE57" i="4" l="1"/>
  <c r="AF57" i="4"/>
  <c r="AF58" i="4" l="1"/>
  <c r="AE58" i="4"/>
  <c r="AE59" i="4" l="1"/>
  <c r="AF59" i="4"/>
  <c r="AF60" i="4" l="1"/>
  <c r="AE60" i="4"/>
  <c r="AE61" i="4" l="1"/>
  <c r="AF61" i="4"/>
  <c r="AF62" i="4" l="1"/>
  <c r="AE62" i="4"/>
  <c r="AE63" i="4" l="1"/>
  <c r="AF63" i="4"/>
  <c r="AF64" i="4" l="1"/>
  <c r="AE64" i="4"/>
  <c r="AE65" i="4" l="1"/>
  <c r="AF65" i="4"/>
  <c r="AF66" i="4" l="1"/>
  <c r="AE66" i="4"/>
  <c r="AE67" i="4" l="1"/>
  <c r="AF67" i="4"/>
  <c r="AF68" i="4" l="1"/>
  <c r="AE68" i="4"/>
  <c r="AE69" i="4" l="1"/>
  <c r="AF69" i="4"/>
  <c r="AE70" i="4" l="1"/>
  <c r="AF70" i="4"/>
  <c r="AF71" i="4" l="1"/>
  <c r="AE71" i="4"/>
  <c r="AE72" i="4" l="1"/>
  <c r="AF72" i="4"/>
  <c r="AF73" i="4" l="1"/>
  <c r="AE73" i="4"/>
  <c r="AE74" i="4" l="1"/>
  <c r="AF74" i="4"/>
  <c r="AF75" i="4" l="1"/>
  <c r="AE75" i="4"/>
  <c r="AE76" i="4" l="1"/>
  <c r="AF76" i="4"/>
  <c r="AF77" i="4" l="1"/>
  <c r="AE77" i="4"/>
  <c r="AE78" i="4" l="1"/>
  <c r="AF78" i="4"/>
  <c r="AF79" i="4" l="1"/>
  <c r="AE79" i="4"/>
  <c r="AE80" i="4" l="1"/>
  <c r="AF80" i="4"/>
  <c r="AF81" i="4" l="1"/>
  <c r="AE81" i="4"/>
  <c r="AE82" i="4" l="1"/>
  <c r="AF82" i="4"/>
  <c r="AF83" i="4" l="1"/>
  <c r="AE83" i="4"/>
  <c r="AE84" i="4" l="1"/>
  <c r="AF84" i="4"/>
  <c r="AF85" i="4" l="1"/>
  <c r="AE85" i="4"/>
  <c r="AE86" i="4" l="1"/>
  <c r="AF86" i="4"/>
  <c r="AF87" i="4" l="1"/>
  <c r="AE87" i="4"/>
  <c r="AE88" i="4" l="1"/>
  <c r="AF88" i="4"/>
  <c r="AF89" i="4" l="1"/>
  <c r="AE89" i="4"/>
  <c r="AE90" i="4" l="1"/>
  <c r="AF90" i="4"/>
  <c r="AE91" i="4" l="1"/>
  <c r="AF91" i="4"/>
  <c r="AF92" i="4" l="1"/>
  <c r="AE92" i="4"/>
  <c r="AE93" i="4" l="1"/>
  <c r="AF93" i="4"/>
  <c r="AF94" i="4" l="1"/>
  <c r="AE94" i="4"/>
  <c r="AE95" i="4" l="1"/>
  <c r="AF95" i="4"/>
  <c r="AF96" i="4" l="1"/>
  <c r="AE96" i="4"/>
  <c r="AF97" i="4" l="1"/>
  <c r="AE97" i="4"/>
  <c r="AE98" i="4" l="1"/>
  <c r="AF98" i="4"/>
  <c r="AF99" i="4" l="1"/>
  <c r="AE99" i="4"/>
  <c r="AE100" i="4" l="1"/>
  <c r="AF100" i="4"/>
  <c r="AE101" i="4" l="1"/>
  <c r="AF101" i="4"/>
  <c r="AF102" i="4" l="1"/>
  <c r="AE102" i="4"/>
  <c r="AE103" i="4" l="1"/>
  <c r="AF103" i="4"/>
  <c r="AF104" i="4" l="1"/>
  <c r="AE104" i="4"/>
  <c r="AE105" i="4" l="1"/>
  <c r="AF105" i="4"/>
  <c r="AF106" i="4" l="1"/>
  <c r="AE106" i="4"/>
  <c r="AE107" i="4" l="1"/>
  <c r="AF107" i="4"/>
  <c r="AF108" i="4" l="1"/>
  <c r="AE108" i="4"/>
  <c r="AE109" i="4" l="1"/>
  <c r="AF109" i="4"/>
  <c r="AF110" i="4" l="1"/>
  <c r="AE110" i="4"/>
  <c r="AE111" i="4" l="1"/>
  <c r="AF111" i="4"/>
  <c r="AF112" i="4" l="1"/>
  <c r="AE112" i="4"/>
  <c r="AE113" i="4" l="1"/>
  <c r="AF113" i="4"/>
  <c r="AF114" i="4" l="1"/>
  <c r="AE114" i="4"/>
  <c r="AE115" i="4" l="1"/>
  <c r="AF115" i="4"/>
  <c r="AF116" i="4" l="1"/>
  <c r="AE116" i="4"/>
  <c r="AE117" i="4" l="1"/>
  <c r="AF117" i="4"/>
  <c r="AF118" i="4" l="1"/>
  <c r="AE118" i="4"/>
  <c r="AE119" i="4" l="1"/>
  <c r="AF119" i="4"/>
  <c r="AF120" i="4" l="1"/>
  <c r="AE120" i="4"/>
  <c r="AE121" i="4" l="1"/>
  <c r="AF121" i="4"/>
  <c r="AF122" i="4" l="1"/>
  <c r="AE122" i="4"/>
  <c r="AE123" i="4" l="1"/>
  <c r="AF123" i="4"/>
  <c r="AF124" i="4" l="1"/>
  <c r="AH123" i="4" s="1"/>
  <c r="AE124" i="4"/>
  <c r="AG123" i="4"/>
  <c r="AG4" i="4" l="1"/>
  <c r="AG124" i="4"/>
  <c r="AG5" i="4"/>
  <c r="AG6" i="4"/>
  <c r="AG7" i="4"/>
  <c r="AG8" i="4"/>
  <c r="AG9" i="4"/>
  <c r="AG10" i="4"/>
  <c r="AG11" i="4"/>
  <c r="AG12" i="4"/>
  <c r="AG13" i="4"/>
  <c r="AG14" i="4"/>
  <c r="AG15" i="4"/>
  <c r="AG16" i="4"/>
  <c r="AG17" i="4"/>
  <c r="AG18" i="4"/>
  <c r="AG19" i="4"/>
  <c r="AG20" i="4"/>
  <c r="AG21" i="4"/>
  <c r="AG22" i="4"/>
  <c r="AG23" i="4"/>
  <c r="AG24" i="4"/>
  <c r="AG25" i="4"/>
  <c r="AG26" i="4"/>
  <c r="AG27" i="4"/>
  <c r="AG28" i="4"/>
  <c r="AG29" i="4"/>
  <c r="AG30" i="4"/>
  <c r="AG31" i="4"/>
  <c r="AG32" i="4"/>
  <c r="AG33" i="4"/>
  <c r="AG34" i="4"/>
  <c r="AG35" i="4"/>
  <c r="AG36" i="4"/>
  <c r="AG37" i="4"/>
  <c r="AG38" i="4"/>
  <c r="AG39" i="4"/>
  <c r="AG40" i="4"/>
  <c r="AG41" i="4"/>
  <c r="AG42" i="4"/>
  <c r="AG43" i="4"/>
  <c r="AG44" i="4"/>
  <c r="AG45" i="4"/>
  <c r="AG46" i="4"/>
  <c r="AG47" i="4"/>
  <c r="AG48" i="4"/>
  <c r="AG49" i="4"/>
  <c r="AG50" i="4"/>
  <c r="AG51" i="4"/>
  <c r="AG52" i="4"/>
  <c r="AG53" i="4"/>
  <c r="AG54" i="4"/>
  <c r="AG55" i="4"/>
  <c r="AG56" i="4"/>
  <c r="AG57" i="4"/>
  <c r="AG58" i="4"/>
  <c r="AG59" i="4"/>
  <c r="AG60" i="4"/>
  <c r="AG61" i="4"/>
  <c r="AG62" i="4"/>
  <c r="AG63" i="4"/>
  <c r="AG64" i="4"/>
  <c r="AG65" i="4"/>
  <c r="AG66" i="4"/>
  <c r="AG67" i="4"/>
  <c r="AG68" i="4"/>
  <c r="AG69" i="4"/>
  <c r="AG70" i="4"/>
  <c r="AG71" i="4"/>
  <c r="AG72" i="4"/>
  <c r="AG73" i="4"/>
  <c r="AG74" i="4"/>
  <c r="AG75" i="4"/>
  <c r="AG76" i="4"/>
  <c r="AG77" i="4"/>
  <c r="AG78" i="4"/>
  <c r="AG79" i="4"/>
  <c r="AG80" i="4"/>
  <c r="AG81" i="4"/>
  <c r="AG82" i="4"/>
  <c r="AG83" i="4"/>
  <c r="AG84" i="4"/>
  <c r="AG85" i="4"/>
  <c r="AG86" i="4"/>
  <c r="AG87" i="4"/>
  <c r="AG88" i="4"/>
  <c r="AG89" i="4"/>
  <c r="AG90" i="4"/>
  <c r="AG91" i="4"/>
  <c r="AG92" i="4"/>
  <c r="AG93" i="4"/>
  <c r="AG94" i="4"/>
  <c r="AG95" i="4"/>
  <c r="AG96" i="4"/>
  <c r="AG97" i="4"/>
  <c r="AG98" i="4"/>
  <c r="AG99" i="4"/>
  <c r="AG100" i="4"/>
  <c r="AG101" i="4"/>
  <c r="AG102" i="4"/>
  <c r="AG103" i="4"/>
  <c r="AG104" i="4"/>
  <c r="AG105" i="4"/>
  <c r="AG106" i="4"/>
  <c r="AG107" i="4"/>
  <c r="AG108" i="4"/>
  <c r="AG109" i="4"/>
  <c r="AG110" i="4"/>
  <c r="AG111" i="4"/>
  <c r="AG112" i="4"/>
  <c r="AG113" i="4"/>
  <c r="AG114" i="4"/>
  <c r="AG115" i="4"/>
  <c r="AG116" i="4"/>
  <c r="AG117" i="4"/>
  <c r="AG118" i="4"/>
  <c r="AG119" i="4"/>
  <c r="AG120" i="4"/>
  <c r="AG121" i="4"/>
  <c r="AG122" i="4"/>
  <c r="AH4" i="4"/>
  <c r="AH124" i="4"/>
  <c r="AH5" i="4"/>
  <c r="AH6" i="4"/>
  <c r="AH7" i="4"/>
  <c r="AH8" i="4"/>
  <c r="AH9" i="4"/>
  <c r="AH10" i="4"/>
  <c r="AH11" i="4"/>
  <c r="AH12" i="4"/>
  <c r="AH13" i="4"/>
  <c r="AH14" i="4"/>
  <c r="AH15" i="4"/>
  <c r="AH16" i="4"/>
  <c r="AI16" i="4" s="1"/>
  <c r="AH17" i="4"/>
  <c r="AH18" i="4"/>
  <c r="AH19" i="4"/>
  <c r="AH20" i="4"/>
  <c r="AH21" i="4"/>
  <c r="AH22" i="4"/>
  <c r="AH23" i="4"/>
  <c r="AH24" i="4"/>
  <c r="AI24" i="4" s="1"/>
  <c r="AH25" i="4"/>
  <c r="AH26" i="4"/>
  <c r="AH27" i="4"/>
  <c r="AH28" i="4"/>
  <c r="AH29" i="4"/>
  <c r="AH30" i="4"/>
  <c r="AH31" i="4"/>
  <c r="AH32" i="4"/>
  <c r="AI32" i="4" s="1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I64" i="4" s="1"/>
  <c r="AH65" i="4"/>
  <c r="AH66" i="4"/>
  <c r="AH67" i="4"/>
  <c r="AH68" i="4"/>
  <c r="AH69" i="4"/>
  <c r="AH70" i="4"/>
  <c r="AH71" i="4"/>
  <c r="AH72" i="4"/>
  <c r="AI72" i="4" s="1"/>
  <c r="AH73" i="4"/>
  <c r="AH74" i="4"/>
  <c r="AH75" i="4"/>
  <c r="AH76" i="4"/>
  <c r="AH77" i="4"/>
  <c r="AH78" i="4"/>
  <c r="AH79" i="4"/>
  <c r="AH80" i="4"/>
  <c r="AI80" i="4" s="1"/>
  <c r="AH81" i="4"/>
  <c r="AH82" i="4"/>
  <c r="AH83" i="4"/>
  <c r="AH84" i="4"/>
  <c r="AH85" i="4"/>
  <c r="AH86" i="4"/>
  <c r="AH87" i="4"/>
  <c r="AH88" i="4"/>
  <c r="AI88" i="4" s="1"/>
  <c r="AH89" i="4"/>
  <c r="AH90" i="4"/>
  <c r="AH91" i="4"/>
  <c r="AH92" i="4"/>
  <c r="AH93" i="4"/>
  <c r="AH94" i="4"/>
  <c r="AH95" i="4"/>
  <c r="AH96" i="4"/>
  <c r="AI96" i="4" s="1"/>
  <c r="AH97" i="4"/>
  <c r="AH98" i="4"/>
  <c r="AH99" i="4"/>
  <c r="AH100" i="4"/>
  <c r="AH101" i="4"/>
  <c r="AH102" i="4"/>
  <c r="AH103" i="4"/>
  <c r="AH104" i="4"/>
  <c r="AI104" i="4" s="1"/>
  <c r="AH105" i="4"/>
  <c r="AH106" i="4"/>
  <c r="AH107" i="4"/>
  <c r="AH108" i="4"/>
  <c r="AH109" i="4"/>
  <c r="AH110" i="4"/>
  <c r="AH111" i="4"/>
  <c r="AH112" i="4"/>
  <c r="AI112" i="4" s="1"/>
  <c r="AH113" i="4"/>
  <c r="AH114" i="4"/>
  <c r="AH115" i="4"/>
  <c r="AH116" i="4"/>
  <c r="AH117" i="4"/>
  <c r="AH118" i="4"/>
  <c r="AH119" i="4"/>
  <c r="AH120" i="4"/>
  <c r="AI120" i="4" s="1"/>
  <c r="AH121" i="4"/>
  <c r="AH122" i="4"/>
  <c r="AI47" i="4" l="1"/>
  <c r="AI121" i="4"/>
  <c r="AI113" i="4"/>
  <c r="AI105" i="4"/>
  <c r="AI97" i="4"/>
  <c r="AI89" i="4"/>
  <c r="AI81" i="4"/>
  <c r="AI73" i="4"/>
  <c r="AI65" i="4"/>
  <c r="AI57" i="4"/>
  <c r="AI49" i="4"/>
  <c r="AI41" i="4"/>
  <c r="AI33" i="4"/>
  <c r="AI25" i="4"/>
  <c r="AI17" i="4"/>
  <c r="AI9" i="4"/>
  <c r="AI63" i="4"/>
  <c r="AI56" i="4"/>
  <c r="AI48" i="4"/>
  <c r="AI40" i="4"/>
  <c r="AI8" i="4"/>
  <c r="AI119" i="4"/>
  <c r="AI79" i="4"/>
  <c r="AI55" i="4"/>
  <c r="AI7" i="4"/>
  <c r="AI118" i="4"/>
  <c r="AI110" i="4"/>
  <c r="AI102" i="4"/>
  <c r="AI94" i="4"/>
  <c r="AI86" i="4"/>
  <c r="AI78" i="4"/>
  <c r="AI70" i="4"/>
  <c r="AI62" i="4"/>
  <c r="AI54" i="4"/>
  <c r="AI46" i="4"/>
  <c r="AI38" i="4"/>
  <c r="AI30" i="4"/>
  <c r="AI21" i="4"/>
  <c r="AI22" i="4"/>
  <c r="AI14" i="4"/>
  <c r="AI6" i="4"/>
  <c r="AI95" i="4"/>
  <c r="AI23" i="4"/>
  <c r="AI117" i="4"/>
  <c r="AI109" i="4"/>
  <c r="AI101" i="4"/>
  <c r="AI93" i="4"/>
  <c r="AI85" i="4"/>
  <c r="AI77" i="4"/>
  <c r="AI69" i="4"/>
  <c r="AI61" i="4"/>
  <c r="AI53" i="4"/>
  <c r="AI45" i="4"/>
  <c r="AI37" i="4"/>
  <c r="AI29" i="4"/>
  <c r="AI13" i="4"/>
  <c r="AI5" i="4"/>
  <c r="AI87" i="4"/>
  <c r="AI31" i="4"/>
  <c r="AI116" i="4"/>
  <c r="AI108" i="4"/>
  <c r="AI100" i="4"/>
  <c r="AI92" i="4"/>
  <c r="AI84" i="4"/>
  <c r="AI76" i="4"/>
  <c r="AI68" i="4"/>
  <c r="AI60" i="4"/>
  <c r="AI52" i="4"/>
  <c r="AI44" i="4"/>
  <c r="AI36" i="4"/>
  <c r="AI28" i="4"/>
  <c r="AI20" i="4"/>
  <c r="AI12" i="4"/>
  <c r="AI124" i="4"/>
  <c r="AI111" i="4"/>
  <c r="AI71" i="4"/>
  <c r="AI15" i="4"/>
  <c r="AI115" i="4"/>
  <c r="AI107" i="4"/>
  <c r="AI99" i="4"/>
  <c r="AI91" i="4"/>
  <c r="AI83" i="4"/>
  <c r="AI75" i="4"/>
  <c r="AI67" i="4"/>
  <c r="AI59" i="4"/>
  <c r="AI51" i="4"/>
  <c r="AI43" i="4"/>
  <c r="AI35" i="4"/>
  <c r="AI27" i="4"/>
  <c r="AI19" i="4"/>
  <c r="AI11" i="4"/>
  <c r="AI4" i="4"/>
  <c r="AI103" i="4"/>
  <c r="AI39" i="4"/>
  <c r="AI122" i="4"/>
  <c r="AI114" i="4"/>
  <c r="AI106" i="4"/>
  <c r="AI98" i="4"/>
  <c r="AI90" i="4"/>
  <c r="AI82" i="4"/>
  <c r="AI74" i="4"/>
  <c r="AI66" i="4"/>
  <c r="AI58" i="4"/>
  <c r="AI50" i="4"/>
  <c r="AI42" i="4"/>
  <c r="AI34" i="4"/>
  <c r="AI26" i="4"/>
  <c r="AI18" i="4"/>
  <c r="AI10" i="4"/>
  <c r="AI123" i="4"/>
  <c r="AI125" i="4" l="1"/>
  <c r="U4" i="4" a="1"/>
  <c r="U4" i="4"/>
  <c r="U5" i="4"/>
</calcChain>
</file>

<file path=xl/sharedStrings.xml><?xml version="1.0" encoding="utf-8"?>
<sst xmlns="http://schemas.openxmlformats.org/spreadsheetml/2006/main" count="348" uniqueCount="207">
  <si>
    <t>Year</t>
  </si>
  <si>
    <t>Title</t>
  </si>
  <si>
    <t>OscarNominations</t>
  </si>
  <si>
    <t>Winner</t>
  </si>
  <si>
    <t>A Soldier's Story</t>
  </si>
  <si>
    <t>Places in the Heart</t>
  </si>
  <si>
    <t>The Killing Fields</t>
  </si>
  <si>
    <t>A Passage to India</t>
  </si>
  <si>
    <t>Amadeus</t>
  </si>
  <si>
    <t>Prizzi's Honor</t>
  </si>
  <si>
    <t>Kiss of the Spider Woman</t>
  </si>
  <si>
    <t>Witness</t>
  </si>
  <si>
    <t>The Color Purple</t>
  </si>
  <si>
    <t>Out of Africa</t>
  </si>
  <si>
    <t>Hannah and Her Sisters</t>
  </si>
  <si>
    <t>Children of a Lesser God</t>
  </si>
  <si>
    <t>A Room with a View</t>
  </si>
  <si>
    <t>The Mission</t>
  </si>
  <si>
    <t>Platoon</t>
  </si>
  <si>
    <t>Hope and Glory</t>
  </si>
  <si>
    <t>Broadcast News</t>
  </si>
  <si>
    <t>Fatal Attraction</t>
  </si>
  <si>
    <t>Moonstruck</t>
  </si>
  <si>
    <t>The Last Emperor</t>
  </si>
  <si>
    <t>Working Girl</t>
  </si>
  <si>
    <t>The Accidental Tourist</t>
  </si>
  <si>
    <t>Mississippi Burning</t>
  </si>
  <si>
    <t>Dangerous Liaisons</t>
  </si>
  <si>
    <t>Rain Man</t>
  </si>
  <si>
    <t>Field of Dreams</t>
  </si>
  <si>
    <t>Dead Poets Society</t>
  </si>
  <si>
    <t>My Left Foot</t>
  </si>
  <si>
    <t>Driving Miss Daisy</t>
  </si>
  <si>
    <t>Born on the Fourth of July</t>
  </si>
  <si>
    <t>Awakenings</t>
  </si>
  <si>
    <t>Goodfellas</t>
  </si>
  <si>
    <t>The Godfather Part III</t>
  </si>
  <si>
    <t>Ghost</t>
  </si>
  <si>
    <t>Dances With Wolves</t>
  </si>
  <si>
    <t>The Silence of the Lambs</t>
  </si>
  <si>
    <t>The Prince of Tides</t>
  </si>
  <si>
    <t>JFK</t>
  </si>
  <si>
    <t>Bugsy</t>
  </si>
  <si>
    <t>Beauty and the Beast</t>
  </si>
  <si>
    <t>A Few Good Men</t>
  </si>
  <si>
    <t>The Crying Game</t>
  </si>
  <si>
    <t>Scent of a Woman</t>
  </si>
  <si>
    <t>Howards End</t>
  </si>
  <si>
    <t>Unforgiven</t>
  </si>
  <si>
    <t>In the Name of the Father</t>
  </si>
  <si>
    <t>The Remains of the Day</t>
  </si>
  <si>
    <t>The Fugitive</t>
  </si>
  <si>
    <t>The Piano</t>
  </si>
  <si>
    <t>Schindler's List</t>
  </si>
  <si>
    <t>Quiz Show</t>
  </si>
  <si>
    <t>Four Weddings and a Funeral</t>
  </si>
  <si>
    <t>The Shawshank Redemption</t>
  </si>
  <si>
    <t>Pulp Fiction</t>
  </si>
  <si>
    <t>Forrest Gump</t>
  </si>
  <si>
    <t>Babe</t>
  </si>
  <si>
    <t>The Postman (Il Postino)</t>
  </si>
  <si>
    <t>Apollo 13</t>
  </si>
  <si>
    <t>Sense and Sensibility</t>
  </si>
  <si>
    <t>Braveheart</t>
  </si>
  <si>
    <t>Fargo</t>
  </si>
  <si>
    <t>Jerry Maguire</t>
  </si>
  <si>
    <t>Secrets &amp; Lies</t>
  </si>
  <si>
    <t>Shine</t>
  </si>
  <si>
    <t>The English Patient</t>
  </si>
  <si>
    <t>The Full Monty</t>
  </si>
  <si>
    <t>As Good as it Gets</t>
  </si>
  <si>
    <t>L.A. Confidential</t>
  </si>
  <si>
    <t>Good Will Hunting</t>
  </si>
  <si>
    <t>Titanic</t>
  </si>
  <si>
    <t>Life is Beautiful</t>
  </si>
  <si>
    <t>The Thin Red Line</t>
  </si>
  <si>
    <t>Elizabeth</t>
  </si>
  <si>
    <t>Saving Private Ryan</t>
  </si>
  <si>
    <t>Shakespeare in Love</t>
  </si>
  <si>
    <t>The Green Mile</t>
  </si>
  <si>
    <t>The Sixth Sense</t>
  </si>
  <si>
    <t>The Cider House Rules</t>
  </si>
  <si>
    <t>The Insider</t>
  </si>
  <si>
    <t>American Beauty</t>
  </si>
  <si>
    <t>Chocolat</t>
  </si>
  <si>
    <t>Erin Brockovich</t>
  </si>
  <si>
    <t>Traffic</t>
  </si>
  <si>
    <t>Crouching Tiger, Hidden Dragon</t>
  </si>
  <si>
    <t>Gladiator</t>
  </si>
  <si>
    <t>In the Bedroom</t>
  </si>
  <si>
    <t>Gosford Park</t>
  </si>
  <si>
    <t>The Lord of the Rings: The Fellowship of the Ring</t>
  </si>
  <si>
    <t>Moulin Rouge</t>
  </si>
  <si>
    <t>A Beautiful Mind</t>
  </si>
  <si>
    <t>The Lord of the Rings: The Two Towers</t>
  </si>
  <si>
    <t>The Pianist</t>
  </si>
  <si>
    <t>The Hours</t>
  </si>
  <si>
    <t>Gangs of New York</t>
  </si>
  <si>
    <t>Chicago</t>
  </si>
  <si>
    <t>Seabiscuit</t>
  </si>
  <si>
    <t>Master and Commander: The Far Side of the World</t>
  </si>
  <si>
    <t>Mystic River</t>
  </si>
  <si>
    <t>Lost in Translation</t>
  </si>
  <si>
    <t>The Lord of the Rings: The Return of the King</t>
  </si>
  <si>
    <t>Sideways</t>
  </si>
  <si>
    <t>Finding Neverland</t>
  </si>
  <si>
    <t>Ray</t>
  </si>
  <si>
    <t>Million Dollar Baby</t>
  </si>
  <si>
    <t>The Aviator</t>
  </si>
  <si>
    <t>Crash</t>
  </si>
  <si>
    <t>Brokeback Mountain</t>
  </si>
  <si>
    <t>Capote</t>
  </si>
  <si>
    <t>Good Night, and Good Luck</t>
  </si>
  <si>
    <t>Munich</t>
  </si>
  <si>
    <t>Babel</t>
  </si>
  <si>
    <t>The Departed</t>
  </si>
  <si>
    <t>Letters from Iwo Jima</t>
  </si>
  <si>
    <t>Little Miss Sunshine</t>
  </si>
  <si>
    <t>The Queen</t>
  </si>
  <si>
    <t>Atonement</t>
  </si>
  <si>
    <t>Juno</t>
  </si>
  <si>
    <t>Michael Clayton</t>
  </si>
  <si>
    <t>There Will Be Blood</t>
  </si>
  <si>
    <t>No Country For Old Mean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</si>
  <si>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</si>
  <si>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</si>
  <si>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</si>
  <si>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</si>
  <si>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</si>
  <si>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</si>
  <si>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</si>
  <si>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</si>
  <si>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</si>
  <si>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</si>
  <si>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</si>
  <si>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</si>
  <si>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</si>
  <si>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</si>
  <si>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</si>
  <si>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</si>
  <si>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</si>
  <si>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</si>
  <si>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</si>
  <si>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</si>
  <si>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</si>
  <si>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</si>
  <si>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</si>
  <si>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</si>
  <si>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</si>
  <si>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</si>
  <si>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Winner</t>
  </si>
  <si>
    <t>Residuals</t>
  </si>
  <si>
    <t>predicted winner</t>
  </si>
  <si>
    <t>residuals</t>
  </si>
  <si>
    <t>prob</t>
  </si>
  <si>
    <t>Y hat</t>
  </si>
  <si>
    <t>Logistic Regression</t>
  </si>
  <si>
    <t>Converge</t>
  </si>
  <si>
    <t>Classification Table</t>
  </si>
  <si>
    <t>Cutoff</t>
  </si>
  <si>
    <t>AUC</t>
  </si>
  <si>
    <t>Success</t>
  </si>
  <si>
    <t>Failure</t>
  </si>
  <si>
    <t>p-Obs</t>
  </si>
  <si>
    <t>p-Pred</t>
  </si>
  <si>
    <t>Suc-Pred</t>
  </si>
  <si>
    <t>Fail-Pred</t>
  </si>
  <si>
    <t>LL</t>
  </si>
  <si>
    <t>% Correct</t>
  </si>
  <si>
    <t>Coeff</t>
  </si>
  <si>
    <t>LL0</t>
  </si>
  <si>
    <t>LL1</t>
  </si>
  <si>
    <t>Chi-Sq</t>
  </si>
  <si>
    <t>p-value</t>
  </si>
  <si>
    <t>alpha</t>
  </si>
  <si>
    <t>sig</t>
  </si>
  <si>
    <t>R-Sq (L)</t>
  </si>
  <si>
    <t>R-Sq (CS)</t>
  </si>
  <si>
    <t>R-Sq (N)</t>
  </si>
  <si>
    <t>AIC</t>
  </si>
  <si>
    <t>BIC</t>
  </si>
  <si>
    <t>Covariance Matrix</t>
  </si>
  <si>
    <t>coeff b</t>
  </si>
  <si>
    <t>s.e.</t>
  </si>
  <si>
    <t>Wald</t>
  </si>
  <si>
    <t>exp(b)</t>
  </si>
  <si>
    <t>lower</t>
  </si>
  <si>
    <t>upper</t>
  </si>
  <si>
    <t>Suc-Obs</t>
  </si>
  <si>
    <t>Fail-Obs</t>
  </si>
  <si>
    <t>Accuracy</t>
  </si>
  <si>
    <t>ROC Table</t>
  </si>
  <si>
    <t>Fail-Cum</t>
  </si>
  <si>
    <t>Suc-Cum</t>
  </si>
  <si>
    <t>FPR</t>
  </si>
  <si>
    <t>TPR</t>
  </si>
  <si>
    <t>confusion matrix</t>
  </si>
  <si>
    <t>TP</t>
  </si>
  <si>
    <t>FN</t>
  </si>
  <si>
    <t>FP</t>
  </si>
  <si>
    <t>TN</t>
  </si>
  <si>
    <t>Sensitivity</t>
  </si>
  <si>
    <t>Specificity</t>
  </si>
  <si>
    <t>tp/(tp+fn)</t>
  </si>
  <si>
    <t>sensitivity</t>
  </si>
  <si>
    <t>specificity</t>
  </si>
  <si>
    <t>tn/(tn+fp)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</si>
</sst>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0" fillId="0" borderId="3" xfId="0" applyBorder="1"/>
    <xf numFmtId="0" fontId="3" fillId="0" borderId="4" xfId="0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0" fillId="0" borderId="18" xfId="0" applyBorder="1"/>
    <xf numFmtId="0" fontId="0" fillId="0" borderId="8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19" xfId="0" applyBorder="1"/>
    <xf numFmtId="0" fontId="0" fillId="0" borderId="20" xfId="0" applyBorder="1"/>
    <xf numFmtId="0" fontId="3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Winner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Sheet1!$C$2:$C$121</c:f>
              <c:numCache>
                <c:formatCode>General</c:formatCode>
                <c:ptCount val="120"/>
                <c:pt idx="0">
                  <c:v>3</c:v>
                </c:pt>
                <c:pt idx="1">
                  <c:v>7</c:v>
                </c:pt>
                <c:pt idx="2">
                  <c:v>7</c:v>
                </c:pt>
                <c:pt idx="3">
                  <c:v>11</c:v>
                </c:pt>
                <c:pt idx="4">
                  <c:v>11</c:v>
                </c:pt>
                <c:pt idx="5">
                  <c:v>8</c:v>
                </c:pt>
                <c:pt idx="6">
                  <c:v>4</c:v>
                </c:pt>
                <c:pt idx="7">
                  <c:v>8</c:v>
                </c:pt>
                <c:pt idx="8">
                  <c:v>11</c:v>
                </c:pt>
                <c:pt idx="9">
                  <c:v>11</c:v>
                </c:pt>
                <c:pt idx="10">
                  <c:v>7</c:v>
                </c:pt>
                <c:pt idx="11">
                  <c:v>5</c:v>
                </c:pt>
                <c:pt idx="12">
                  <c:v>8</c:v>
                </c:pt>
                <c:pt idx="13">
                  <c:v>7</c:v>
                </c:pt>
                <c:pt idx="14">
                  <c:v>8</c:v>
                </c:pt>
                <c:pt idx="15">
                  <c:v>5</c:v>
                </c:pt>
                <c:pt idx="16">
                  <c:v>7</c:v>
                </c:pt>
                <c:pt idx="17">
                  <c:v>6</c:v>
                </c:pt>
                <c:pt idx="18">
                  <c:v>6</c:v>
                </c:pt>
                <c:pt idx="19">
                  <c:v>9</c:v>
                </c:pt>
                <c:pt idx="20">
                  <c:v>6</c:v>
                </c:pt>
                <c:pt idx="21">
                  <c:v>4</c:v>
                </c:pt>
                <c:pt idx="22">
                  <c:v>7</c:v>
                </c:pt>
                <c:pt idx="23">
                  <c:v>7</c:v>
                </c:pt>
                <c:pt idx="24">
                  <c:v>8</c:v>
                </c:pt>
                <c:pt idx="25">
                  <c:v>3</c:v>
                </c:pt>
                <c:pt idx="26">
                  <c:v>4</c:v>
                </c:pt>
                <c:pt idx="27">
                  <c:v>5</c:v>
                </c:pt>
                <c:pt idx="28">
                  <c:v>9</c:v>
                </c:pt>
                <c:pt idx="29">
                  <c:v>8</c:v>
                </c:pt>
                <c:pt idx="30">
                  <c:v>3</c:v>
                </c:pt>
                <c:pt idx="31">
                  <c:v>6</c:v>
                </c:pt>
                <c:pt idx="32">
                  <c:v>7</c:v>
                </c:pt>
                <c:pt idx="33">
                  <c:v>5</c:v>
                </c:pt>
                <c:pt idx="34">
                  <c:v>12</c:v>
                </c:pt>
                <c:pt idx="35">
                  <c:v>7</c:v>
                </c:pt>
                <c:pt idx="36">
                  <c:v>7</c:v>
                </c:pt>
                <c:pt idx="37">
                  <c:v>8</c:v>
                </c:pt>
                <c:pt idx="38">
                  <c:v>10</c:v>
                </c:pt>
                <c:pt idx="39">
                  <c:v>6</c:v>
                </c:pt>
                <c:pt idx="40">
                  <c:v>4</c:v>
                </c:pt>
                <c:pt idx="41">
                  <c:v>6</c:v>
                </c:pt>
                <c:pt idx="42">
                  <c:v>4</c:v>
                </c:pt>
                <c:pt idx="43">
                  <c:v>9</c:v>
                </c:pt>
                <c:pt idx="44">
                  <c:v>9</c:v>
                </c:pt>
                <c:pt idx="45">
                  <c:v>7</c:v>
                </c:pt>
                <c:pt idx="46">
                  <c:v>8</c:v>
                </c:pt>
                <c:pt idx="47">
                  <c:v>7</c:v>
                </c:pt>
                <c:pt idx="48">
                  <c:v>8</c:v>
                </c:pt>
                <c:pt idx="49">
                  <c:v>12</c:v>
                </c:pt>
                <c:pt idx="50">
                  <c:v>4</c:v>
                </c:pt>
                <c:pt idx="51">
                  <c:v>2</c:v>
                </c:pt>
                <c:pt idx="52">
                  <c:v>7</c:v>
                </c:pt>
                <c:pt idx="53">
                  <c:v>7</c:v>
                </c:pt>
                <c:pt idx="54">
                  <c:v>13</c:v>
                </c:pt>
                <c:pt idx="55">
                  <c:v>7</c:v>
                </c:pt>
                <c:pt idx="56">
                  <c:v>5</c:v>
                </c:pt>
                <c:pt idx="57">
                  <c:v>9</c:v>
                </c:pt>
                <c:pt idx="58">
                  <c:v>7</c:v>
                </c:pt>
                <c:pt idx="59">
                  <c:v>10</c:v>
                </c:pt>
                <c:pt idx="60">
                  <c:v>7</c:v>
                </c:pt>
                <c:pt idx="61">
                  <c:v>5</c:v>
                </c:pt>
                <c:pt idx="62">
                  <c:v>5</c:v>
                </c:pt>
                <c:pt idx="63">
                  <c:v>7</c:v>
                </c:pt>
                <c:pt idx="64">
                  <c:v>12</c:v>
                </c:pt>
                <c:pt idx="65">
                  <c:v>4</c:v>
                </c:pt>
                <c:pt idx="66">
                  <c:v>7</c:v>
                </c:pt>
                <c:pt idx="67">
                  <c:v>9</c:v>
                </c:pt>
                <c:pt idx="68">
                  <c:v>9</c:v>
                </c:pt>
                <c:pt idx="69">
                  <c:v>14</c:v>
                </c:pt>
                <c:pt idx="70">
                  <c:v>7</c:v>
                </c:pt>
                <c:pt idx="71">
                  <c:v>7</c:v>
                </c:pt>
                <c:pt idx="72">
                  <c:v>7</c:v>
                </c:pt>
                <c:pt idx="73">
                  <c:v>11</c:v>
                </c:pt>
                <c:pt idx="74">
                  <c:v>13</c:v>
                </c:pt>
                <c:pt idx="75">
                  <c:v>4</c:v>
                </c:pt>
                <c:pt idx="76">
                  <c:v>6</c:v>
                </c:pt>
                <c:pt idx="77">
                  <c:v>7</c:v>
                </c:pt>
                <c:pt idx="78">
                  <c:v>7</c:v>
                </c:pt>
                <c:pt idx="79">
                  <c:v>8</c:v>
                </c:pt>
                <c:pt idx="80">
                  <c:v>5</c:v>
                </c:pt>
                <c:pt idx="81">
                  <c:v>5</c:v>
                </c:pt>
                <c:pt idx="82">
                  <c:v>5</c:v>
                </c:pt>
                <c:pt idx="83">
                  <c:v>10</c:v>
                </c:pt>
                <c:pt idx="84">
                  <c:v>12</c:v>
                </c:pt>
                <c:pt idx="85">
                  <c:v>5</c:v>
                </c:pt>
                <c:pt idx="86">
                  <c:v>7</c:v>
                </c:pt>
                <c:pt idx="87">
                  <c:v>13</c:v>
                </c:pt>
                <c:pt idx="88">
                  <c:v>8</c:v>
                </c:pt>
                <c:pt idx="89">
                  <c:v>8</c:v>
                </c:pt>
                <c:pt idx="90">
                  <c:v>6</c:v>
                </c:pt>
                <c:pt idx="91">
                  <c:v>7</c:v>
                </c:pt>
                <c:pt idx="92">
                  <c:v>9</c:v>
                </c:pt>
                <c:pt idx="93">
                  <c:v>10</c:v>
                </c:pt>
                <c:pt idx="94">
                  <c:v>13</c:v>
                </c:pt>
                <c:pt idx="95">
                  <c:v>7</c:v>
                </c:pt>
                <c:pt idx="96">
                  <c:v>10</c:v>
                </c:pt>
                <c:pt idx="97">
                  <c:v>6</c:v>
                </c:pt>
                <c:pt idx="98">
                  <c:v>4</c:v>
                </c:pt>
                <c:pt idx="99">
                  <c:v>11</c:v>
                </c:pt>
                <c:pt idx="100">
                  <c:v>5</c:v>
                </c:pt>
                <c:pt idx="101">
                  <c:v>7</c:v>
                </c:pt>
                <c:pt idx="102">
                  <c:v>6</c:v>
                </c:pt>
                <c:pt idx="103">
                  <c:v>7</c:v>
                </c:pt>
                <c:pt idx="104">
                  <c:v>11</c:v>
                </c:pt>
                <c:pt idx="105">
                  <c:v>6</c:v>
                </c:pt>
                <c:pt idx="106">
                  <c:v>8</c:v>
                </c:pt>
                <c:pt idx="107">
                  <c:v>5</c:v>
                </c:pt>
                <c:pt idx="108">
                  <c:v>6</c:v>
                </c:pt>
                <c:pt idx="109">
                  <c:v>5</c:v>
                </c:pt>
                <c:pt idx="110">
                  <c:v>7</c:v>
                </c:pt>
                <c:pt idx="111">
                  <c:v>5</c:v>
                </c:pt>
                <c:pt idx="112">
                  <c:v>4</c:v>
                </c:pt>
                <c:pt idx="113">
                  <c:v>4</c:v>
                </c:pt>
                <c:pt idx="114">
                  <c:v>6</c:v>
                </c:pt>
                <c:pt idx="115">
                  <c:v>7</c:v>
                </c:pt>
                <c:pt idx="116">
                  <c:v>4</c:v>
                </c:pt>
                <c:pt idx="117">
                  <c:v>7</c:v>
                </c:pt>
                <c:pt idx="118">
                  <c:v>8</c:v>
                </c:pt>
                <c:pt idx="119">
                  <c:v>8</c:v>
                </c:pt>
              </c:numCache>
            </c:numRef>
          </c:xVal>
          <c:yVal>
            <c:numRef>
              <c:f>Sheet1!$D$2:$D$121</c:f>
              <c:numCache>
                <c:formatCode>General</c:formatCode>
                <c:ptCount val="1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1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1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1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1</c:v>
                </c:pt>
                <c:pt idx="104">
                  <c:v>0</c:v>
                </c:pt>
                <c:pt idx="105">
                  <c:v>1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7-4D1F-B8F3-397BE9290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4746400"/>
        <c:axId val="334760320"/>
      </c:scatterChart>
      <c:valAx>
        <c:axId val="33474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Nominations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60320"/>
        <c:crosses val="autoZero"/>
        <c:crossBetween val="midCat"/>
      </c:valAx>
      <c:valAx>
        <c:axId val="334760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Oscar</a:t>
                </a:r>
                <a:r>
                  <a:rPr lang="en-US" baseline="0"/>
                  <a:t> Y/N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474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ROC Curve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>
              <a:noFill/>
            </a:ln>
          </c:spPr>
          <c:xVal>
            <c:numRef>
              <c:f>Sheet4!$AG$4:$AG$124</c:f>
              <c:numCache>
                <c:formatCode>General</c:formatCode>
                <c:ptCount val="121"/>
                <c:pt idx="0">
                  <c:v>1</c:v>
                </c:pt>
                <c:pt idx="1">
                  <c:v>0.98958333333333337</c:v>
                </c:pt>
                <c:pt idx="2">
                  <c:v>0.97916666666666663</c:v>
                </c:pt>
                <c:pt idx="3">
                  <c:v>0.96875</c:v>
                </c:pt>
                <c:pt idx="4">
                  <c:v>0.95833333333333337</c:v>
                </c:pt>
                <c:pt idx="5">
                  <c:v>0.94791666666666663</c:v>
                </c:pt>
                <c:pt idx="6">
                  <c:v>0.9375</c:v>
                </c:pt>
                <c:pt idx="7">
                  <c:v>0.92708333333333337</c:v>
                </c:pt>
                <c:pt idx="8">
                  <c:v>0.91666666666666663</c:v>
                </c:pt>
                <c:pt idx="9">
                  <c:v>0.90625</c:v>
                </c:pt>
                <c:pt idx="10">
                  <c:v>0.89583333333333337</c:v>
                </c:pt>
                <c:pt idx="11">
                  <c:v>0.88541666666666663</c:v>
                </c:pt>
                <c:pt idx="12">
                  <c:v>0.875</c:v>
                </c:pt>
                <c:pt idx="13">
                  <c:v>0.86458333333333337</c:v>
                </c:pt>
                <c:pt idx="14">
                  <c:v>0.85416666666666663</c:v>
                </c:pt>
                <c:pt idx="15">
                  <c:v>0.84375</c:v>
                </c:pt>
                <c:pt idx="16">
                  <c:v>0.83333333333333337</c:v>
                </c:pt>
                <c:pt idx="17">
                  <c:v>0.82291666666666663</c:v>
                </c:pt>
                <c:pt idx="18">
                  <c:v>0.82291666666666663</c:v>
                </c:pt>
                <c:pt idx="19">
                  <c:v>0.8125</c:v>
                </c:pt>
                <c:pt idx="20">
                  <c:v>0.80208333333333337</c:v>
                </c:pt>
                <c:pt idx="21">
                  <c:v>0.79166666666666663</c:v>
                </c:pt>
                <c:pt idx="22">
                  <c:v>0.78125</c:v>
                </c:pt>
                <c:pt idx="23">
                  <c:v>0.77083333333333337</c:v>
                </c:pt>
                <c:pt idx="24">
                  <c:v>0.76041666666666663</c:v>
                </c:pt>
                <c:pt idx="25">
                  <c:v>0.75</c:v>
                </c:pt>
                <c:pt idx="26">
                  <c:v>0.73958333333333326</c:v>
                </c:pt>
                <c:pt idx="27">
                  <c:v>0.72916666666666674</c:v>
                </c:pt>
                <c:pt idx="28">
                  <c:v>0.71875</c:v>
                </c:pt>
                <c:pt idx="29">
                  <c:v>0.70833333333333326</c:v>
                </c:pt>
                <c:pt idx="30">
                  <c:v>0.69791666666666674</c:v>
                </c:pt>
                <c:pt idx="31">
                  <c:v>0.6875</c:v>
                </c:pt>
                <c:pt idx="32">
                  <c:v>0.67708333333333326</c:v>
                </c:pt>
                <c:pt idx="33">
                  <c:v>0.66666666666666674</c:v>
                </c:pt>
                <c:pt idx="34">
                  <c:v>0.65625</c:v>
                </c:pt>
                <c:pt idx="35">
                  <c:v>0.64583333333333326</c:v>
                </c:pt>
                <c:pt idx="36">
                  <c:v>0.63541666666666674</c:v>
                </c:pt>
                <c:pt idx="37">
                  <c:v>0.625</c:v>
                </c:pt>
                <c:pt idx="38">
                  <c:v>0.625</c:v>
                </c:pt>
                <c:pt idx="39">
                  <c:v>0.61458333333333326</c:v>
                </c:pt>
                <c:pt idx="40">
                  <c:v>0.60416666666666674</c:v>
                </c:pt>
                <c:pt idx="41">
                  <c:v>0.59375</c:v>
                </c:pt>
                <c:pt idx="42">
                  <c:v>0.58333333333333326</c:v>
                </c:pt>
                <c:pt idx="43">
                  <c:v>0.57291666666666674</c:v>
                </c:pt>
                <c:pt idx="44">
                  <c:v>0.5625</c:v>
                </c:pt>
                <c:pt idx="45">
                  <c:v>0.55208333333333326</c:v>
                </c:pt>
                <c:pt idx="46">
                  <c:v>0.54166666666666674</c:v>
                </c:pt>
                <c:pt idx="47">
                  <c:v>0.53125</c:v>
                </c:pt>
                <c:pt idx="48">
                  <c:v>0.52083333333333326</c:v>
                </c:pt>
                <c:pt idx="49">
                  <c:v>0.51041666666666674</c:v>
                </c:pt>
                <c:pt idx="50">
                  <c:v>0.5</c:v>
                </c:pt>
                <c:pt idx="51">
                  <c:v>0.48958333333333337</c:v>
                </c:pt>
                <c:pt idx="52">
                  <c:v>0.47916666666666663</c:v>
                </c:pt>
                <c:pt idx="53">
                  <c:v>0.46875</c:v>
                </c:pt>
                <c:pt idx="54">
                  <c:v>0.45833333333333337</c:v>
                </c:pt>
                <c:pt idx="55">
                  <c:v>0.44791666666666663</c:v>
                </c:pt>
                <c:pt idx="56">
                  <c:v>0.4375</c:v>
                </c:pt>
                <c:pt idx="57">
                  <c:v>0.4375</c:v>
                </c:pt>
                <c:pt idx="58">
                  <c:v>0.42708333333333337</c:v>
                </c:pt>
                <c:pt idx="59">
                  <c:v>0.41666666666666663</c:v>
                </c:pt>
                <c:pt idx="60">
                  <c:v>0.40625</c:v>
                </c:pt>
                <c:pt idx="61">
                  <c:v>0.39583333333333337</c:v>
                </c:pt>
                <c:pt idx="62">
                  <c:v>0.38541666666666663</c:v>
                </c:pt>
                <c:pt idx="63">
                  <c:v>0.375</c:v>
                </c:pt>
                <c:pt idx="64">
                  <c:v>0.36458333333333337</c:v>
                </c:pt>
                <c:pt idx="65">
                  <c:v>0.35416666666666663</c:v>
                </c:pt>
                <c:pt idx="66">
                  <c:v>0.34375</c:v>
                </c:pt>
                <c:pt idx="67">
                  <c:v>0.33333333333333337</c:v>
                </c:pt>
                <c:pt idx="68">
                  <c:v>0.32291666666666663</c:v>
                </c:pt>
                <c:pt idx="69">
                  <c:v>0.3125</c:v>
                </c:pt>
                <c:pt idx="70">
                  <c:v>0.30208333333333337</c:v>
                </c:pt>
                <c:pt idx="71">
                  <c:v>0.29166666666666663</c:v>
                </c:pt>
                <c:pt idx="72">
                  <c:v>0.29166666666666663</c:v>
                </c:pt>
                <c:pt idx="73">
                  <c:v>0.28125</c:v>
                </c:pt>
                <c:pt idx="74">
                  <c:v>0.27083333333333337</c:v>
                </c:pt>
                <c:pt idx="75">
                  <c:v>0.26041666666666663</c:v>
                </c:pt>
                <c:pt idx="76">
                  <c:v>0.25</c:v>
                </c:pt>
                <c:pt idx="77">
                  <c:v>0.25</c:v>
                </c:pt>
                <c:pt idx="78">
                  <c:v>0.23958333333333337</c:v>
                </c:pt>
                <c:pt idx="79">
                  <c:v>0.22916666666666663</c:v>
                </c:pt>
                <c:pt idx="80">
                  <c:v>0.22916666666666663</c:v>
                </c:pt>
                <c:pt idx="81">
                  <c:v>0.22916666666666663</c:v>
                </c:pt>
                <c:pt idx="82">
                  <c:v>0.21875</c:v>
                </c:pt>
                <c:pt idx="83">
                  <c:v>0.20833333333333337</c:v>
                </c:pt>
                <c:pt idx="84">
                  <c:v>0.19791666666666663</c:v>
                </c:pt>
                <c:pt idx="85">
                  <c:v>0.1875</c:v>
                </c:pt>
                <c:pt idx="86">
                  <c:v>0.17708333333333337</c:v>
                </c:pt>
                <c:pt idx="87">
                  <c:v>0.16666666666666663</c:v>
                </c:pt>
                <c:pt idx="88">
                  <c:v>0.16666666666666663</c:v>
                </c:pt>
                <c:pt idx="89">
                  <c:v>0.15625</c:v>
                </c:pt>
                <c:pt idx="90">
                  <c:v>0.14583333333333337</c:v>
                </c:pt>
                <c:pt idx="91">
                  <c:v>0.14583333333333337</c:v>
                </c:pt>
                <c:pt idx="92">
                  <c:v>0.13541666666666663</c:v>
                </c:pt>
                <c:pt idx="93">
                  <c:v>0.13541666666666663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0.11458333333333337</c:v>
                </c:pt>
                <c:pt idx="98">
                  <c:v>0.10416666666666663</c:v>
                </c:pt>
                <c:pt idx="99">
                  <c:v>9.375E-2</c:v>
                </c:pt>
                <c:pt idx="100">
                  <c:v>8.333333333333337E-2</c:v>
                </c:pt>
                <c:pt idx="101">
                  <c:v>7.291666666666663E-2</c:v>
                </c:pt>
                <c:pt idx="102">
                  <c:v>7.291666666666663E-2</c:v>
                </c:pt>
                <c:pt idx="103">
                  <c:v>6.25E-2</c:v>
                </c:pt>
                <c:pt idx="104">
                  <c:v>5.208333333333337E-2</c:v>
                </c:pt>
                <c:pt idx="105">
                  <c:v>4.166666666666663E-2</c:v>
                </c:pt>
                <c:pt idx="106">
                  <c:v>3.125E-2</c:v>
                </c:pt>
                <c:pt idx="107">
                  <c:v>2.083333333333337E-2</c:v>
                </c:pt>
                <c:pt idx="108">
                  <c:v>2.083333333333337E-2</c:v>
                </c:pt>
                <c:pt idx="109">
                  <c:v>2.083333333333337E-2</c:v>
                </c:pt>
                <c:pt idx="110">
                  <c:v>1.041666666666663E-2</c:v>
                </c:pt>
                <c:pt idx="111">
                  <c:v>1.041666666666663E-2</c:v>
                </c:pt>
                <c:pt idx="112">
                  <c:v>1.041666666666663E-2</c:v>
                </c:pt>
                <c:pt idx="113">
                  <c:v>1.041666666666663E-2</c:v>
                </c:pt>
                <c:pt idx="114">
                  <c:v>1.041666666666663E-2</c:v>
                </c:pt>
                <c:pt idx="115">
                  <c:v>1.041666666666663E-2</c:v>
                </c:pt>
                <c:pt idx="116">
                  <c:v>1.041666666666663E-2</c:v>
                </c:pt>
                <c:pt idx="117">
                  <c:v>1.041666666666663E-2</c:v>
                </c:pt>
                <c:pt idx="118">
                  <c:v>1.041666666666663E-2</c:v>
                </c:pt>
                <c:pt idx="119">
                  <c:v>0</c:v>
                </c:pt>
                <c:pt idx="120">
                  <c:v>0</c:v>
                </c:pt>
              </c:numCache>
            </c:numRef>
          </c:xVal>
          <c:yVal>
            <c:numRef>
              <c:f>Sheet4!$AH$4:$AH$124</c:f>
              <c:numCache>
                <c:formatCode>General</c:formatCode>
                <c:ptCount val="12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0.95833333333333337</c:v>
                </c:pt>
                <c:pt idx="19">
                  <c:v>0.95833333333333337</c:v>
                </c:pt>
                <c:pt idx="20">
                  <c:v>0.95833333333333337</c:v>
                </c:pt>
                <c:pt idx="21">
                  <c:v>0.95833333333333337</c:v>
                </c:pt>
                <c:pt idx="22">
                  <c:v>0.95833333333333337</c:v>
                </c:pt>
                <c:pt idx="23">
                  <c:v>0.95833333333333337</c:v>
                </c:pt>
                <c:pt idx="24">
                  <c:v>0.95833333333333337</c:v>
                </c:pt>
                <c:pt idx="25">
                  <c:v>0.95833333333333337</c:v>
                </c:pt>
                <c:pt idx="26">
                  <c:v>0.95833333333333337</c:v>
                </c:pt>
                <c:pt idx="27">
                  <c:v>0.95833333333333337</c:v>
                </c:pt>
                <c:pt idx="28">
                  <c:v>0.95833333333333337</c:v>
                </c:pt>
                <c:pt idx="29">
                  <c:v>0.95833333333333337</c:v>
                </c:pt>
                <c:pt idx="30">
                  <c:v>0.95833333333333337</c:v>
                </c:pt>
                <c:pt idx="31">
                  <c:v>0.95833333333333337</c:v>
                </c:pt>
                <c:pt idx="32">
                  <c:v>0.95833333333333337</c:v>
                </c:pt>
                <c:pt idx="33">
                  <c:v>0.95833333333333337</c:v>
                </c:pt>
                <c:pt idx="34">
                  <c:v>0.95833333333333337</c:v>
                </c:pt>
                <c:pt idx="35">
                  <c:v>0.95833333333333337</c:v>
                </c:pt>
                <c:pt idx="36">
                  <c:v>0.95833333333333337</c:v>
                </c:pt>
                <c:pt idx="37">
                  <c:v>0.95833333333333337</c:v>
                </c:pt>
                <c:pt idx="38">
                  <c:v>0.91666666666666663</c:v>
                </c:pt>
                <c:pt idx="39">
                  <c:v>0.91666666666666663</c:v>
                </c:pt>
                <c:pt idx="40">
                  <c:v>0.91666666666666663</c:v>
                </c:pt>
                <c:pt idx="41">
                  <c:v>0.91666666666666663</c:v>
                </c:pt>
                <c:pt idx="42">
                  <c:v>0.91666666666666663</c:v>
                </c:pt>
                <c:pt idx="43">
                  <c:v>0.91666666666666663</c:v>
                </c:pt>
                <c:pt idx="44">
                  <c:v>0.91666666666666663</c:v>
                </c:pt>
                <c:pt idx="45">
                  <c:v>0.91666666666666663</c:v>
                </c:pt>
                <c:pt idx="46">
                  <c:v>0.91666666666666663</c:v>
                </c:pt>
                <c:pt idx="47">
                  <c:v>0.91666666666666663</c:v>
                </c:pt>
                <c:pt idx="48">
                  <c:v>0.91666666666666663</c:v>
                </c:pt>
                <c:pt idx="49">
                  <c:v>0.91666666666666663</c:v>
                </c:pt>
                <c:pt idx="50">
                  <c:v>0.91666666666666663</c:v>
                </c:pt>
                <c:pt idx="51">
                  <c:v>0.91666666666666663</c:v>
                </c:pt>
                <c:pt idx="52">
                  <c:v>0.91666666666666663</c:v>
                </c:pt>
                <c:pt idx="53">
                  <c:v>0.91666666666666663</c:v>
                </c:pt>
                <c:pt idx="54">
                  <c:v>0.91666666666666663</c:v>
                </c:pt>
                <c:pt idx="55">
                  <c:v>0.91666666666666663</c:v>
                </c:pt>
                <c:pt idx="56">
                  <c:v>0.91666666666666663</c:v>
                </c:pt>
                <c:pt idx="57">
                  <c:v>0.875</c:v>
                </c:pt>
                <c:pt idx="58">
                  <c:v>0.875</c:v>
                </c:pt>
                <c:pt idx="59">
                  <c:v>0.875</c:v>
                </c:pt>
                <c:pt idx="60">
                  <c:v>0.875</c:v>
                </c:pt>
                <c:pt idx="61">
                  <c:v>0.875</c:v>
                </c:pt>
                <c:pt idx="62">
                  <c:v>0.875</c:v>
                </c:pt>
                <c:pt idx="63">
                  <c:v>0.875</c:v>
                </c:pt>
                <c:pt idx="64">
                  <c:v>0.875</c:v>
                </c:pt>
                <c:pt idx="65">
                  <c:v>0.875</c:v>
                </c:pt>
                <c:pt idx="66">
                  <c:v>0.875</c:v>
                </c:pt>
                <c:pt idx="67">
                  <c:v>0.875</c:v>
                </c:pt>
                <c:pt idx="68">
                  <c:v>0.875</c:v>
                </c:pt>
                <c:pt idx="69">
                  <c:v>0.875</c:v>
                </c:pt>
                <c:pt idx="70">
                  <c:v>0.875</c:v>
                </c:pt>
                <c:pt idx="71">
                  <c:v>0.875</c:v>
                </c:pt>
                <c:pt idx="72">
                  <c:v>0.83333333333333337</c:v>
                </c:pt>
                <c:pt idx="73">
                  <c:v>0.83333333333333337</c:v>
                </c:pt>
                <c:pt idx="74">
                  <c:v>0.83333333333333337</c:v>
                </c:pt>
                <c:pt idx="75">
                  <c:v>0.83333333333333337</c:v>
                </c:pt>
                <c:pt idx="76">
                  <c:v>0.83333333333333337</c:v>
                </c:pt>
                <c:pt idx="77">
                  <c:v>0.79166666666666663</c:v>
                </c:pt>
                <c:pt idx="78">
                  <c:v>0.79166666666666663</c:v>
                </c:pt>
                <c:pt idx="79">
                  <c:v>0.79166666666666663</c:v>
                </c:pt>
                <c:pt idx="80">
                  <c:v>0.75</c:v>
                </c:pt>
                <c:pt idx="81">
                  <c:v>0.70833333333333326</c:v>
                </c:pt>
                <c:pt idx="82">
                  <c:v>0.70833333333333326</c:v>
                </c:pt>
                <c:pt idx="83">
                  <c:v>0.70833333333333326</c:v>
                </c:pt>
                <c:pt idx="84">
                  <c:v>0.70833333333333326</c:v>
                </c:pt>
                <c:pt idx="85">
                  <c:v>0.70833333333333326</c:v>
                </c:pt>
                <c:pt idx="86">
                  <c:v>0.70833333333333326</c:v>
                </c:pt>
                <c:pt idx="87">
                  <c:v>0.70833333333333326</c:v>
                </c:pt>
                <c:pt idx="88">
                  <c:v>0.66666666666666674</c:v>
                </c:pt>
                <c:pt idx="89">
                  <c:v>0.66666666666666674</c:v>
                </c:pt>
                <c:pt idx="90">
                  <c:v>0.66666666666666674</c:v>
                </c:pt>
                <c:pt idx="91">
                  <c:v>0.625</c:v>
                </c:pt>
                <c:pt idx="92">
                  <c:v>0.625</c:v>
                </c:pt>
                <c:pt idx="93">
                  <c:v>0.58333333333333326</c:v>
                </c:pt>
                <c:pt idx="94">
                  <c:v>0.58333333333333326</c:v>
                </c:pt>
                <c:pt idx="95">
                  <c:v>0.54166666666666674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  <c:pt idx="100">
                  <c:v>0.5</c:v>
                </c:pt>
                <c:pt idx="101">
                  <c:v>0.5</c:v>
                </c:pt>
                <c:pt idx="102">
                  <c:v>0.45833333333333337</c:v>
                </c:pt>
                <c:pt idx="103">
                  <c:v>0.45833333333333337</c:v>
                </c:pt>
                <c:pt idx="104">
                  <c:v>0.45833333333333337</c:v>
                </c:pt>
                <c:pt idx="105">
                  <c:v>0.45833333333333337</c:v>
                </c:pt>
                <c:pt idx="106">
                  <c:v>0.45833333333333337</c:v>
                </c:pt>
                <c:pt idx="107">
                  <c:v>0.45833333333333337</c:v>
                </c:pt>
                <c:pt idx="108">
                  <c:v>0.41666666666666663</c:v>
                </c:pt>
                <c:pt idx="109">
                  <c:v>0.375</c:v>
                </c:pt>
                <c:pt idx="110">
                  <c:v>0.375</c:v>
                </c:pt>
                <c:pt idx="111">
                  <c:v>0.33333333333333337</c:v>
                </c:pt>
                <c:pt idx="112">
                  <c:v>0.29166666666666663</c:v>
                </c:pt>
                <c:pt idx="113">
                  <c:v>0.25</c:v>
                </c:pt>
                <c:pt idx="114">
                  <c:v>0.20833333333333337</c:v>
                </c:pt>
                <c:pt idx="115">
                  <c:v>0.16666666666666663</c:v>
                </c:pt>
                <c:pt idx="116">
                  <c:v>0.125</c:v>
                </c:pt>
                <c:pt idx="117">
                  <c:v>8.333333333333337E-2</c:v>
                </c:pt>
                <c:pt idx="118">
                  <c:v>4.166666666666663E-2</c:v>
                </c:pt>
                <c:pt idx="119">
                  <c:v>4.166666666666663E-2</c:v>
                </c:pt>
                <c:pt idx="12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38B-4E06-9A72-207C56A3E9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88852495"/>
        <c:axId val="1388853455"/>
      </c:scatterChart>
      <c:valAx>
        <c:axId val="1388852495"/>
        <c:scaling>
          <c:orientation val="minMax"/>
          <c:max val="1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False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853455"/>
        <c:crosses val="autoZero"/>
        <c:crossBetween val="midCat"/>
      </c:valAx>
      <c:valAx>
        <c:axId val="1388853455"/>
        <c:scaling>
          <c:orientation val="minMax"/>
          <c:max val="1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True Positive Rate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388852495"/>
        <c:crosses val="autoZero"/>
        <c:crossBetween val="midCat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231914</xdr:colOff>
      <xdr:row>2</xdr:row>
      <xdr:rowOff>15148</xdr:rowOff>
    </xdr:from>
    <xdr:to>
      <xdr:col>19</xdr:col>
      <xdr:colOff>433536</xdr:colOff>
      <xdr:row>15</xdr:row>
      <xdr:rowOff>174173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B608944-56F3-AFBA-F8F5-9671D10DF0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510540</xdr:colOff>
      <xdr:row>18</xdr:row>
      <xdr:rowOff>171450</xdr:rowOff>
    </xdr:from>
    <xdr:to>
      <xdr:col>19</xdr:col>
      <xdr:colOff>205740</xdr:colOff>
      <xdr:row>33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B64F2A-35F6-3ACC-C32D-E1014AF2B5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oman\Downloads\XRealStatsX.xlam" TargetMode="External"/><Relationship Id="rId1" Type="http://schemas.openxmlformats.org/officeDocument/2006/relationships/externalLinkPath" Target="file:///C:\Users\noman\Downloads\XRealStatsX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Dunnett 1"/>
      <sheetName val="Kendall Tc"/>
      <sheetName val="Kendall u"/>
      <sheetName val="Page Table"/>
      <sheetName val="Prime"/>
      <sheetName val="MSSD"/>
      <sheetName val="Dict"/>
      <sheetName val="ADict"/>
      <sheetName val="XRealStatsX"/>
    </sheetNames>
    <definedNames>
      <definedName name="DEsign"/>
      <definedName name="DIAG"/>
      <definedName name="LogitCoeff"/>
      <definedName name="SelectCol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FFCA8-21DA-433C-9A95-028E71DC3527}">
  <dimension ref="A1:I144"/>
  <sheetViews>
    <sheetView topLeftCell="A10" zoomScale="175" zoomScaleNormal="175" workbookViewId="0">
      <selection activeCell="B17" sqref="B17:B18"/>
    </sheetView>
  </sheetViews>
  <sheetFormatPr defaultRowHeight="14.5" x14ac:dyDescent="0.35"/>
  <sheetData>
    <row r="1" spans="1:9" x14ac:dyDescent="0.35">
      <c r="A1" t="s">
        <v>124</v>
      </c>
    </row>
    <row r="2" spans="1:9" ht="15" thickBot="1" x14ac:dyDescent="0.4"/>
    <row r="3" spans="1:9" x14ac:dyDescent="0.35">
      <c r="A3" s="7" t="s">
        <v>125</v>
      </c>
      <c r="B3" s="7"/>
    </row>
    <row r="4" spans="1:9" x14ac:dyDescent="0.35">
      <c r="A4" t="s">
        <v>126</v>
      </c>
      <c r="B4">
        <v>0.52042210474322226</v>
      </c>
    </row>
    <row r="5" spans="1:9" x14ac:dyDescent="0.35">
      <c r="A5" t="s">
        <v>127</v>
      </c>
      <c r="B5">
        <v>0.27083916710536537</v>
      </c>
    </row>
    <row r="6" spans="1:9" x14ac:dyDescent="0.35">
      <c r="A6" t="s">
        <v>128</v>
      </c>
      <c r="B6">
        <v>0.26465983801303794</v>
      </c>
    </row>
    <row r="7" spans="1:9" x14ac:dyDescent="0.35">
      <c r="A7" t="s">
        <v>129</v>
      </c>
      <c r="B7">
        <v>0.34444610401728465</v>
      </c>
    </row>
    <row r="8" spans="1:9" ht="15" thickBot="1" x14ac:dyDescent="0.4">
      <c r="A8" s="5" t="s">
        <v>130</v>
      </c>
      <c r="B8" s="5">
        <v>120</v>
      </c>
    </row>
    <row r="10" spans="1:9" ht="15" thickBot="1" x14ac:dyDescent="0.4">
      <c r="A10" t="s">
        <v>131</v>
      </c>
    </row>
    <row r="11" spans="1:9" x14ac:dyDescent="0.35">
      <c r="A11" s="6"/>
      <c r="B11" s="6" t="s">
        <v>136</v>
      </c>
      <c r="C11" s="6" t="s">
        <v>137</v>
      </c>
      <c r="D11" s="6" t="s">
        <v>138</v>
      </c>
      <c r="E11" s="6" t="s">
        <v>139</v>
      </c>
      <c r="F11" s="6" t="s">
        <v>140</v>
      </c>
    </row>
    <row r="12" spans="1:9" x14ac:dyDescent="0.35">
      <c r="A12" t="s">
        <v>132</v>
      </c>
      <c r="B12">
        <v>1</v>
      </c>
      <c r="C12">
        <v>5.2001120084230052</v>
      </c>
      <c r="D12">
        <v>5.2001120084230052</v>
      </c>
      <c r="E12">
        <v>43.829866164864704</v>
      </c>
      <c r="F12">
        <v>1.1118398203474857E-9</v>
      </c>
    </row>
    <row r="13" spans="1:9" x14ac:dyDescent="0.35">
      <c r="A13" t="s">
        <v>133</v>
      </c>
      <c r="B13">
        <v>118</v>
      </c>
      <c r="C13">
        <v>13.999887991576959</v>
      </c>
      <c r="D13">
        <v>0.11864311857268608</v>
      </c>
    </row>
    <row r="14" spans="1:9" ht="15" thickBot="1" x14ac:dyDescent="0.4">
      <c r="A14" s="5" t="s">
        <v>134</v>
      </c>
      <c r="B14" s="5">
        <v>119</v>
      </c>
      <c r="C14" s="5">
        <v>19.199999999999964</v>
      </c>
      <c r="D14" s="5"/>
      <c r="E14" s="5"/>
      <c r="F14" s="5"/>
    </row>
    <row r="15" spans="1:9" ht="15" thickBot="1" x14ac:dyDescent="0.4"/>
    <row r="16" spans="1:9" x14ac:dyDescent="0.35">
      <c r="A16" s="6"/>
      <c r="B16" s="6" t="s">
        <v>141</v>
      </c>
      <c r="C16" s="6" t="s">
        <v>129</v>
      </c>
      <c r="D16" s="6" t="s">
        <v>142</v>
      </c>
      <c r="E16" s="6" t="s">
        <v>143</v>
      </c>
      <c r="F16" s="6" t="s">
        <v>144</v>
      </c>
      <c r="G16" s="6" t="s">
        <v>145</v>
      </c>
      <c r="H16" s="6" t="s">
        <v>146</v>
      </c>
      <c r="I16" s="6" t="s">
        <v>147</v>
      </c>
    </row>
    <row r="17" spans="1:9" x14ac:dyDescent="0.35">
      <c r="A17" t="s">
        <v>135</v>
      </c>
      <c r="B17">
        <v>-0.40542568801173834</v>
      </c>
      <c r="C17">
        <v>9.6703099414862242E-2</v>
      </c>
      <c r="D17">
        <v>-4.1924787360996278</v>
      </c>
      <c r="E17">
        <v>5.3600288846850892E-5</v>
      </c>
      <c r="F17">
        <v>-0.59692415220167538</v>
      </c>
      <c r="G17">
        <v>-0.21392722382180129</v>
      </c>
      <c r="H17">
        <v>-0.59692415220167538</v>
      </c>
      <c r="I17">
        <v>-0.21392722382180129</v>
      </c>
    </row>
    <row r="18" spans="1:9" ht="15" thickBot="1" x14ac:dyDescent="0.4">
      <c r="A18" s="5" t="s">
        <v>2</v>
      </c>
      <c r="B18" s="5">
        <v>8.3603086952138791E-2</v>
      </c>
      <c r="C18" s="5">
        <v>1.2628077580578621E-2</v>
      </c>
      <c r="D18" s="5">
        <v>6.6204128394583464</v>
      </c>
      <c r="E18" s="5">
        <v>1.1118398203473883E-9</v>
      </c>
      <c r="F18" s="5">
        <v>5.8596055357652777E-2</v>
      </c>
      <c r="G18" s="5">
        <v>0.10861011854662481</v>
      </c>
      <c r="H18" s="5">
        <v>5.8596055357652777E-2</v>
      </c>
      <c r="I18" s="5">
        <v>0.10861011854662481</v>
      </c>
    </row>
    <row r="22" spans="1:9" x14ac:dyDescent="0.35">
      <c r="A22" t="s">
        <v>148</v>
      </c>
    </row>
    <row r="23" spans="1:9" ht="15" thickBot="1" x14ac:dyDescent="0.4"/>
    <row r="24" spans="1:9" x14ac:dyDescent="0.35">
      <c r="A24" s="6" t="s">
        <v>149</v>
      </c>
      <c r="B24" s="6" t="s">
        <v>150</v>
      </c>
      <c r="C24" s="6" t="s">
        <v>151</v>
      </c>
    </row>
    <row r="25" spans="1:9" x14ac:dyDescent="0.35">
      <c r="A25">
        <v>1</v>
      </c>
      <c r="B25">
        <v>-0.15461642715532198</v>
      </c>
      <c r="C25">
        <v>0.15461642715532198</v>
      </c>
    </row>
    <row r="26" spans="1:9" x14ac:dyDescent="0.35">
      <c r="A26">
        <v>2</v>
      </c>
      <c r="B26">
        <v>0.17979592065323319</v>
      </c>
      <c r="C26">
        <v>-0.17979592065323319</v>
      </c>
    </row>
    <row r="27" spans="1:9" x14ac:dyDescent="0.35">
      <c r="A27">
        <v>3</v>
      </c>
      <c r="B27">
        <v>0.17979592065323319</v>
      </c>
      <c r="C27">
        <v>-0.17979592065323319</v>
      </c>
    </row>
    <row r="28" spans="1:9" x14ac:dyDescent="0.35">
      <c r="A28">
        <v>4</v>
      </c>
      <c r="B28">
        <v>0.51420826846178835</v>
      </c>
      <c r="C28">
        <v>-0.51420826846178835</v>
      </c>
    </row>
    <row r="29" spans="1:9" x14ac:dyDescent="0.35">
      <c r="A29">
        <v>5</v>
      </c>
      <c r="B29">
        <v>0.51420826846178835</v>
      </c>
      <c r="C29">
        <v>0.48579173153821165</v>
      </c>
    </row>
    <row r="30" spans="1:9" x14ac:dyDescent="0.35">
      <c r="A30">
        <v>6</v>
      </c>
      <c r="B30">
        <v>0.26339900760537199</v>
      </c>
      <c r="C30">
        <v>-0.26339900760537199</v>
      </c>
    </row>
    <row r="31" spans="1:9" x14ac:dyDescent="0.35">
      <c r="A31">
        <v>7</v>
      </c>
      <c r="B31">
        <v>-7.1013340203183173E-2</v>
      </c>
      <c r="C31">
        <v>7.1013340203183173E-2</v>
      </c>
    </row>
    <row r="32" spans="1:9" x14ac:dyDescent="0.35">
      <c r="A32">
        <v>8</v>
      </c>
      <c r="B32">
        <v>0.26339900760537199</v>
      </c>
      <c r="C32">
        <v>-0.26339900760537199</v>
      </c>
    </row>
    <row r="33" spans="1:3" x14ac:dyDescent="0.35">
      <c r="A33">
        <v>9</v>
      </c>
      <c r="B33">
        <v>0.51420826846178835</v>
      </c>
      <c r="C33">
        <v>-0.51420826846178835</v>
      </c>
    </row>
    <row r="34" spans="1:3" x14ac:dyDescent="0.35">
      <c r="A34">
        <v>10</v>
      </c>
      <c r="B34">
        <v>0.51420826846178835</v>
      </c>
      <c r="C34">
        <v>0.48579173153821165</v>
      </c>
    </row>
    <row r="35" spans="1:3" x14ac:dyDescent="0.35">
      <c r="A35">
        <v>11</v>
      </c>
      <c r="B35">
        <v>0.17979592065323319</v>
      </c>
      <c r="C35">
        <v>-0.17979592065323319</v>
      </c>
    </row>
    <row r="36" spans="1:3" x14ac:dyDescent="0.35">
      <c r="A36">
        <v>12</v>
      </c>
      <c r="B36">
        <v>1.2589746748955633E-2</v>
      </c>
      <c r="C36">
        <v>-1.2589746748955633E-2</v>
      </c>
    </row>
    <row r="37" spans="1:3" x14ac:dyDescent="0.35">
      <c r="A37">
        <v>13</v>
      </c>
      <c r="B37">
        <v>0.26339900760537199</v>
      </c>
      <c r="C37">
        <v>-0.26339900760537199</v>
      </c>
    </row>
    <row r="38" spans="1:3" x14ac:dyDescent="0.35">
      <c r="A38">
        <v>14</v>
      </c>
      <c r="B38">
        <v>0.17979592065323319</v>
      </c>
      <c r="C38">
        <v>-0.17979592065323319</v>
      </c>
    </row>
    <row r="39" spans="1:3" x14ac:dyDescent="0.35">
      <c r="A39">
        <v>15</v>
      </c>
      <c r="B39">
        <v>0.26339900760537199</v>
      </c>
      <c r="C39">
        <v>0.73660099239462795</v>
      </c>
    </row>
    <row r="40" spans="1:3" x14ac:dyDescent="0.35">
      <c r="A40">
        <v>16</v>
      </c>
      <c r="B40">
        <v>1.2589746748955633E-2</v>
      </c>
      <c r="C40">
        <v>-1.2589746748955633E-2</v>
      </c>
    </row>
    <row r="41" spans="1:3" x14ac:dyDescent="0.35">
      <c r="A41">
        <v>17</v>
      </c>
      <c r="B41">
        <v>0.17979592065323319</v>
      </c>
      <c r="C41">
        <v>-0.17979592065323319</v>
      </c>
    </row>
    <row r="42" spans="1:3" x14ac:dyDescent="0.35">
      <c r="A42">
        <v>18</v>
      </c>
      <c r="B42">
        <v>9.6192833701094382E-2</v>
      </c>
      <c r="C42">
        <v>-9.6192833701094382E-2</v>
      </c>
    </row>
    <row r="43" spans="1:3" x14ac:dyDescent="0.35">
      <c r="A43">
        <v>19</v>
      </c>
      <c r="B43">
        <v>9.6192833701094382E-2</v>
      </c>
      <c r="C43">
        <v>-9.6192833701094382E-2</v>
      </c>
    </row>
    <row r="44" spans="1:3" x14ac:dyDescent="0.35">
      <c r="A44">
        <v>20</v>
      </c>
      <c r="B44">
        <v>0.3470020945575108</v>
      </c>
      <c r="C44">
        <v>0.65299790544248926</v>
      </c>
    </row>
    <row r="45" spans="1:3" x14ac:dyDescent="0.35">
      <c r="A45">
        <v>21</v>
      </c>
      <c r="B45">
        <v>9.6192833701094382E-2</v>
      </c>
      <c r="C45">
        <v>-9.6192833701094382E-2</v>
      </c>
    </row>
    <row r="46" spans="1:3" x14ac:dyDescent="0.35">
      <c r="A46">
        <v>22</v>
      </c>
      <c r="B46">
        <v>-7.1013340203183173E-2</v>
      </c>
      <c r="C46">
        <v>7.1013340203183173E-2</v>
      </c>
    </row>
    <row r="47" spans="1:3" x14ac:dyDescent="0.35">
      <c r="A47">
        <v>23</v>
      </c>
      <c r="B47">
        <v>0.17979592065323319</v>
      </c>
      <c r="C47">
        <v>-0.17979592065323319</v>
      </c>
    </row>
    <row r="48" spans="1:3" x14ac:dyDescent="0.35">
      <c r="A48">
        <v>24</v>
      </c>
      <c r="B48">
        <v>0.17979592065323319</v>
      </c>
      <c r="C48">
        <v>-0.17979592065323319</v>
      </c>
    </row>
    <row r="49" spans="1:3" x14ac:dyDescent="0.35">
      <c r="A49">
        <v>25</v>
      </c>
      <c r="B49">
        <v>0.26339900760537199</v>
      </c>
      <c r="C49">
        <v>0.73660099239462795</v>
      </c>
    </row>
    <row r="50" spans="1:3" x14ac:dyDescent="0.35">
      <c r="A50">
        <v>26</v>
      </c>
      <c r="B50">
        <v>-0.15461642715532198</v>
      </c>
      <c r="C50">
        <v>0.15461642715532198</v>
      </c>
    </row>
    <row r="51" spans="1:3" x14ac:dyDescent="0.35">
      <c r="A51">
        <v>27</v>
      </c>
      <c r="B51">
        <v>-7.1013340203183173E-2</v>
      </c>
      <c r="C51">
        <v>7.1013340203183173E-2</v>
      </c>
    </row>
    <row r="52" spans="1:3" x14ac:dyDescent="0.35">
      <c r="A52">
        <v>28</v>
      </c>
      <c r="B52">
        <v>1.2589746748955633E-2</v>
      </c>
      <c r="C52">
        <v>-1.2589746748955633E-2</v>
      </c>
    </row>
    <row r="53" spans="1:3" x14ac:dyDescent="0.35">
      <c r="A53">
        <v>29</v>
      </c>
      <c r="B53">
        <v>0.3470020945575108</v>
      </c>
      <c r="C53">
        <v>0.65299790544248926</v>
      </c>
    </row>
    <row r="54" spans="1:3" x14ac:dyDescent="0.35">
      <c r="A54">
        <v>30</v>
      </c>
      <c r="B54">
        <v>0.26339900760537199</v>
      </c>
      <c r="C54">
        <v>-0.26339900760537199</v>
      </c>
    </row>
    <row r="55" spans="1:3" x14ac:dyDescent="0.35">
      <c r="A55">
        <v>31</v>
      </c>
      <c r="B55">
        <v>-0.15461642715532198</v>
      </c>
      <c r="C55">
        <v>0.15461642715532198</v>
      </c>
    </row>
    <row r="56" spans="1:3" x14ac:dyDescent="0.35">
      <c r="A56">
        <v>32</v>
      </c>
      <c r="B56">
        <v>9.6192833701094382E-2</v>
      </c>
      <c r="C56">
        <v>-9.6192833701094382E-2</v>
      </c>
    </row>
    <row r="57" spans="1:3" x14ac:dyDescent="0.35">
      <c r="A57">
        <v>33</v>
      </c>
      <c r="B57">
        <v>0.17979592065323319</v>
      </c>
      <c r="C57">
        <v>-0.17979592065323319</v>
      </c>
    </row>
    <row r="58" spans="1:3" x14ac:dyDescent="0.35">
      <c r="A58">
        <v>34</v>
      </c>
      <c r="B58">
        <v>1.2589746748955633E-2</v>
      </c>
      <c r="C58">
        <v>-1.2589746748955633E-2</v>
      </c>
    </row>
    <row r="59" spans="1:3" x14ac:dyDescent="0.35">
      <c r="A59">
        <v>35</v>
      </c>
      <c r="B59">
        <v>0.59781135541392705</v>
      </c>
      <c r="C59">
        <v>0.40218864458607295</v>
      </c>
    </row>
    <row r="60" spans="1:3" x14ac:dyDescent="0.35">
      <c r="A60">
        <v>36</v>
      </c>
      <c r="B60">
        <v>0.17979592065323319</v>
      </c>
      <c r="C60">
        <v>0.82020407934676687</v>
      </c>
    </row>
    <row r="61" spans="1:3" x14ac:dyDescent="0.35">
      <c r="A61">
        <v>37</v>
      </c>
      <c r="B61">
        <v>0.17979592065323319</v>
      </c>
      <c r="C61">
        <v>-0.17979592065323319</v>
      </c>
    </row>
    <row r="62" spans="1:3" x14ac:dyDescent="0.35">
      <c r="A62">
        <v>38</v>
      </c>
      <c r="B62">
        <v>0.26339900760537199</v>
      </c>
      <c r="C62">
        <v>-0.26339900760537199</v>
      </c>
    </row>
    <row r="63" spans="1:3" x14ac:dyDescent="0.35">
      <c r="A63">
        <v>39</v>
      </c>
      <c r="B63">
        <v>0.4306051815096496</v>
      </c>
      <c r="C63">
        <v>-0.4306051815096496</v>
      </c>
    </row>
    <row r="64" spans="1:3" x14ac:dyDescent="0.35">
      <c r="A64">
        <v>40</v>
      </c>
      <c r="B64">
        <v>9.6192833701094382E-2</v>
      </c>
      <c r="C64">
        <v>-9.6192833701094382E-2</v>
      </c>
    </row>
    <row r="65" spans="1:3" x14ac:dyDescent="0.35">
      <c r="A65">
        <v>41</v>
      </c>
      <c r="B65">
        <v>-7.1013340203183173E-2</v>
      </c>
      <c r="C65">
        <v>7.1013340203183173E-2</v>
      </c>
    </row>
    <row r="66" spans="1:3" x14ac:dyDescent="0.35">
      <c r="A66">
        <v>42</v>
      </c>
      <c r="B66">
        <v>9.6192833701094382E-2</v>
      </c>
      <c r="C66">
        <v>-9.6192833701094382E-2</v>
      </c>
    </row>
    <row r="67" spans="1:3" x14ac:dyDescent="0.35">
      <c r="A67">
        <v>43</v>
      </c>
      <c r="B67">
        <v>-7.1013340203183173E-2</v>
      </c>
      <c r="C67">
        <v>7.1013340203183173E-2</v>
      </c>
    </row>
    <row r="68" spans="1:3" x14ac:dyDescent="0.35">
      <c r="A68">
        <v>44</v>
      </c>
      <c r="B68">
        <v>0.3470020945575108</v>
      </c>
      <c r="C68">
        <v>-0.3470020945575108</v>
      </c>
    </row>
    <row r="69" spans="1:3" x14ac:dyDescent="0.35">
      <c r="A69">
        <v>45</v>
      </c>
      <c r="B69">
        <v>0.3470020945575108</v>
      </c>
      <c r="C69">
        <v>0.65299790544248926</v>
      </c>
    </row>
    <row r="70" spans="1:3" x14ac:dyDescent="0.35">
      <c r="A70">
        <v>46</v>
      </c>
      <c r="B70">
        <v>0.17979592065323319</v>
      </c>
      <c r="C70">
        <v>-0.17979592065323319</v>
      </c>
    </row>
    <row r="71" spans="1:3" x14ac:dyDescent="0.35">
      <c r="A71">
        <v>47</v>
      </c>
      <c r="B71">
        <v>0.26339900760537199</v>
      </c>
      <c r="C71">
        <v>-0.26339900760537199</v>
      </c>
    </row>
    <row r="72" spans="1:3" x14ac:dyDescent="0.35">
      <c r="A72">
        <v>48</v>
      </c>
      <c r="B72">
        <v>0.17979592065323319</v>
      </c>
      <c r="C72">
        <v>-0.17979592065323319</v>
      </c>
    </row>
    <row r="73" spans="1:3" x14ac:dyDescent="0.35">
      <c r="A73">
        <v>49</v>
      </c>
      <c r="B73">
        <v>0.26339900760537199</v>
      </c>
      <c r="C73">
        <v>-0.26339900760537199</v>
      </c>
    </row>
    <row r="74" spans="1:3" x14ac:dyDescent="0.35">
      <c r="A74">
        <v>50</v>
      </c>
      <c r="B74">
        <v>0.59781135541392705</v>
      </c>
      <c r="C74">
        <v>0.40218864458607295</v>
      </c>
    </row>
    <row r="75" spans="1:3" x14ac:dyDescent="0.35">
      <c r="A75">
        <v>51</v>
      </c>
      <c r="B75">
        <v>-7.1013340203183173E-2</v>
      </c>
      <c r="C75">
        <v>7.1013340203183173E-2</v>
      </c>
    </row>
    <row r="76" spans="1:3" x14ac:dyDescent="0.35">
      <c r="A76">
        <v>52</v>
      </c>
      <c r="B76">
        <v>-0.23821951410746076</v>
      </c>
      <c r="C76">
        <v>0.23821951410746076</v>
      </c>
    </row>
    <row r="77" spans="1:3" x14ac:dyDescent="0.35">
      <c r="A77">
        <v>53</v>
      </c>
      <c r="B77">
        <v>0.17979592065323319</v>
      </c>
      <c r="C77">
        <v>-0.17979592065323319</v>
      </c>
    </row>
    <row r="78" spans="1:3" x14ac:dyDescent="0.35">
      <c r="A78">
        <v>54</v>
      </c>
      <c r="B78">
        <v>0.17979592065323319</v>
      </c>
      <c r="C78">
        <v>-0.17979592065323319</v>
      </c>
    </row>
    <row r="79" spans="1:3" x14ac:dyDescent="0.35">
      <c r="A79">
        <v>55</v>
      </c>
      <c r="B79">
        <v>0.68141444236606596</v>
      </c>
      <c r="C79">
        <v>0.31858555763393404</v>
      </c>
    </row>
    <row r="80" spans="1:3" x14ac:dyDescent="0.35">
      <c r="A80">
        <v>56</v>
      </c>
      <c r="B80">
        <v>0.17979592065323319</v>
      </c>
      <c r="C80">
        <v>-0.17979592065323319</v>
      </c>
    </row>
    <row r="81" spans="1:3" x14ac:dyDescent="0.35">
      <c r="A81">
        <v>57</v>
      </c>
      <c r="B81">
        <v>1.2589746748955633E-2</v>
      </c>
      <c r="C81">
        <v>-1.2589746748955633E-2</v>
      </c>
    </row>
    <row r="82" spans="1:3" x14ac:dyDescent="0.35">
      <c r="A82">
        <v>58</v>
      </c>
      <c r="B82">
        <v>0.3470020945575108</v>
      </c>
      <c r="C82">
        <v>-0.3470020945575108</v>
      </c>
    </row>
    <row r="83" spans="1:3" x14ac:dyDescent="0.35">
      <c r="A83">
        <v>59</v>
      </c>
      <c r="B83">
        <v>0.17979592065323319</v>
      </c>
      <c r="C83">
        <v>-0.17979592065323319</v>
      </c>
    </row>
    <row r="84" spans="1:3" x14ac:dyDescent="0.35">
      <c r="A84">
        <v>60</v>
      </c>
      <c r="B84">
        <v>0.4306051815096496</v>
      </c>
      <c r="C84">
        <v>0.56939481849035034</v>
      </c>
    </row>
    <row r="85" spans="1:3" x14ac:dyDescent="0.35">
      <c r="A85">
        <v>61</v>
      </c>
      <c r="B85">
        <v>0.17979592065323319</v>
      </c>
      <c r="C85">
        <v>-0.17979592065323319</v>
      </c>
    </row>
    <row r="86" spans="1:3" x14ac:dyDescent="0.35">
      <c r="A86">
        <v>62</v>
      </c>
      <c r="B86">
        <v>1.2589746748955633E-2</v>
      </c>
      <c r="C86">
        <v>-1.2589746748955633E-2</v>
      </c>
    </row>
    <row r="87" spans="1:3" x14ac:dyDescent="0.35">
      <c r="A87">
        <v>63</v>
      </c>
      <c r="B87">
        <v>1.2589746748955633E-2</v>
      </c>
      <c r="C87">
        <v>-1.2589746748955633E-2</v>
      </c>
    </row>
    <row r="88" spans="1:3" x14ac:dyDescent="0.35">
      <c r="A88">
        <v>64</v>
      </c>
      <c r="B88">
        <v>0.17979592065323319</v>
      </c>
      <c r="C88">
        <v>-0.17979592065323319</v>
      </c>
    </row>
    <row r="89" spans="1:3" x14ac:dyDescent="0.35">
      <c r="A89">
        <v>65</v>
      </c>
      <c r="B89">
        <v>0.59781135541392705</v>
      </c>
      <c r="C89">
        <v>0.40218864458607295</v>
      </c>
    </row>
    <row r="90" spans="1:3" x14ac:dyDescent="0.35">
      <c r="A90">
        <v>66</v>
      </c>
      <c r="B90">
        <v>-7.1013340203183173E-2</v>
      </c>
      <c r="C90">
        <v>7.1013340203183173E-2</v>
      </c>
    </row>
    <row r="91" spans="1:3" x14ac:dyDescent="0.35">
      <c r="A91">
        <v>67</v>
      </c>
      <c r="B91">
        <v>0.17979592065323319</v>
      </c>
      <c r="C91">
        <v>-0.17979592065323319</v>
      </c>
    </row>
    <row r="92" spans="1:3" x14ac:dyDescent="0.35">
      <c r="A92">
        <v>68</v>
      </c>
      <c r="B92">
        <v>0.3470020945575108</v>
      </c>
      <c r="C92">
        <v>-0.3470020945575108</v>
      </c>
    </row>
    <row r="93" spans="1:3" x14ac:dyDescent="0.35">
      <c r="A93">
        <v>69</v>
      </c>
      <c r="B93">
        <v>0.3470020945575108</v>
      </c>
      <c r="C93">
        <v>-0.3470020945575108</v>
      </c>
    </row>
    <row r="94" spans="1:3" x14ac:dyDescent="0.35">
      <c r="A94">
        <v>70</v>
      </c>
      <c r="B94">
        <v>0.76501752931820466</v>
      </c>
      <c r="C94">
        <v>0.23498247068179534</v>
      </c>
    </row>
    <row r="95" spans="1:3" x14ac:dyDescent="0.35">
      <c r="A95">
        <v>71</v>
      </c>
      <c r="B95">
        <v>0.17979592065323319</v>
      </c>
      <c r="C95">
        <v>-0.17979592065323319</v>
      </c>
    </row>
    <row r="96" spans="1:3" x14ac:dyDescent="0.35">
      <c r="A96">
        <v>72</v>
      </c>
      <c r="B96">
        <v>0.17979592065323319</v>
      </c>
      <c r="C96">
        <v>-0.17979592065323319</v>
      </c>
    </row>
    <row r="97" spans="1:3" x14ac:dyDescent="0.35">
      <c r="A97">
        <v>73</v>
      </c>
      <c r="B97">
        <v>0.17979592065323319</v>
      </c>
      <c r="C97">
        <v>-0.17979592065323319</v>
      </c>
    </row>
    <row r="98" spans="1:3" x14ac:dyDescent="0.35">
      <c r="A98">
        <v>74</v>
      </c>
      <c r="B98">
        <v>0.51420826846178835</v>
      </c>
      <c r="C98">
        <v>-0.51420826846178835</v>
      </c>
    </row>
    <row r="99" spans="1:3" x14ac:dyDescent="0.35">
      <c r="A99">
        <v>75</v>
      </c>
      <c r="B99">
        <v>0.68141444236606596</v>
      </c>
      <c r="C99">
        <v>0.31858555763393404</v>
      </c>
    </row>
    <row r="100" spans="1:3" x14ac:dyDescent="0.35">
      <c r="A100">
        <v>76</v>
      </c>
      <c r="B100">
        <v>-7.1013340203183173E-2</v>
      </c>
      <c r="C100">
        <v>7.1013340203183173E-2</v>
      </c>
    </row>
    <row r="101" spans="1:3" x14ac:dyDescent="0.35">
      <c r="A101">
        <v>77</v>
      </c>
      <c r="B101">
        <v>9.6192833701094382E-2</v>
      </c>
      <c r="C101">
        <v>-9.6192833701094382E-2</v>
      </c>
    </row>
    <row r="102" spans="1:3" x14ac:dyDescent="0.35">
      <c r="A102">
        <v>78</v>
      </c>
      <c r="B102">
        <v>0.17979592065323319</v>
      </c>
      <c r="C102">
        <v>-0.17979592065323319</v>
      </c>
    </row>
    <row r="103" spans="1:3" x14ac:dyDescent="0.35">
      <c r="A103">
        <v>79</v>
      </c>
      <c r="B103">
        <v>0.17979592065323319</v>
      </c>
      <c r="C103">
        <v>-0.17979592065323319</v>
      </c>
    </row>
    <row r="104" spans="1:3" x14ac:dyDescent="0.35">
      <c r="A104">
        <v>80</v>
      </c>
      <c r="B104">
        <v>0.26339900760537199</v>
      </c>
      <c r="C104">
        <v>0.73660099239462795</v>
      </c>
    </row>
    <row r="105" spans="1:3" x14ac:dyDescent="0.35">
      <c r="A105">
        <v>81</v>
      </c>
      <c r="B105">
        <v>1.2589746748955633E-2</v>
      </c>
      <c r="C105">
        <v>-1.2589746748955633E-2</v>
      </c>
    </row>
    <row r="106" spans="1:3" x14ac:dyDescent="0.35">
      <c r="A106">
        <v>82</v>
      </c>
      <c r="B106">
        <v>1.2589746748955633E-2</v>
      </c>
      <c r="C106">
        <v>-1.2589746748955633E-2</v>
      </c>
    </row>
    <row r="107" spans="1:3" x14ac:dyDescent="0.35">
      <c r="A107">
        <v>83</v>
      </c>
      <c r="B107">
        <v>1.2589746748955633E-2</v>
      </c>
      <c r="C107">
        <v>-1.2589746748955633E-2</v>
      </c>
    </row>
    <row r="108" spans="1:3" x14ac:dyDescent="0.35">
      <c r="A108">
        <v>84</v>
      </c>
      <c r="B108">
        <v>0.4306051815096496</v>
      </c>
      <c r="C108">
        <v>-0.4306051815096496</v>
      </c>
    </row>
    <row r="109" spans="1:3" x14ac:dyDescent="0.35">
      <c r="A109">
        <v>85</v>
      </c>
      <c r="B109">
        <v>0.59781135541392705</v>
      </c>
      <c r="C109">
        <v>0.40218864458607295</v>
      </c>
    </row>
    <row r="110" spans="1:3" x14ac:dyDescent="0.35">
      <c r="A110">
        <v>86</v>
      </c>
      <c r="B110">
        <v>1.2589746748955633E-2</v>
      </c>
      <c r="C110">
        <v>-1.2589746748955633E-2</v>
      </c>
    </row>
    <row r="111" spans="1:3" x14ac:dyDescent="0.35">
      <c r="A111">
        <v>87</v>
      </c>
      <c r="B111">
        <v>0.17979592065323319</v>
      </c>
      <c r="C111">
        <v>-0.17979592065323319</v>
      </c>
    </row>
    <row r="112" spans="1:3" x14ac:dyDescent="0.35">
      <c r="A112">
        <v>88</v>
      </c>
      <c r="B112">
        <v>0.68141444236606596</v>
      </c>
      <c r="C112">
        <v>-0.68141444236606596</v>
      </c>
    </row>
    <row r="113" spans="1:3" x14ac:dyDescent="0.35">
      <c r="A113">
        <v>89</v>
      </c>
      <c r="B113">
        <v>0.26339900760537199</v>
      </c>
      <c r="C113">
        <v>-0.26339900760537199</v>
      </c>
    </row>
    <row r="114" spans="1:3" x14ac:dyDescent="0.35">
      <c r="A114">
        <v>90</v>
      </c>
      <c r="B114">
        <v>0.26339900760537199</v>
      </c>
      <c r="C114">
        <v>0.73660099239462795</v>
      </c>
    </row>
    <row r="115" spans="1:3" x14ac:dyDescent="0.35">
      <c r="A115">
        <v>91</v>
      </c>
      <c r="B115">
        <v>9.6192833701094382E-2</v>
      </c>
      <c r="C115">
        <v>-9.6192833701094382E-2</v>
      </c>
    </row>
    <row r="116" spans="1:3" x14ac:dyDescent="0.35">
      <c r="A116">
        <v>92</v>
      </c>
      <c r="B116">
        <v>0.17979592065323319</v>
      </c>
      <c r="C116">
        <v>-0.17979592065323319</v>
      </c>
    </row>
    <row r="117" spans="1:3" x14ac:dyDescent="0.35">
      <c r="A117">
        <v>93</v>
      </c>
      <c r="B117">
        <v>0.3470020945575108</v>
      </c>
      <c r="C117">
        <v>-0.3470020945575108</v>
      </c>
    </row>
    <row r="118" spans="1:3" x14ac:dyDescent="0.35">
      <c r="A118">
        <v>94</v>
      </c>
      <c r="B118">
        <v>0.4306051815096496</v>
      </c>
      <c r="C118">
        <v>-0.4306051815096496</v>
      </c>
    </row>
    <row r="119" spans="1:3" x14ac:dyDescent="0.35">
      <c r="A119">
        <v>95</v>
      </c>
      <c r="B119">
        <v>0.68141444236606596</v>
      </c>
      <c r="C119">
        <v>0.31858555763393404</v>
      </c>
    </row>
    <row r="120" spans="1:3" x14ac:dyDescent="0.35">
      <c r="A120">
        <v>96</v>
      </c>
      <c r="B120">
        <v>0.17979592065323319</v>
      </c>
      <c r="C120">
        <v>-0.17979592065323319</v>
      </c>
    </row>
    <row r="121" spans="1:3" x14ac:dyDescent="0.35">
      <c r="A121">
        <v>97</v>
      </c>
      <c r="B121">
        <v>0.4306051815096496</v>
      </c>
      <c r="C121">
        <v>-0.4306051815096496</v>
      </c>
    </row>
    <row r="122" spans="1:3" x14ac:dyDescent="0.35">
      <c r="A122">
        <v>98</v>
      </c>
      <c r="B122">
        <v>9.6192833701094382E-2</v>
      </c>
      <c r="C122">
        <v>-9.6192833701094382E-2</v>
      </c>
    </row>
    <row r="123" spans="1:3" x14ac:dyDescent="0.35">
      <c r="A123">
        <v>99</v>
      </c>
      <c r="B123">
        <v>-7.1013340203183173E-2</v>
      </c>
      <c r="C123">
        <v>7.1013340203183173E-2</v>
      </c>
    </row>
    <row r="124" spans="1:3" x14ac:dyDescent="0.35">
      <c r="A124">
        <v>100</v>
      </c>
      <c r="B124">
        <v>0.51420826846178835</v>
      </c>
      <c r="C124">
        <v>0.48579173153821165</v>
      </c>
    </row>
    <row r="125" spans="1:3" x14ac:dyDescent="0.35">
      <c r="A125">
        <v>101</v>
      </c>
      <c r="B125">
        <v>1.2589746748955633E-2</v>
      </c>
      <c r="C125">
        <v>-1.2589746748955633E-2</v>
      </c>
    </row>
    <row r="126" spans="1:3" x14ac:dyDescent="0.35">
      <c r="A126">
        <v>102</v>
      </c>
      <c r="B126">
        <v>0.17979592065323319</v>
      </c>
      <c r="C126">
        <v>-0.17979592065323319</v>
      </c>
    </row>
    <row r="127" spans="1:3" x14ac:dyDescent="0.35">
      <c r="A127">
        <v>103</v>
      </c>
      <c r="B127">
        <v>9.6192833701094382E-2</v>
      </c>
      <c r="C127">
        <v>-9.6192833701094382E-2</v>
      </c>
    </row>
    <row r="128" spans="1:3" x14ac:dyDescent="0.35">
      <c r="A128">
        <v>104</v>
      </c>
      <c r="B128">
        <v>0.17979592065323319</v>
      </c>
      <c r="C128">
        <v>0.82020407934676687</v>
      </c>
    </row>
    <row r="129" spans="1:3" x14ac:dyDescent="0.35">
      <c r="A129">
        <v>105</v>
      </c>
      <c r="B129">
        <v>0.51420826846178835</v>
      </c>
      <c r="C129">
        <v>-0.51420826846178835</v>
      </c>
    </row>
    <row r="130" spans="1:3" x14ac:dyDescent="0.35">
      <c r="A130">
        <v>106</v>
      </c>
      <c r="B130">
        <v>9.6192833701094382E-2</v>
      </c>
      <c r="C130">
        <v>0.90380716629890556</v>
      </c>
    </row>
    <row r="131" spans="1:3" x14ac:dyDescent="0.35">
      <c r="A131">
        <v>107</v>
      </c>
      <c r="B131">
        <v>0.26339900760537199</v>
      </c>
      <c r="C131">
        <v>-0.26339900760537199</v>
      </c>
    </row>
    <row r="132" spans="1:3" x14ac:dyDescent="0.35">
      <c r="A132">
        <v>108</v>
      </c>
      <c r="B132">
        <v>1.2589746748955633E-2</v>
      </c>
      <c r="C132">
        <v>-1.2589746748955633E-2</v>
      </c>
    </row>
    <row r="133" spans="1:3" x14ac:dyDescent="0.35">
      <c r="A133">
        <v>109</v>
      </c>
      <c r="B133">
        <v>9.6192833701094382E-2</v>
      </c>
      <c r="C133">
        <v>-9.6192833701094382E-2</v>
      </c>
    </row>
    <row r="134" spans="1:3" x14ac:dyDescent="0.35">
      <c r="A134">
        <v>110</v>
      </c>
      <c r="B134">
        <v>1.2589746748955633E-2</v>
      </c>
      <c r="C134">
        <v>-1.2589746748955633E-2</v>
      </c>
    </row>
    <row r="135" spans="1:3" x14ac:dyDescent="0.35">
      <c r="A135">
        <v>111</v>
      </c>
      <c r="B135">
        <v>0.17979592065323319</v>
      </c>
      <c r="C135">
        <v>-0.17979592065323319</v>
      </c>
    </row>
    <row r="136" spans="1:3" x14ac:dyDescent="0.35">
      <c r="A136">
        <v>112</v>
      </c>
      <c r="B136">
        <v>1.2589746748955633E-2</v>
      </c>
      <c r="C136">
        <v>0.98741025325104437</v>
      </c>
    </row>
    <row r="137" spans="1:3" x14ac:dyDescent="0.35">
      <c r="A137">
        <v>113</v>
      </c>
      <c r="B137">
        <v>-7.1013340203183173E-2</v>
      </c>
      <c r="C137">
        <v>7.1013340203183173E-2</v>
      </c>
    </row>
    <row r="138" spans="1:3" x14ac:dyDescent="0.35">
      <c r="A138">
        <v>114</v>
      </c>
      <c r="B138">
        <v>-7.1013340203183173E-2</v>
      </c>
      <c r="C138">
        <v>7.1013340203183173E-2</v>
      </c>
    </row>
    <row r="139" spans="1:3" x14ac:dyDescent="0.35">
      <c r="A139">
        <v>115</v>
      </c>
      <c r="B139">
        <v>9.6192833701094382E-2</v>
      </c>
      <c r="C139">
        <v>-9.6192833701094382E-2</v>
      </c>
    </row>
    <row r="140" spans="1:3" x14ac:dyDescent="0.35">
      <c r="A140">
        <v>116</v>
      </c>
      <c r="B140">
        <v>0.17979592065323319</v>
      </c>
      <c r="C140">
        <v>-0.17979592065323319</v>
      </c>
    </row>
    <row r="141" spans="1:3" x14ac:dyDescent="0.35">
      <c r="A141">
        <v>117</v>
      </c>
      <c r="B141">
        <v>-7.1013340203183173E-2</v>
      </c>
      <c r="C141">
        <v>7.1013340203183173E-2</v>
      </c>
    </row>
    <row r="142" spans="1:3" x14ac:dyDescent="0.35">
      <c r="A142">
        <v>118</v>
      </c>
      <c r="B142">
        <v>0.17979592065323319</v>
      </c>
      <c r="C142">
        <v>-0.17979592065323319</v>
      </c>
    </row>
    <row r="143" spans="1:3" x14ac:dyDescent="0.35">
      <c r="A143">
        <v>119</v>
      </c>
      <c r="B143">
        <v>0.26339900760537199</v>
      </c>
      <c r="C143">
        <v>-0.26339900760537199</v>
      </c>
    </row>
    <row r="144" spans="1:3" ht="15" thickBot="1" x14ac:dyDescent="0.4">
      <c r="A144" s="5">
        <v>120</v>
      </c>
      <c r="B144" s="5">
        <v>0.26339900760537199</v>
      </c>
      <c r="C144" s="5">
        <v>0.73660099239462795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33500-61F1-4F9B-A94E-955B823A6C68}">
  <dimension ref="A1:G121"/>
  <sheetViews>
    <sheetView topLeftCell="A108" zoomScale="115" zoomScaleNormal="115" workbookViewId="0"/>
  </sheetViews>
  <sheetFormatPr defaultRowHeight="14.5" x14ac:dyDescent="0.35"/>
  <cols>
    <col min="2" max="2" width="21.90625" customWidth="1"/>
    <col min="3" max="3" width="20.90625" customWidth="1"/>
    <col min="5" max="6" width="17.1796875" customWidth="1"/>
    <col min="7" max="7" width="10.54296875" customWidth="1"/>
  </cols>
  <sheetData>
    <row r="1" spans="1:7" ht="15.5" x14ac:dyDescent="0.35">
      <c r="A1" s="1" t="s">
        <v>0</v>
      </c>
      <c r="B1" s="1" t="s">
        <v>1</v>
      </c>
      <c r="C1" s="2" t="s">
        <v>2</v>
      </c>
      <c r="D1" s="2" t="s">
        <v>3</v>
      </c>
      <c r="E1" t="s">
        <v>155</v>
      </c>
      <c r="F1" t="s">
        <v>154</v>
      </c>
      <c r="G1" t="s">
        <v>153</v>
      </c>
    </row>
    <row r="2" spans="1:7" ht="15.5" x14ac:dyDescent="0.35">
      <c r="A2" s="3">
        <v>1984</v>
      </c>
      <c r="B2" s="3" t="s">
        <v>4</v>
      </c>
      <c r="C2" s="4">
        <v>3</v>
      </c>
      <c r="D2" s="4">
        <v>0</v>
      </c>
      <c r="E2">
        <v>-0.15461642715532198</v>
      </c>
      <c r="F2">
        <f>EXP(E2)/(1+EXP(E2))</f>
        <v>0.46142271575727101</v>
      </c>
      <c r="G2">
        <v>0.15461642715532198</v>
      </c>
    </row>
    <row r="3" spans="1:7" ht="15.5" x14ac:dyDescent="0.35">
      <c r="A3" s="3">
        <v>1984</v>
      </c>
      <c r="B3" s="3" t="s">
        <v>5</v>
      </c>
      <c r="C3" s="4">
        <v>7</v>
      </c>
      <c r="D3" s="4">
        <v>0</v>
      </c>
      <c r="E3">
        <v>0.17979592065323319</v>
      </c>
      <c r="F3">
        <f t="shared" ref="F3:F38" si="0">EXP(E3)/(1+EXP(E3))</f>
        <v>0.54482828311281073</v>
      </c>
      <c r="G3">
        <v>-0.17979592065323319</v>
      </c>
    </row>
    <row r="4" spans="1:7" ht="15.5" x14ac:dyDescent="0.35">
      <c r="A4" s="3">
        <v>1984</v>
      </c>
      <c r="B4" s="3" t="s">
        <v>6</v>
      </c>
      <c r="C4" s="4">
        <v>7</v>
      </c>
      <c r="D4" s="4">
        <v>0</v>
      </c>
      <c r="E4">
        <v>0.17979592065323319</v>
      </c>
      <c r="F4">
        <f t="shared" si="0"/>
        <v>0.54482828311281073</v>
      </c>
      <c r="G4">
        <v>-0.17979592065323319</v>
      </c>
    </row>
    <row r="5" spans="1:7" ht="15.5" x14ac:dyDescent="0.35">
      <c r="A5" s="3">
        <v>1984</v>
      </c>
      <c r="B5" s="3" t="s">
        <v>7</v>
      </c>
      <c r="C5" s="4">
        <v>11</v>
      </c>
      <c r="D5" s="4">
        <v>0</v>
      </c>
      <c r="E5">
        <v>0.51420826846178835</v>
      </c>
      <c r="F5">
        <f t="shared" si="0"/>
        <v>0.62579247151374195</v>
      </c>
      <c r="G5">
        <v>-0.51420826846178835</v>
      </c>
    </row>
    <row r="6" spans="1:7" ht="15.5" x14ac:dyDescent="0.35">
      <c r="A6" s="3">
        <v>1984</v>
      </c>
      <c r="B6" s="3" t="s">
        <v>8</v>
      </c>
      <c r="C6" s="4">
        <v>11</v>
      </c>
      <c r="D6" s="4">
        <v>1</v>
      </c>
      <c r="E6">
        <v>0.51420826846178835</v>
      </c>
      <c r="F6">
        <f t="shared" si="0"/>
        <v>0.62579247151374195</v>
      </c>
      <c r="G6">
        <v>0.48579173153821165</v>
      </c>
    </row>
    <row r="7" spans="1:7" ht="15.5" x14ac:dyDescent="0.35">
      <c r="A7" s="3">
        <v>1985</v>
      </c>
      <c r="B7" s="3" t="s">
        <v>9</v>
      </c>
      <c r="C7" s="4">
        <v>8</v>
      </c>
      <c r="D7" s="4">
        <v>0</v>
      </c>
      <c r="E7">
        <v>0.26339900760537199</v>
      </c>
      <c r="F7">
        <f t="shared" si="0"/>
        <v>0.56547165882593364</v>
      </c>
      <c r="G7">
        <v>-0.26339900760537199</v>
      </c>
    </row>
    <row r="8" spans="1:7" ht="15.5" x14ac:dyDescent="0.35">
      <c r="A8" s="3">
        <v>1985</v>
      </c>
      <c r="B8" s="3" t="s">
        <v>10</v>
      </c>
      <c r="C8" s="4">
        <v>4</v>
      </c>
      <c r="D8" s="4">
        <v>0</v>
      </c>
      <c r="E8">
        <v>-7.1013340203183173E-2</v>
      </c>
      <c r="F8">
        <f t="shared" si="0"/>
        <v>0.48225412187173361</v>
      </c>
      <c r="G8">
        <v>7.1013340203183173E-2</v>
      </c>
    </row>
    <row r="9" spans="1:7" ht="15.5" x14ac:dyDescent="0.35">
      <c r="A9" s="3">
        <v>1985</v>
      </c>
      <c r="B9" s="3" t="s">
        <v>11</v>
      </c>
      <c r="C9" s="4">
        <v>8</v>
      </c>
      <c r="D9" s="4">
        <v>0</v>
      </c>
      <c r="E9">
        <v>0.26339900760537199</v>
      </c>
      <c r="F9">
        <f t="shared" si="0"/>
        <v>0.56547165882593364</v>
      </c>
      <c r="G9">
        <v>-0.26339900760537199</v>
      </c>
    </row>
    <row r="10" spans="1:7" ht="15.5" x14ac:dyDescent="0.35">
      <c r="A10" s="3">
        <v>1985</v>
      </c>
      <c r="B10" s="3" t="s">
        <v>12</v>
      </c>
      <c r="C10" s="4">
        <v>11</v>
      </c>
      <c r="D10" s="4">
        <v>0</v>
      </c>
      <c r="E10">
        <v>0.51420826846178835</v>
      </c>
      <c r="F10">
        <f t="shared" si="0"/>
        <v>0.62579247151374195</v>
      </c>
      <c r="G10">
        <v>-0.51420826846178835</v>
      </c>
    </row>
    <row r="11" spans="1:7" ht="15.5" x14ac:dyDescent="0.35">
      <c r="A11" s="3">
        <v>1985</v>
      </c>
      <c r="B11" s="3" t="s">
        <v>13</v>
      </c>
      <c r="C11" s="4">
        <v>11</v>
      </c>
      <c r="D11" s="4">
        <v>1</v>
      </c>
      <c r="E11">
        <v>0.51420826846178835</v>
      </c>
      <c r="F11">
        <f t="shared" si="0"/>
        <v>0.62579247151374195</v>
      </c>
      <c r="G11">
        <v>0.48579173153821165</v>
      </c>
    </row>
    <row r="12" spans="1:7" ht="15.5" x14ac:dyDescent="0.35">
      <c r="A12" s="3">
        <v>1986</v>
      </c>
      <c r="B12" s="3" t="s">
        <v>14</v>
      </c>
      <c r="C12" s="4">
        <v>7</v>
      </c>
      <c r="D12" s="4">
        <v>0</v>
      </c>
      <c r="E12">
        <v>0.17979592065323319</v>
      </c>
      <c r="F12">
        <f>EXP(E12)/(1+EXP(E12))</f>
        <v>0.54482828311281073</v>
      </c>
      <c r="G12">
        <v>-0.17979592065323319</v>
      </c>
    </row>
    <row r="13" spans="1:7" ht="15.5" x14ac:dyDescent="0.35">
      <c r="A13" s="3">
        <v>1986</v>
      </c>
      <c r="B13" s="3" t="s">
        <v>15</v>
      </c>
      <c r="C13" s="4">
        <v>5</v>
      </c>
      <c r="D13" s="4">
        <v>0</v>
      </c>
      <c r="E13">
        <v>1.2589746748955633E-2</v>
      </c>
      <c r="F13">
        <f t="shared" si="0"/>
        <v>0.50314739511505291</v>
      </c>
      <c r="G13">
        <v>-1.2589746748955633E-2</v>
      </c>
    </row>
    <row r="14" spans="1:7" ht="15.5" x14ac:dyDescent="0.35">
      <c r="A14" s="3">
        <v>1986</v>
      </c>
      <c r="B14" s="3" t="s">
        <v>16</v>
      </c>
      <c r="C14" s="4">
        <v>8</v>
      </c>
      <c r="D14" s="4">
        <v>0</v>
      </c>
      <c r="E14">
        <v>0.26339900760537199</v>
      </c>
      <c r="F14">
        <f t="shared" si="0"/>
        <v>0.56547165882593364</v>
      </c>
      <c r="G14">
        <v>-0.26339900760537199</v>
      </c>
    </row>
    <row r="15" spans="1:7" ht="15.5" x14ac:dyDescent="0.35">
      <c r="A15" s="3">
        <v>1986</v>
      </c>
      <c r="B15" s="3" t="s">
        <v>17</v>
      </c>
      <c r="C15" s="4">
        <v>7</v>
      </c>
      <c r="D15" s="4">
        <v>0</v>
      </c>
      <c r="E15">
        <v>0.17979592065323319</v>
      </c>
      <c r="F15">
        <f t="shared" si="0"/>
        <v>0.54482828311281073</v>
      </c>
      <c r="G15">
        <v>-0.17979592065323319</v>
      </c>
    </row>
    <row r="16" spans="1:7" ht="15.5" x14ac:dyDescent="0.35">
      <c r="A16" s="3">
        <v>1986</v>
      </c>
      <c r="B16" s="3" t="s">
        <v>18</v>
      </c>
      <c r="C16" s="4">
        <v>8</v>
      </c>
      <c r="D16" s="4">
        <v>1</v>
      </c>
      <c r="E16">
        <v>0.26339900760537199</v>
      </c>
      <c r="F16">
        <f t="shared" si="0"/>
        <v>0.56547165882593364</v>
      </c>
      <c r="G16">
        <v>0.73660099239462795</v>
      </c>
    </row>
    <row r="17" spans="1:7" ht="15.5" x14ac:dyDescent="0.35">
      <c r="A17" s="3">
        <v>1987</v>
      </c>
      <c r="B17" s="3" t="s">
        <v>19</v>
      </c>
      <c r="C17" s="4">
        <v>5</v>
      </c>
      <c r="D17" s="4">
        <v>0</v>
      </c>
      <c r="E17">
        <v>1.2589746748955633E-2</v>
      </c>
      <c r="F17">
        <f t="shared" si="0"/>
        <v>0.50314739511505291</v>
      </c>
      <c r="G17">
        <v>-1.2589746748955633E-2</v>
      </c>
    </row>
    <row r="18" spans="1:7" ht="15.5" x14ac:dyDescent="0.35">
      <c r="A18" s="3">
        <v>1987</v>
      </c>
      <c r="B18" s="3" t="s">
        <v>20</v>
      </c>
      <c r="C18" s="4">
        <v>7</v>
      </c>
      <c r="D18" s="4">
        <v>0</v>
      </c>
      <c r="E18">
        <v>0.17979592065323319</v>
      </c>
      <c r="F18">
        <f t="shared" si="0"/>
        <v>0.54482828311281073</v>
      </c>
      <c r="G18">
        <v>-0.17979592065323319</v>
      </c>
    </row>
    <row r="19" spans="1:7" ht="15.5" x14ac:dyDescent="0.35">
      <c r="A19" s="3">
        <v>1987</v>
      </c>
      <c r="B19" s="3" t="s">
        <v>21</v>
      </c>
      <c r="C19" s="4">
        <v>6</v>
      </c>
      <c r="D19" s="4">
        <v>0</v>
      </c>
      <c r="E19">
        <v>9.6192833701094382E-2</v>
      </c>
      <c r="F19">
        <f>EXP(E19)/(1+EXP(E19))</f>
        <v>0.52402968227197777</v>
      </c>
      <c r="G19">
        <v>-9.6192833701094382E-2</v>
      </c>
    </row>
    <row r="20" spans="1:7" ht="15.5" x14ac:dyDescent="0.35">
      <c r="A20" s="3">
        <v>1987</v>
      </c>
      <c r="B20" s="3" t="s">
        <v>22</v>
      </c>
      <c r="C20" s="4">
        <v>6</v>
      </c>
      <c r="D20" s="4">
        <v>0</v>
      </c>
      <c r="E20">
        <v>9.6192833701094382E-2</v>
      </c>
      <c r="F20">
        <f t="shared" si="0"/>
        <v>0.52402968227197777</v>
      </c>
      <c r="G20">
        <v>-9.6192833701094382E-2</v>
      </c>
    </row>
    <row r="21" spans="1:7" ht="15.5" x14ac:dyDescent="0.35">
      <c r="A21" s="3">
        <v>1987</v>
      </c>
      <c r="B21" s="3" t="s">
        <v>23</v>
      </c>
      <c r="C21" s="4">
        <v>9</v>
      </c>
      <c r="D21" s="4">
        <v>1</v>
      </c>
      <c r="E21">
        <v>0.3470020945575108</v>
      </c>
      <c r="F21">
        <f t="shared" si="0"/>
        <v>0.58589040637577328</v>
      </c>
      <c r="G21">
        <v>0.65299790544248926</v>
      </c>
    </row>
    <row r="22" spans="1:7" ht="15.5" x14ac:dyDescent="0.35">
      <c r="A22" s="3">
        <v>1988</v>
      </c>
      <c r="B22" s="3" t="s">
        <v>24</v>
      </c>
      <c r="C22" s="4">
        <v>6</v>
      </c>
      <c r="D22" s="4">
        <v>0</v>
      </c>
      <c r="E22">
        <v>9.6192833701094382E-2</v>
      </c>
      <c r="F22">
        <f t="shared" si="0"/>
        <v>0.52402968227197777</v>
      </c>
      <c r="G22">
        <v>-9.6192833701094382E-2</v>
      </c>
    </row>
    <row r="23" spans="1:7" ht="15.5" x14ac:dyDescent="0.35">
      <c r="A23" s="3">
        <v>1988</v>
      </c>
      <c r="B23" s="3" t="s">
        <v>25</v>
      </c>
      <c r="C23" s="4">
        <v>4</v>
      </c>
      <c r="D23" s="4">
        <v>0</v>
      </c>
      <c r="E23">
        <v>-7.1013340203183173E-2</v>
      </c>
      <c r="F23">
        <f t="shared" si="0"/>
        <v>0.48225412187173361</v>
      </c>
      <c r="G23">
        <v>7.1013340203183173E-2</v>
      </c>
    </row>
    <row r="24" spans="1:7" ht="15.5" x14ac:dyDescent="0.35">
      <c r="A24" s="3">
        <v>1988</v>
      </c>
      <c r="B24" s="3" t="s">
        <v>26</v>
      </c>
      <c r="C24" s="4">
        <v>7</v>
      </c>
      <c r="D24" s="4">
        <v>0</v>
      </c>
      <c r="E24">
        <v>0.17979592065323319</v>
      </c>
      <c r="F24">
        <f>EXP(E24)/(1+EXP(E24))</f>
        <v>0.54482828311281073</v>
      </c>
      <c r="G24">
        <v>-0.17979592065323319</v>
      </c>
    </row>
    <row r="25" spans="1:7" ht="15.5" x14ac:dyDescent="0.35">
      <c r="A25" s="3">
        <v>1988</v>
      </c>
      <c r="B25" s="3" t="s">
        <v>27</v>
      </c>
      <c r="C25" s="4">
        <v>7</v>
      </c>
      <c r="D25" s="4">
        <v>0</v>
      </c>
      <c r="E25">
        <v>0.17979592065323319</v>
      </c>
      <c r="F25">
        <f t="shared" si="0"/>
        <v>0.54482828311281073</v>
      </c>
      <c r="G25">
        <v>-0.17979592065323319</v>
      </c>
    </row>
    <row r="26" spans="1:7" ht="15.5" x14ac:dyDescent="0.35">
      <c r="A26" s="3">
        <v>1988</v>
      </c>
      <c r="B26" s="3" t="s">
        <v>28</v>
      </c>
      <c r="C26" s="4">
        <v>8</v>
      </c>
      <c r="D26" s="4">
        <v>1</v>
      </c>
      <c r="E26">
        <v>0.26339900760537199</v>
      </c>
      <c r="F26">
        <f t="shared" si="0"/>
        <v>0.56547165882593364</v>
      </c>
      <c r="G26">
        <v>0.73660099239462795</v>
      </c>
    </row>
    <row r="27" spans="1:7" ht="15.5" x14ac:dyDescent="0.35">
      <c r="A27" s="3">
        <v>1989</v>
      </c>
      <c r="B27" s="3" t="s">
        <v>29</v>
      </c>
      <c r="C27" s="4">
        <v>3</v>
      </c>
      <c r="D27" s="4">
        <v>0</v>
      </c>
      <c r="E27">
        <v>-0.15461642715532198</v>
      </c>
      <c r="F27">
        <f t="shared" si="0"/>
        <v>0.46142271575727101</v>
      </c>
      <c r="G27">
        <v>0.15461642715532198</v>
      </c>
    </row>
    <row r="28" spans="1:7" ht="15.5" x14ac:dyDescent="0.35">
      <c r="A28" s="3">
        <v>1989</v>
      </c>
      <c r="B28" s="3" t="s">
        <v>30</v>
      </c>
      <c r="C28" s="4">
        <v>4</v>
      </c>
      <c r="D28" s="4">
        <v>0</v>
      </c>
      <c r="E28">
        <v>-7.1013340203183173E-2</v>
      </c>
      <c r="F28">
        <f t="shared" si="0"/>
        <v>0.48225412187173361</v>
      </c>
      <c r="G28">
        <v>7.1013340203183173E-2</v>
      </c>
    </row>
    <row r="29" spans="1:7" ht="15.5" x14ac:dyDescent="0.35">
      <c r="A29" s="3">
        <v>1989</v>
      </c>
      <c r="B29" s="3" t="s">
        <v>31</v>
      </c>
      <c r="C29" s="4">
        <v>5</v>
      </c>
      <c r="D29" s="4">
        <v>0</v>
      </c>
      <c r="E29">
        <v>1.2589746748955633E-2</v>
      </c>
      <c r="F29">
        <f t="shared" si="0"/>
        <v>0.50314739511505291</v>
      </c>
      <c r="G29">
        <v>-1.2589746748955633E-2</v>
      </c>
    </row>
    <row r="30" spans="1:7" ht="15.5" x14ac:dyDescent="0.35">
      <c r="A30" s="3">
        <v>1989</v>
      </c>
      <c r="B30" s="3" t="s">
        <v>32</v>
      </c>
      <c r="C30" s="4">
        <v>9</v>
      </c>
      <c r="D30" s="4">
        <v>1</v>
      </c>
      <c r="E30">
        <v>0.3470020945575108</v>
      </c>
      <c r="F30">
        <f t="shared" si="0"/>
        <v>0.58589040637577328</v>
      </c>
      <c r="G30">
        <v>0.65299790544248926</v>
      </c>
    </row>
    <row r="31" spans="1:7" ht="15.5" x14ac:dyDescent="0.35">
      <c r="A31" s="3">
        <v>1989</v>
      </c>
      <c r="B31" s="3" t="s">
        <v>33</v>
      </c>
      <c r="C31" s="4">
        <v>8</v>
      </c>
      <c r="D31" s="4">
        <v>0</v>
      </c>
      <c r="E31">
        <v>0.26339900760537199</v>
      </c>
      <c r="F31">
        <f t="shared" si="0"/>
        <v>0.56547165882593364</v>
      </c>
      <c r="G31">
        <v>-0.26339900760537199</v>
      </c>
    </row>
    <row r="32" spans="1:7" ht="15.5" x14ac:dyDescent="0.35">
      <c r="A32" s="3">
        <v>1990</v>
      </c>
      <c r="B32" s="3" t="s">
        <v>34</v>
      </c>
      <c r="C32" s="4">
        <v>3</v>
      </c>
      <c r="D32" s="4">
        <v>0</v>
      </c>
      <c r="E32">
        <v>-0.15461642715532198</v>
      </c>
      <c r="F32">
        <f t="shared" si="0"/>
        <v>0.46142271575727101</v>
      </c>
      <c r="G32">
        <v>0.15461642715532198</v>
      </c>
    </row>
    <row r="33" spans="1:7" ht="15.5" x14ac:dyDescent="0.35">
      <c r="A33" s="3">
        <v>1990</v>
      </c>
      <c r="B33" s="3" t="s">
        <v>35</v>
      </c>
      <c r="C33" s="4">
        <v>6</v>
      </c>
      <c r="D33" s="4">
        <v>0</v>
      </c>
      <c r="E33">
        <v>9.6192833701094382E-2</v>
      </c>
      <c r="F33">
        <f t="shared" si="0"/>
        <v>0.52402968227197777</v>
      </c>
      <c r="G33">
        <v>-9.6192833701094382E-2</v>
      </c>
    </row>
    <row r="34" spans="1:7" ht="15.5" x14ac:dyDescent="0.35">
      <c r="A34" s="3">
        <v>1990</v>
      </c>
      <c r="B34" s="3" t="s">
        <v>36</v>
      </c>
      <c r="C34" s="4">
        <v>7</v>
      </c>
      <c r="D34" s="4">
        <v>0</v>
      </c>
      <c r="E34">
        <v>0.17979592065323319</v>
      </c>
      <c r="F34">
        <f>EXP(E34)/(1+EXP(E34))</f>
        <v>0.54482828311281073</v>
      </c>
      <c r="G34">
        <v>-0.17979592065323319</v>
      </c>
    </row>
    <row r="35" spans="1:7" ht="15.5" x14ac:dyDescent="0.35">
      <c r="A35" s="3">
        <v>1990</v>
      </c>
      <c r="B35" s="3" t="s">
        <v>37</v>
      </c>
      <c r="C35" s="4">
        <v>5</v>
      </c>
      <c r="D35" s="4">
        <v>0</v>
      </c>
      <c r="E35">
        <v>1.2589746748955633E-2</v>
      </c>
      <c r="F35">
        <f t="shared" si="0"/>
        <v>0.50314739511505291</v>
      </c>
      <c r="G35">
        <v>-1.2589746748955633E-2</v>
      </c>
    </row>
    <row r="36" spans="1:7" ht="15.5" x14ac:dyDescent="0.35">
      <c r="A36" s="3">
        <v>1990</v>
      </c>
      <c r="B36" s="3" t="s">
        <v>38</v>
      </c>
      <c r="C36" s="4">
        <v>12</v>
      </c>
      <c r="D36" s="4">
        <v>1</v>
      </c>
      <c r="E36">
        <v>0.59781135541392705</v>
      </c>
      <c r="F36">
        <f t="shared" si="0"/>
        <v>0.64515541935881815</v>
      </c>
      <c r="G36">
        <v>0.40218864458607295</v>
      </c>
    </row>
    <row r="37" spans="1:7" ht="15.5" x14ac:dyDescent="0.35">
      <c r="A37" s="3">
        <v>1991</v>
      </c>
      <c r="B37" s="3" t="s">
        <v>39</v>
      </c>
      <c r="C37" s="4">
        <v>7</v>
      </c>
      <c r="D37" s="4">
        <v>1</v>
      </c>
      <c r="E37">
        <v>0.17979592065323319</v>
      </c>
      <c r="F37">
        <f t="shared" si="0"/>
        <v>0.54482828311281073</v>
      </c>
      <c r="G37">
        <v>0.82020407934676687</v>
      </c>
    </row>
    <row r="38" spans="1:7" ht="15.5" x14ac:dyDescent="0.35">
      <c r="A38" s="3">
        <v>1991</v>
      </c>
      <c r="B38" s="3" t="s">
        <v>40</v>
      </c>
      <c r="C38" s="4">
        <v>7</v>
      </c>
      <c r="D38" s="4">
        <v>0</v>
      </c>
      <c r="E38">
        <v>0.17979592065323319</v>
      </c>
      <c r="F38">
        <f t="shared" si="0"/>
        <v>0.54482828311281073</v>
      </c>
      <c r="G38">
        <v>-0.17979592065323319</v>
      </c>
    </row>
    <row r="39" spans="1:7" ht="15.5" x14ac:dyDescent="0.35">
      <c r="A39" s="3">
        <v>1991</v>
      </c>
      <c r="B39" s="3" t="s">
        <v>41</v>
      </c>
      <c r="C39" s="4">
        <v>8</v>
      </c>
      <c r="D39" s="4">
        <v>0</v>
      </c>
      <c r="E39">
        <v>0.26339900760537199</v>
      </c>
      <c r="G39">
        <v>-0.26339900760537199</v>
      </c>
    </row>
    <row r="40" spans="1:7" ht="15.5" x14ac:dyDescent="0.35">
      <c r="A40" s="3">
        <v>1991</v>
      </c>
      <c r="B40" s="3" t="s">
        <v>42</v>
      </c>
      <c r="C40" s="4">
        <v>10</v>
      </c>
      <c r="D40" s="4">
        <v>0</v>
      </c>
      <c r="E40">
        <v>0.4306051815096496</v>
      </c>
      <c r="G40">
        <v>-0.4306051815096496</v>
      </c>
    </row>
    <row r="41" spans="1:7" ht="15.5" x14ac:dyDescent="0.35">
      <c r="A41" s="3">
        <v>1991</v>
      </c>
      <c r="B41" s="3" t="s">
        <v>43</v>
      </c>
      <c r="C41" s="4">
        <v>6</v>
      </c>
      <c r="D41" s="4">
        <v>0</v>
      </c>
      <c r="E41">
        <v>9.6192833701094382E-2</v>
      </c>
      <c r="G41">
        <v>-9.6192833701094382E-2</v>
      </c>
    </row>
    <row r="42" spans="1:7" ht="15.5" x14ac:dyDescent="0.35">
      <c r="A42" s="3">
        <v>1992</v>
      </c>
      <c r="B42" s="3" t="s">
        <v>44</v>
      </c>
      <c r="C42" s="4">
        <v>4</v>
      </c>
      <c r="D42" s="4">
        <v>0</v>
      </c>
      <c r="E42">
        <v>-7.1013340203183173E-2</v>
      </c>
      <c r="G42">
        <v>7.1013340203183173E-2</v>
      </c>
    </row>
    <row r="43" spans="1:7" ht="15.5" x14ac:dyDescent="0.35">
      <c r="A43" s="3">
        <v>1992</v>
      </c>
      <c r="B43" s="3" t="s">
        <v>45</v>
      </c>
      <c r="C43" s="4">
        <v>6</v>
      </c>
      <c r="D43" s="4">
        <v>0</v>
      </c>
      <c r="E43">
        <v>9.6192833701094382E-2</v>
      </c>
      <c r="G43">
        <v>-9.6192833701094382E-2</v>
      </c>
    </row>
    <row r="44" spans="1:7" ht="15.5" x14ac:dyDescent="0.35">
      <c r="A44" s="3">
        <v>1992</v>
      </c>
      <c r="B44" s="3" t="s">
        <v>46</v>
      </c>
      <c r="C44" s="4">
        <v>4</v>
      </c>
      <c r="D44" s="4">
        <v>0</v>
      </c>
      <c r="E44">
        <v>-7.1013340203183173E-2</v>
      </c>
      <c r="G44">
        <v>7.1013340203183173E-2</v>
      </c>
    </row>
    <row r="45" spans="1:7" ht="15.5" x14ac:dyDescent="0.35">
      <c r="A45" s="3">
        <v>1992</v>
      </c>
      <c r="B45" s="3" t="s">
        <v>47</v>
      </c>
      <c r="C45" s="4">
        <v>9</v>
      </c>
      <c r="D45" s="4">
        <v>0</v>
      </c>
      <c r="E45">
        <v>0.3470020945575108</v>
      </c>
      <c r="G45">
        <v>-0.3470020945575108</v>
      </c>
    </row>
    <row r="46" spans="1:7" ht="15.5" x14ac:dyDescent="0.35">
      <c r="A46" s="3">
        <v>1992</v>
      </c>
      <c r="B46" s="3" t="s">
        <v>48</v>
      </c>
      <c r="C46" s="4">
        <v>9</v>
      </c>
      <c r="D46" s="4">
        <v>1</v>
      </c>
      <c r="E46">
        <v>0.3470020945575108</v>
      </c>
      <c r="G46">
        <v>0.65299790544248926</v>
      </c>
    </row>
    <row r="47" spans="1:7" ht="15.5" x14ac:dyDescent="0.35">
      <c r="A47" s="3">
        <v>1993</v>
      </c>
      <c r="B47" s="3" t="s">
        <v>49</v>
      </c>
      <c r="C47" s="4">
        <v>7</v>
      </c>
      <c r="D47" s="4">
        <v>0</v>
      </c>
      <c r="E47">
        <v>0.17979592065323319</v>
      </c>
      <c r="G47">
        <v>-0.17979592065323319</v>
      </c>
    </row>
    <row r="48" spans="1:7" ht="15.5" x14ac:dyDescent="0.35">
      <c r="A48" s="3">
        <v>1993</v>
      </c>
      <c r="B48" s="3" t="s">
        <v>50</v>
      </c>
      <c r="C48" s="4">
        <v>8</v>
      </c>
      <c r="D48" s="4">
        <v>0</v>
      </c>
      <c r="E48">
        <v>0.26339900760537199</v>
      </c>
      <c r="G48">
        <v>-0.26339900760537199</v>
      </c>
    </row>
    <row r="49" spans="1:7" ht="15.5" x14ac:dyDescent="0.35">
      <c r="A49" s="3">
        <v>1993</v>
      </c>
      <c r="B49" s="3" t="s">
        <v>51</v>
      </c>
      <c r="C49" s="4">
        <v>7</v>
      </c>
      <c r="D49" s="4">
        <v>0</v>
      </c>
      <c r="E49">
        <v>0.17979592065323319</v>
      </c>
      <c r="G49">
        <v>-0.17979592065323319</v>
      </c>
    </row>
    <row r="50" spans="1:7" ht="15.5" x14ac:dyDescent="0.35">
      <c r="A50" s="3">
        <v>1993</v>
      </c>
      <c r="B50" s="3" t="s">
        <v>52</v>
      </c>
      <c r="C50" s="4">
        <v>8</v>
      </c>
      <c r="D50" s="4">
        <v>0</v>
      </c>
      <c r="E50">
        <v>0.26339900760537199</v>
      </c>
      <c r="G50">
        <v>-0.26339900760537199</v>
      </c>
    </row>
    <row r="51" spans="1:7" ht="15.5" x14ac:dyDescent="0.35">
      <c r="A51" s="3">
        <v>1993</v>
      </c>
      <c r="B51" s="3" t="s">
        <v>53</v>
      </c>
      <c r="C51" s="4">
        <v>12</v>
      </c>
      <c r="D51" s="4">
        <v>1</v>
      </c>
      <c r="E51">
        <v>0.59781135541392705</v>
      </c>
      <c r="G51">
        <v>0.40218864458607295</v>
      </c>
    </row>
    <row r="52" spans="1:7" ht="15.5" x14ac:dyDescent="0.35">
      <c r="A52" s="3">
        <v>1994</v>
      </c>
      <c r="B52" s="3" t="s">
        <v>54</v>
      </c>
      <c r="C52" s="4">
        <v>4</v>
      </c>
      <c r="D52" s="4">
        <v>0</v>
      </c>
      <c r="E52">
        <v>-7.1013340203183173E-2</v>
      </c>
      <c r="G52">
        <v>7.1013340203183173E-2</v>
      </c>
    </row>
    <row r="53" spans="1:7" ht="15.5" x14ac:dyDescent="0.35">
      <c r="A53" s="3">
        <v>1994</v>
      </c>
      <c r="B53" s="3" t="s">
        <v>55</v>
      </c>
      <c r="C53" s="4">
        <v>2</v>
      </c>
      <c r="D53" s="4">
        <v>0</v>
      </c>
      <c r="E53">
        <v>-0.23821951410746076</v>
      </c>
      <c r="G53">
        <v>0.23821951410746076</v>
      </c>
    </row>
    <row r="54" spans="1:7" ht="15.5" x14ac:dyDescent="0.35">
      <c r="A54" s="3">
        <v>1994</v>
      </c>
      <c r="B54" s="3" t="s">
        <v>56</v>
      </c>
      <c r="C54" s="4">
        <v>7</v>
      </c>
      <c r="D54" s="4">
        <v>0</v>
      </c>
      <c r="E54">
        <v>0.17979592065323319</v>
      </c>
      <c r="G54">
        <v>-0.17979592065323319</v>
      </c>
    </row>
    <row r="55" spans="1:7" ht="15.5" x14ac:dyDescent="0.35">
      <c r="A55" s="3">
        <v>1994</v>
      </c>
      <c r="B55" s="3" t="s">
        <v>57</v>
      </c>
      <c r="C55" s="4">
        <v>7</v>
      </c>
      <c r="D55" s="4">
        <v>0</v>
      </c>
      <c r="E55">
        <v>0.17979592065323319</v>
      </c>
      <c r="G55">
        <v>-0.17979592065323319</v>
      </c>
    </row>
    <row r="56" spans="1:7" ht="15.5" x14ac:dyDescent="0.35">
      <c r="A56" s="3">
        <v>1994</v>
      </c>
      <c r="B56" s="3" t="s">
        <v>58</v>
      </c>
      <c r="C56" s="4">
        <v>13</v>
      </c>
      <c r="D56" s="4">
        <v>1</v>
      </c>
      <c r="E56">
        <v>0.68141444236606596</v>
      </c>
      <c r="G56">
        <v>0.31858555763393404</v>
      </c>
    </row>
    <row r="57" spans="1:7" ht="15.5" x14ac:dyDescent="0.35">
      <c r="A57" s="3">
        <v>1995</v>
      </c>
      <c r="B57" s="3" t="s">
        <v>59</v>
      </c>
      <c r="C57" s="4">
        <v>7</v>
      </c>
      <c r="D57" s="4">
        <v>0</v>
      </c>
      <c r="E57">
        <v>0.17979592065323319</v>
      </c>
      <c r="G57">
        <v>-0.17979592065323319</v>
      </c>
    </row>
    <row r="58" spans="1:7" ht="15.5" x14ac:dyDescent="0.35">
      <c r="A58" s="3">
        <v>1995</v>
      </c>
      <c r="B58" s="3" t="s">
        <v>60</v>
      </c>
      <c r="C58" s="4">
        <v>5</v>
      </c>
      <c r="D58" s="4">
        <v>0</v>
      </c>
      <c r="E58">
        <v>1.2589746748955633E-2</v>
      </c>
      <c r="G58">
        <v>-1.2589746748955633E-2</v>
      </c>
    </row>
    <row r="59" spans="1:7" ht="15.5" x14ac:dyDescent="0.35">
      <c r="A59" s="3">
        <v>1995</v>
      </c>
      <c r="B59" s="3" t="s">
        <v>61</v>
      </c>
      <c r="C59" s="4">
        <v>9</v>
      </c>
      <c r="D59" s="4">
        <v>0</v>
      </c>
      <c r="E59">
        <v>0.3470020945575108</v>
      </c>
      <c r="G59">
        <v>-0.3470020945575108</v>
      </c>
    </row>
    <row r="60" spans="1:7" ht="15.5" x14ac:dyDescent="0.35">
      <c r="A60" s="3">
        <v>1995</v>
      </c>
      <c r="B60" s="3" t="s">
        <v>62</v>
      </c>
      <c r="C60" s="4">
        <v>7</v>
      </c>
      <c r="D60" s="4">
        <v>0</v>
      </c>
      <c r="E60">
        <v>0.17979592065323319</v>
      </c>
      <c r="G60">
        <v>-0.17979592065323319</v>
      </c>
    </row>
    <row r="61" spans="1:7" ht="15.5" x14ac:dyDescent="0.35">
      <c r="A61" s="3">
        <v>1995</v>
      </c>
      <c r="B61" s="3" t="s">
        <v>63</v>
      </c>
      <c r="C61" s="4">
        <v>10</v>
      </c>
      <c r="D61" s="4">
        <v>1</v>
      </c>
      <c r="E61">
        <v>0.4306051815096496</v>
      </c>
      <c r="G61">
        <v>0.56939481849035034</v>
      </c>
    </row>
    <row r="62" spans="1:7" ht="15.5" x14ac:dyDescent="0.35">
      <c r="A62" s="3">
        <v>1996</v>
      </c>
      <c r="B62" s="3" t="s">
        <v>64</v>
      </c>
      <c r="C62" s="4">
        <v>7</v>
      </c>
      <c r="D62" s="4">
        <v>0</v>
      </c>
      <c r="E62">
        <v>0.17979592065323319</v>
      </c>
      <c r="G62">
        <v>-0.17979592065323319</v>
      </c>
    </row>
    <row r="63" spans="1:7" ht="15.5" x14ac:dyDescent="0.35">
      <c r="A63" s="3">
        <v>1996</v>
      </c>
      <c r="B63" s="3" t="s">
        <v>65</v>
      </c>
      <c r="C63" s="4">
        <v>5</v>
      </c>
      <c r="D63" s="4">
        <v>0</v>
      </c>
      <c r="E63">
        <v>1.2589746748955633E-2</v>
      </c>
      <c r="G63">
        <v>-1.2589746748955633E-2</v>
      </c>
    </row>
    <row r="64" spans="1:7" ht="15.5" x14ac:dyDescent="0.35">
      <c r="A64" s="3">
        <v>1996</v>
      </c>
      <c r="B64" s="3" t="s">
        <v>66</v>
      </c>
      <c r="C64" s="4">
        <v>5</v>
      </c>
      <c r="D64" s="4">
        <v>0</v>
      </c>
      <c r="E64">
        <v>1.2589746748955633E-2</v>
      </c>
      <c r="G64">
        <v>-1.2589746748955633E-2</v>
      </c>
    </row>
    <row r="65" spans="1:7" ht="15.5" x14ac:dyDescent="0.35">
      <c r="A65" s="3">
        <v>1996</v>
      </c>
      <c r="B65" s="3" t="s">
        <v>67</v>
      </c>
      <c r="C65" s="4">
        <v>7</v>
      </c>
      <c r="D65" s="4">
        <v>0</v>
      </c>
      <c r="E65">
        <v>0.17979592065323319</v>
      </c>
      <c r="G65">
        <v>-0.17979592065323319</v>
      </c>
    </row>
    <row r="66" spans="1:7" ht="15.5" x14ac:dyDescent="0.35">
      <c r="A66" s="3">
        <v>1996</v>
      </c>
      <c r="B66" s="3" t="s">
        <v>68</v>
      </c>
      <c r="C66" s="4">
        <v>12</v>
      </c>
      <c r="D66" s="4">
        <v>1</v>
      </c>
      <c r="E66">
        <v>0.59781135541392705</v>
      </c>
      <c r="G66">
        <v>0.40218864458607295</v>
      </c>
    </row>
    <row r="67" spans="1:7" ht="15.5" x14ac:dyDescent="0.35">
      <c r="A67" s="3">
        <v>1997</v>
      </c>
      <c r="B67" s="3" t="s">
        <v>69</v>
      </c>
      <c r="C67" s="4">
        <v>4</v>
      </c>
      <c r="D67" s="4">
        <v>0</v>
      </c>
      <c r="E67">
        <v>-7.1013340203183173E-2</v>
      </c>
      <c r="G67">
        <v>7.1013340203183173E-2</v>
      </c>
    </row>
    <row r="68" spans="1:7" ht="15.5" x14ac:dyDescent="0.35">
      <c r="A68" s="3">
        <v>1997</v>
      </c>
      <c r="B68" s="3" t="s">
        <v>70</v>
      </c>
      <c r="C68" s="4">
        <v>7</v>
      </c>
      <c r="D68" s="4">
        <v>0</v>
      </c>
      <c r="E68">
        <v>0.17979592065323319</v>
      </c>
      <c r="G68">
        <v>-0.17979592065323319</v>
      </c>
    </row>
    <row r="69" spans="1:7" ht="15.5" x14ac:dyDescent="0.35">
      <c r="A69" s="3">
        <v>1997</v>
      </c>
      <c r="B69" s="3" t="s">
        <v>71</v>
      </c>
      <c r="C69" s="4">
        <v>9</v>
      </c>
      <c r="D69" s="4">
        <v>0</v>
      </c>
      <c r="E69">
        <v>0.3470020945575108</v>
      </c>
      <c r="G69">
        <v>-0.3470020945575108</v>
      </c>
    </row>
    <row r="70" spans="1:7" ht="15.5" x14ac:dyDescent="0.35">
      <c r="A70" s="3">
        <v>1997</v>
      </c>
      <c r="B70" s="3" t="s">
        <v>72</v>
      </c>
      <c r="C70" s="4">
        <v>9</v>
      </c>
      <c r="D70" s="4">
        <v>0</v>
      </c>
      <c r="E70">
        <v>0.3470020945575108</v>
      </c>
      <c r="G70">
        <v>-0.3470020945575108</v>
      </c>
    </row>
    <row r="71" spans="1:7" ht="15.5" x14ac:dyDescent="0.35">
      <c r="A71" s="3">
        <v>1997</v>
      </c>
      <c r="B71" s="3" t="s">
        <v>73</v>
      </c>
      <c r="C71" s="4">
        <v>14</v>
      </c>
      <c r="D71" s="4">
        <v>1</v>
      </c>
      <c r="E71">
        <v>0.76501752931820466</v>
      </c>
      <c r="G71">
        <v>0.23498247068179534</v>
      </c>
    </row>
    <row r="72" spans="1:7" ht="15.5" x14ac:dyDescent="0.35">
      <c r="A72" s="3">
        <v>1998</v>
      </c>
      <c r="B72" s="3" t="s">
        <v>74</v>
      </c>
      <c r="C72" s="4">
        <v>7</v>
      </c>
      <c r="D72" s="4">
        <v>0</v>
      </c>
      <c r="E72">
        <v>0.17979592065323319</v>
      </c>
      <c r="G72">
        <v>-0.17979592065323319</v>
      </c>
    </row>
    <row r="73" spans="1:7" ht="15.5" x14ac:dyDescent="0.35">
      <c r="A73" s="3">
        <v>1998</v>
      </c>
      <c r="B73" s="3" t="s">
        <v>75</v>
      </c>
      <c r="C73" s="4">
        <v>7</v>
      </c>
      <c r="D73" s="4">
        <v>0</v>
      </c>
      <c r="E73">
        <v>0.17979592065323319</v>
      </c>
      <c r="G73">
        <v>-0.17979592065323319</v>
      </c>
    </row>
    <row r="74" spans="1:7" ht="15.5" x14ac:dyDescent="0.35">
      <c r="A74" s="3">
        <v>1998</v>
      </c>
      <c r="B74" s="3" t="s">
        <v>76</v>
      </c>
      <c r="C74" s="4">
        <v>7</v>
      </c>
      <c r="D74" s="4">
        <v>0</v>
      </c>
      <c r="E74">
        <v>0.17979592065323319</v>
      </c>
      <c r="G74">
        <v>-0.17979592065323319</v>
      </c>
    </row>
    <row r="75" spans="1:7" ht="15.5" x14ac:dyDescent="0.35">
      <c r="A75" s="3">
        <v>1998</v>
      </c>
      <c r="B75" s="3" t="s">
        <v>77</v>
      </c>
      <c r="C75" s="4">
        <v>11</v>
      </c>
      <c r="D75" s="4">
        <v>0</v>
      </c>
      <c r="E75">
        <v>0.51420826846178835</v>
      </c>
      <c r="G75">
        <v>-0.51420826846178835</v>
      </c>
    </row>
    <row r="76" spans="1:7" ht="15.5" x14ac:dyDescent="0.35">
      <c r="A76" s="3">
        <v>1998</v>
      </c>
      <c r="B76" s="3" t="s">
        <v>78</v>
      </c>
      <c r="C76" s="4">
        <v>13</v>
      </c>
      <c r="D76" s="4">
        <v>1</v>
      </c>
      <c r="E76">
        <v>0.68141444236606596</v>
      </c>
      <c r="G76">
        <v>0.31858555763393404</v>
      </c>
    </row>
    <row r="77" spans="1:7" ht="15.5" x14ac:dyDescent="0.35">
      <c r="A77" s="3">
        <v>1999</v>
      </c>
      <c r="B77" s="3" t="s">
        <v>79</v>
      </c>
      <c r="C77" s="4">
        <v>4</v>
      </c>
      <c r="D77" s="4">
        <v>0</v>
      </c>
      <c r="E77">
        <v>-7.1013340203183173E-2</v>
      </c>
      <c r="G77">
        <v>7.1013340203183173E-2</v>
      </c>
    </row>
    <row r="78" spans="1:7" ht="15.5" x14ac:dyDescent="0.35">
      <c r="A78" s="3">
        <v>1999</v>
      </c>
      <c r="B78" s="3" t="s">
        <v>80</v>
      </c>
      <c r="C78" s="4">
        <v>6</v>
      </c>
      <c r="D78" s="4">
        <v>0</v>
      </c>
      <c r="E78">
        <v>9.6192833701094382E-2</v>
      </c>
      <c r="G78">
        <v>-9.6192833701094382E-2</v>
      </c>
    </row>
    <row r="79" spans="1:7" ht="15.5" x14ac:dyDescent="0.35">
      <c r="A79" s="3">
        <v>1999</v>
      </c>
      <c r="B79" s="3" t="s">
        <v>81</v>
      </c>
      <c r="C79" s="4">
        <v>7</v>
      </c>
      <c r="D79" s="4">
        <v>0</v>
      </c>
      <c r="E79">
        <v>0.17979592065323319</v>
      </c>
      <c r="G79">
        <v>-0.17979592065323319</v>
      </c>
    </row>
    <row r="80" spans="1:7" ht="15.5" x14ac:dyDescent="0.35">
      <c r="A80" s="3">
        <v>1999</v>
      </c>
      <c r="B80" s="3" t="s">
        <v>82</v>
      </c>
      <c r="C80" s="4">
        <v>7</v>
      </c>
      <c r="D80" s="4">
        <v>0</v>
      </c>
      <c r="E80">
        <v>0.17979592065323319</v>
      </c>
      <c r="G80">
        <v>-0.17979592065323319</v>
      </c>
    </row>
    <row r="81" spans="1:7" ht="15.5" x14ac:dyDescent="0.35">
      <c r="A81" s="3">
        <v>1999</v>
      </c>
      <c r="B81" s="3" t="s">
        <v>83</v>
      </c>
      <c r="C81" s="4">
        <v>8</v>
      </c>
      <c r="D81" s="4">
        <v>1</v>
      </c>
      <c r="E81">
        <v>0.26339900760537199</v>
      </c>
      <c r="G81">
        <v>0.73660099239462795</v>
      </c>
    </row>
    <row r="82" spans="1:7" ht="15.5" x14ac:dyDescent="0.35">
      <c r="A82" s="3">
        <v>2000</v>
      </c>
      <c r="B82" s="3" t="s">
        <v>84</v>
      </c>
      <c r="C82" s="4">
        <v>5</v>
      </c>
      <c r="D82" s="4">
        <v>0</v>
      </c>
      <c r="E82">
        <v>1.2589746748955633E-2</v>
      </c>
      <c r="G82">
        <v>-1.2589746748955633E-2</v>
      </c>
    </row>
    <row r="83" spans="1:7" ht="15.5" x14ac:dyDescent="0.35">
      <c r="A83" s="3">
        <v>2000</v>
      </c>
      <c r="B83" s="3" t="s">
        <v>85</v>
      </c>
      <c r="C83" s="4">
        <v>5</v>
      </c>
      <c r="D83" s="4">
        <v>0</v>
      </c>
      <c r="E83">
        <v>1.2589746748955633E-2</v>
      </c>
      <c r="G83">
        <v>-1.2589746748955633E-2</v>
      </c>
    </row>
    <row r="84" spans="1:7" ht="15.5" x14ac:dyDescent="0.35">
      <c r="A84" s="3">
        <v>2000</v>
      </c>
      <c r="B84" s="3" t="s">
        <v>86</v>
      </c>
      <c r="C84" s="4">
        <v>5</v>
      </c>
      <c r="D84" s="4">
        <v>0</v>
      </c>
      <c r="E84">
        <v>1.2589746748955633E-2</v>
      </c>
      <c r="G84">
        <v>-1.2589746748955633E-2</v>
      </c>
    </row>
    <row r="85" spans="1:7" ht="15.5" x14ac:dyDescent="0.35">
      <c r="A85" s="3">
        <v>2000</v>
      </c>
      <c r="B85" s="3" t="s">
        <v>87</v>
      </c>
      <c r="C85" s="4">
        <v>10</v>
      </c>
      <c r="D85" s="4">
        <v>0</v>
      </c>
      <c r="E85">
        <v>0.4306051815096496</v>
      </c>
      <c r="G85">
        <v>-0.4306051815096496</v>
      </c>
    </row>
    <row r="86" spans="1:7" ht="15.5" x14ac:dyDescent="0.35">
      <c r="A86" s="3">
        <v>2000</v>
      </c>
      <c r="B86" s="3" t="s">
        <v>88</v>
      </c>
      <c r="C86" s="4">
        <v>12</v>
      </c>
      <c r="D86" s="4">
        <v>1</v>
      </c>
      <c r="E86">
        <v>0.59781135541392705</v>
      </c>
      <c r="G86">
        <v>0.40218864458607295</v>
      </c>
    </row>
    <row r="87" spans="1:7" ht="15.5" x14ac:dyDescent="0.35">
      <c r="A87" s="3">
        <v>2001</v>
      </c>
      <c r="B87" s="3" t="s">
        <v>89</v>
      </c>
      <c r="C87" s="4">
        <v>5</v>
      </c>
      <c r="D87" s="4">
        <v>0</v>
      </c>
      <c r="E87">
        <v>1.2589746748955633E-2</v>
      </c>
      <c r="G87">
        <v>-1.2589746748955633E-2</v>
      </c>
    </row>
    <row r="88" spans="1:7" ht="15.5" x14ac:dyDescent="0.35">
      <c r="A88" s="3">
        <v>2001</v>
      </c>
      <c r="B88" s="3" t="s">
        <v>90</v>
      </c>
      <c r="C88" s="4">
        <v>7</v>
      </c>
      <c r="D88" s="4">
        <v>0</v>
      </c>
      <c r="E88">
        <v>0.17979592065323319</v>
      </c>
      <c r="G88">
        <v>-0.17979592065323319</v>
      </c>
    </row>
    <row r="89" spans="1:7" ht="15.5" x14ac:dyDescent="0.35">
      <c r="A89" s="3">
        <v>2001</v>
      </c>
      <c r="B89" s="3" t="s">
        <v>91</v>
      </c>
      <c r="C89" s="4">
        <v>13</v>
      </c>
      <c r="D89" s="4">
        <v>0</v>
      </c>
      <c r="E89">
        <v>0.68141444236606596</v>
      </c>
      <c r="G89">
        <v>-0.68141444236606596</v>
      </c>
    </row>
    <row r="90" spans="1:7" ht="15.5" x14ac:dyDescent="0.35">
      <c r="A90" s="3">
        <v>2001</v>
      </c>
      <c r="B90" s="3" t="s">
        <v>92</v>
      </c>
      <c r="C90" s="4">
        <v>8</v>
      </c>
      <c r="D90" s="4">
        <v>0</v>
      </c>
      <c r="E90">
        <v>0.26339900760537199</v>
      </c>
      <c r="G90">
        <v>-0.26339900760537199</v>
      </c>
    </row>
    <row r="91" spans="1:7" ht="15.5" x14ac:dyDescent="0.35">
      <c r="A91" s="3">
        <v>2001</v>
      </c>
      <c r="B91" s="3" t="s">
        <v>93</v>
      </c>
      <c r="C91" s="4">
        <v>8</v>
      </c>
      <c r="D91" s="4">
        <v>1</v>
      </c>
      <c r="E91">
        <v>0.26339900760537199</v>
      </c>
      <c r="G91">
        <v>0.73660099239462795</v>
      </c>
    </row>
    <row r="92" spans="1:7" ht="15.5" x14ac:dyDescent="0.35">
      <c r="A92" s="3">
        <v>2002</v>
      </c>
      <c r="B92" s="3" t="s">
        <v>94</v>
      </c>
      <c r="C92" s="4">
        <v>6</v>
      </c>
      <c r="D92" s="4">
        <v>0</v>
      </c>
      <c r="E92">
        <v>9.6192833701094382E-2</v>
      </c>
      <c r="G92">
        <v>-9.6192833701094382E-2</v>
      </c>
    </row>
    <row r="93" spans="1:7" ht="15.5" x14ac:dyDescent="0.35">
      <c r="A93" s="3">
        <v>2002</v>
      </c>
      <c r="B93" s="3" t="s">
        <v>95</v>
      </c>
      <c r="C93" s="4">
        <v>7</v>
      </c>
      <c r="D93" s="4">
        <v>0</v>
      </c>
      <c r="E93">
        <v>0.17979592065323319</v>
      </c>
      <c r="G93">
        <v>-0.17979592065323319</v>
      </c>
    </row>
    <row r="94" spans="1:7" ht="15.5" x14ac:dyDescent="0.35">
      <c r="A94" s="3">
        <v>2002</v>
      </c>
      <c r="B94" s="3" t="s">
        <v>96</v>
      </c>
      <c r="C94" s="4">
        <v>9</v>
      </c>
      <c r="D94" s="4">
        <v>0</v>
      </c>
      <c r="E94">
        <v>0.3470020945575108</v>
      </c>
      <c r="G94">
        <v>-0.3470020945575108</v>
      </c>
    </row>
    <row r="95" spans="1:7" ht="15.5" x14ac:dyDescent="0.35">
      <c r="A95" s="3">
        <v>2002</v>
      </c>
      <c r="B95" s="3" t="s">
        <v>97</v>
      </c>
      <c r="C95" s="4">
        <v>10</v>
      </c>
      <c r="D95" s="4">
        <v>0</v>
      </c>
      <c r="E95">
        <v>0.4306051815096496</v>
      </c>
      <c r="G95">
        <v>-0.4306051815096496</v>
      </c>
    </row>
    <row r="96" spans="1:7" ht="15.5" x14ac:dyDescent="0.35">
      <c r="A96" s="3">
        <v>2002</v>
      </c>
      <c r="B96" s="3" t="s">
        <v>98</v>
      </c>
      <c r="C96" s="4">
        <v>13</v>
      </c>
      <c r="D96" s="4">
        <v>1</v>
      </c>
      <c r="E96">
        <v>0.68141444236606596</v>
      </c>
      <c r="G96">
        <v>0.31858555763393404</v>
      </c>
    </row>
    <row r="97" spans="1:7" ht="15.5" x14ac:dyDescent="0.35">
      <c r="A97" s="3">
        <v>2003</v>
      </c>
      <c r="B97" s="3" t="s">
        <v>99</v>
      </c>
      <c r="C97" s="4">
        <v>7</v>
      </c>
      <c r="D97" s="4">
        <v>0</v>
      </c>
      <c r="E97">
        <v>0.17979592065323319</v>
      </c>
      <c r="G97">
        <v>-0.17979592065323319</v>
      </c>
    </row>
    <row r="98" spans="1:7" ht="15.5" x14ac:dyDescent="0.35">
      <c r="A98" s="3">
        <v>2003</v>
      </c>
      <c r="B98" s="3" t="s">
        <v>100</v>
      </c>
      <c r="C98" s="4">
        <v>10</v>
      </c>
      <c r="D98" s="4">
        <v>0</v>
      </c>
      <c r="E98">
        <v>0.4306051815096496</v>
      </c>
      <c r="G98">
        <v>-0.4306051815096496</v>
      </c>
    </row>
    <row r="99" spans="1:7" ht="15.5" x14ac:dyDescent="0.35">
      <c r="A99" s="3">
        <v>2003</v>
      </c>
      <c r="B99" s="3" t="s">
        <v>101</v>
      </c>
      <c r="C99" s="4">
        <v>6</v>
      </c>
      <c r="D99" s="4">
        <v>0</v>
      </c>
      <c r="E99">
        <v>9.6192833701094382E-2</v>
      </c>
      <c r="G99">
        <v>-9.6192833701094382E-2</v>
      </c>
    </row>
    <row r="100" spans="1:7" ht="15.5" x14ac:dyDescent="0.35">
      <c r="A100" s="3">
        <v>2003</v>
      </c>
      <c r="B100" s="3" t="s">
        <v>102</v>
      </c>
      <c r="C100" s="4">
        <v>4</v>
      </c>
      <c r="D100" s="4">
        <v>0</v>
      </c>
      <c r="E100">
        <v>-7.1013340203183173E-2</v>
      </c>
      <c r="G100">
        <v>7.1013340203183173E-2</v>
      </c>
    </row>
    <row r="101" spans="1:7" ht="15.5" x14ac:dyDescent="0.35">
      <c r="A101" s="3">
        <v>2003</v>
      </c>
      <c r="B101" s="3" t="s">
        <v>103</v>
      </c>
      <c r="C101" s="4">
        <v>11</v>
      </c>
      <c r="D101" s="4">
        <v>1</v>
      </c>
      <c r="E101">
        <v>0.51420826846178835</v>
      </c>
      <c r="G101">
        <v>0.48579173153821165</v>
      </c>
    </row>
    <row r="102" spans="1:7" ht="15.5" x14ac:dyDescent="0.35">
      <c r="A102" s="3">
        <v>2004</v>
      </c>
      <c r="B102" s="3" t="s">
        <v>104</v>
      </c>
      <c r="C102" s="4">
        <v>5</v>
      </c>
      <c r="D102" s="4">
        <v>0</v>
      </c>
      <c r="E102">
        <v>1.2589746748955633E-2</v>
      </c>
      <c r="G102">
        <v>-1.2589746748955633E-2</v>
      </c>
    </row>
    <row r="103" spans="1:7" ht="15.5" x14ac:dyDescent="0.35">
      <c r="A103" s="3">
        <v>2004</v>
      </c>
      <c r="B103" s="3" t="s">
        <v>105</v>
      </c>
      <c r="C103" s="4">
        <v>7</v>
      </c>
      <c r="D103" s="4">
        <v>0</v>
      </c>
      <c r="E103">
        <v>0.17979592065323319</v>
      </c>
      <c r="G103">
        <v>-0.17979592065323319</v>
      </c>
    </row>
    <row r="104" spans="1:7" ht="15.5" x14ac:dyDescent="0.35">
      <c r="A104" s="3">
        <v>2004</v>
      </c>
      <c r="B104" s="3" t="s">
        <v>106</v>
      </c>
      <c r="C104" s="4">
        <v>6</v>
      </c>
      <c r="D104" s="4">
        <v>0</v>
      </c>
      <c r="E104">
        <v>9.6192833701094382E-2</v>
      </c>
      <c r="G104">
        <v>-9.6192833701094382E-2</v>
      </c>
    </row>
    <row r="105" spans="1:7" ht="15.5" x14ac:dyDescent="0.35">
      <c r="A105" s="3">
        <v>2004</v>
      </c>
      <c r="B105" s="3" t="s">
        <v>107</v>
      </c>
      <c r="C105" s="4">
        <v>7</v>
      </c>
      <c r="D105" s="4">
        <v>1</v>
      </c>
      <c r="E105">
        <v>0.17979592065323319</v>
      </c>
      <c r="G105">
        <v>0.82020407934676687</v>
      </c>
    </row>
    <row r="106" spans="1:7" ht="15.5" x14ac:dyDescent="0.35">
      <c r="A106" s="3">
        <v>2004</v>
      </c>
      <c r="B106" s="3" t="s">
        <v>108</v>
      </c>
      <c r="C106" s="4">
        <v>11</v>
      </c>
      <c r="D106" s="4">
        <v>0</v>
      </c>
      <c r="E106">
        <v>0.51420826846178835</v>
      </c>
      <c r="G106">
        <v>-0.51420826846178835</v>
      </c>
    </row>
    <row r="107" spans="1:7" ht="15.5" x14ac:dyDescent="0.35">
      <c r="A107" s="3">
        <v>2005</v>
      </c>
      <c r="B107" s="3" t="s">
        <v>109</v>
      </c>
      <c r="C107" s="4">
        <v>6</v>
      </c>
      <c r="D107" s="4">
        <v>1</v>
      </c>
      <c r="E107">
        <v>9.6192833701094382E-2</v>
      </c>
      <c r="G107">
        <v>0.90380716629890556</v>
      </c>
    </row>
    <row r="108" spans="1:7" ht="15.5" x14ac:dyDescent="0.35">
      <c r="A108" s="3">
        <v>2005</v>
      </c>
      <c r="B108" s="3" t="s">
        <v>110</v>
      </c>
      <c r="C108" s="4">
        <v>8</v>
      </c>
      <c r="D108" s="4">
        <v>0</v>
      </c>
      <c r="E108">
        <v>0.26339900760537199</v>
      </c>
      <c r="G108">
        <v>-0.26339900760537199</v>
      </c>
    </row>
    <row r="109" spans="1:7" ht="15.5" x14ac:dyDescent="0.35">
      <c r="A109" s="3">
        <v>2005</v>
      </c>
      <c r="B109" s="3" t="s">
        <v>111</v>
      </c>
      <c r="C109" s="4">
        <v>5</v>
      </c>
      <c r="D109" s="4">
        <v>0</v>
      </c>
      <c r="E109">
        <v>1.2589746748955633E-2</v>
      </c>
      <c r="G109">
        <v>-1.2589746748955633E-2</v>
      </c>
    </row>
    <row r="110" spans="1:7" ht="15.5" x14ac:dyDescent="0.35">
      <c r="A110" s="3">
        <v>2005</v>
      </c>
      <c r="B110" s="3" t="s">
        <v>112</v>
      </c>
      <c r="C110" s="4">
        <v>6</v>
      </c>
      <c r="D110" s="4">
        <v>0</v>
      </c>
      <c r="E110">
        <v>9.6192833701094382E-2</v>
      </c>
      <c r="G110">
        <v>-9.6192833701094382E-2</v>
      </c>
    </row>
    <row r="111" spans="1:7" ht="15.5" x14ac:dyDescent="0.35">
      <c r="A111" s="3">
        <v>2005</v>
      </c>
      <c r="B111" s="3" t="s">
        <v>113</v>
      </c>
      <c r="C111" s="4">
        <v>5</v>
      </c>
      <c r="D111" s="4">
        <v>0</v>
      </c>
      <c r="E111">
        <v>1.2589746748955633E-2</v>
      </c>
      <c r="G111">
        <v>-1.2589746748955633E-2</v>
      </c>
    </row>
    <row r="112" spans="1:7" ht="15.5" x14ac:dyDescent="0.35">
      <c r="A112" s="3">
        <v>2006</v>
      </c>
      <c r="B112" s="3" t="s">
        <v>114</v>
      </c>
      <c r="C112" s="4">
        <v>7</v>
      </c>
      <c r="D112" s="4">
        <v>0</v>
      </c>
      <c r="E112">
        <v>0.17979592065323319</v>
      </c>
      <c r="G112">
        <v>-0.17979592065323319</v>
      </c>
    </row>
    <row r="113" spans="1:7" ht="15.5" x14ac:dyDescent="0.35">
      <c r="A113" s="3">
        <v>2006</v>
      </c>
      <c r="B113" s="3" t="s">
        <v>115</v>
      </c>
      <c r="C113" s="4">
        <v>5</v>
      </c>
      <c r="D113" s="4">
        <v>1</v>
      </c>
      <c r="E113">
        <v>1.2589746748955633E-2</v>
      </c>
      <c r="G113">
        <v>0.98741025325104437</v>
      </c>
    </row>
    <row r="114" spans="1:7" ht="15.5" x14ac:dyDescent="0.35">
      <c r="A114" s="3">
        <v>2006</v>
      </c>
      <c r="B114" s="3" t="s">
        <v>116</v>
      </c>
      <c r="C114" s="4">
        <v>4</v>
      </c>
      <c r="D114" s="4">
        <v>0</v>
      </c>
      <c r="E114">
        <v>-7.1013340203183173E-2</v>
      </c>
      <c r="G114">
        <v>7.1013340203183173E-2</v>
      </c>
    </row>
    <row r="115" spans="1:7" ht="15.5" x14ac:dyDescent="0.35">
      <c r="A115" s="3">
        <v>2006</v>
      </c>
      <c r="B115" s="3" t="s">
        <v>117</v>
      </c>
      <c r="C115" s="4">
        <v>4</v>
      </c>
      <c r="D115" s="4">
        <v>0</v>
      </c>
      <c r="E115">
        <v>-7.1013340203183173E-2</v>
      </c>
      <c r="G115">
        <v>7.1013340203183173E-2</v>
      </c>
    </row>
    <row r="116" spans="1:7" ht="15.5" x14ac:dyDescent="0.35">
      <c r="A116" s="3">
        <v>2006</v>
      </c>
      <c r="B116" s="3" t="s">
        <v>118</v>
      </c>
      <c r="C116" s="4">
        <v>6</v>
      </c>
      <c r="D116" s="4">
        <v>0</v>
      </c>
      <c r="E116">
        <v>9.6192833701094382E-2</v>
      </c>
      <c r="G116">
        <v>-9.6192833701094382E-2</v>
      </c>
    </row>
    <row r="117" spans="1:7" ht="15.5" x14ac:dyDescent="0.35">
      <c r="A117" s="3">
        <v>2007</v>
      </c>
      <c r="B117" s="3" t="s">
        <v>119</v>
      </c>
      <c r="C117" s="4">
        <v>7</v>
      </c>
      <c r="D117" s="4">
        <v>0</v>
      </c>
      <c r="E117">
        <v>0.17979592065323319</v>
      </c>
      <c r="G117">
        <v>-0.17979592065323319</v>
      </c>
    </row>
    <row r="118" spans="1:7" ht="15.5" x14ac:dyDescent="0.35">
      <c r="A118" s="3">
        <v>2007</v>
      </c>
      <c r="B118" s="3" t="s">
        <v>120</v>
      </c>
      <c r="C118" s="4">
        <v>4</v>
      </c>
      <c r="D118" s="4">
        <v>0</v>
      </c>
      <c r="E118">
        <v>-7.1013340203183173E-2</v>
      </c>
      <c r="G118">
        <v>7.1013340203183173E-2</v>
      </c>
    </row>
    <row r="119" spans="1:7" ht="15.5" x14ac:dyDescent="0.35">
      <c r="A119" s="3">
        <v>2007</v>
      </c>
      <c r="B119" s="3" t="s">
        <v>121</v>
      </c>
      <c r="C119" s="4">
        <v>7</v>
      </c>
      <c r="D119" s="4">
        <v>0</v>
      </c>
      <c r="E119">
        <v>0.17979592065323319</v>
      </c>
      <c r="G119">
        <v>-0.17979592065323319</v>
      </c>
    </row>
    <row r="120" spans="1:7" ht="15.5" x14ac:dyDescent="0.35">
      <c r="A120" s="3">
        <v>2007</v>
      </c>
      <c r="B120" s="3" t="s">
        <v>122</v>
      </c>
      <c r="C120" s="4">
        <v>8</v>
      </c>
      <c r="D120" s="4">
        <v>0</v>
      </c>
      <c r="E120">
        <v>0.26339900760537199</v>
      </c>
      <c r="G120">
        <v>-0.26339900760537199</v>
      </c>
    </row>
    <row r="121" spans="1:7" ht="16" thickBot="1" x14ac:dyDescent="0.4">
      <c r="A121" s="3">
        <v>2007</v>
      </c>
      <c r="B121" s="3" t="s">
        <v>123</v>
      </c>
      <c r="C121" s="4">
        <v>8</v>
      </c>
      <c r="D121" s="4">
        <v>1</v>
      </c>
      <c r="E121" s="5">
        <v>0.26339900760537199</v>
      </c>
      <c r="F121" s="5"/>
      <c r="G121" s="5">
        <v>0.73660099239462795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0CA7E-606D-41B8-B1EA-F339796E1E8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9358-3577-4843-B385-CC27F41EE559}">
  <dimension ref="A1:AI128"/>
  <sheetViews>
    <sheetView topLeftCell="N1" zoomScale="145" zoomScaleNormal="145" workbookViewId="0">
      <selection activeCell="I15" sqref="I15"/>
    </sheetView>
  </sheetViews>
  <sheetFormatPr defaultRowHeight="14.5" x14ac:dyDescent="0.35"/>
  <sheetData>
    <row r="1" spans="1:35" x14ac:dyDescent="0.35">
      <c r="A1" t="s">
        <v>156</v>
      </c>
      <c r="W1" t="s">
        <v>158</v>
      </c>
      <c r="AB1" t="s">
        <v>191</v>
      </c>
    </row>
    <row r="2" spans="1:35" ht="15" thickBot="1" x14ac:dyDescent="0.4">
      <c r="W2" t="s">
        <v>196</v>
      </c>
    </row>
    <row r="3" spans="1:35" ht="15" thickTop="1" x14ac:dyDescent="0.35">
      <c r="A3" s="22" t="str">
        <f>'Sheet1 (2)'!C1</f>
        <v>OscarNominations</v>
      </c>
      <c r="B3" s="22" t="s">
        <v>161</v>
      </c>
      <c r="C3" s="22" t="s">
        <v>162</v>
      </c>
      <c r="D3" s="22" t="s">
        <v>134</v>
      </c>
      <c r="E3" s="22" t="s">
        <v>163</v>
      </c>
      <c r="F3" s="22" t="s">
        <v>164</v>
      </c>
      <c r="G3" s="22" t="s">
        <v>165</v>
      </c>
      <c r="H3" s="22" t="s">
        <v>166</v>
      </c>
      <c r="I3" s="22" t="s">
        <v>167</v>
      </c>
      <c r="J3" s="22" t="s">
        <v>168</v>
      </c>
      <c r="M3" t="s">
        <v>169</v>
      </c>
      <c r="O3" t="s">
        <v>170</v>
      </c>
      <c r="P3" s="10">
        <f>B124*LN(B124/D124)+C124*LN(C124/D124)</f>
        <v>-60.048290824582537</v>
      </c>
      <c r="R3" t="s">
        <v>181</v>
      </c>
      <c r="U3" t="s">
        <v>157</v>
      </c>
      <c r="X3" s="25" t="s">
        <v>188</v>
      </c>
      <c r="Y3" s="25" t="s">
        <v>189</v>
      </c>
      <c r="AB3" s="9" t="s">
        <v>164</v>
      </c>
      <c r="AC3" s="9" t="s">
        <v>162</v>
      </c>
      <c r="AD3" s="9" t="s">
        <v>161</v>
      </c>
      <c r="AE3" s="9" t="s">
        <v>192</v>
      </c>
      <c r="AF3" s="9" t="s">
        <v>193</v>
      </c>
      <c r="AG3" s="9" t="s">
        <v>194</v>
      </c>
      <c r="AH3" s="9" t="s">
        <v>195</v>
      </c>
      <c r="AI3" s="9" t="s">
        <v>160</v>
      </c>
    </row>
    <row r="4" spans="1:35" x14ac:dyDescent="0.35">
      <c r="A4">
        <f>'Sheet1 (2)'!C2</f>
        <v>3</v>
      </c>
      <c r="B4" s="19">
        <f>'Sheet1 (2)'!D2</f>
        <v>0</v>
      </c>
      <c r="C4">
        <f>1-B4</f>
        <v>1</v>
      </c>
      <c r="D4" s="20">
        <f>B4+C4</f>
        <v>1</v>
      </c>
      <c r="E4">
        <f>IF(D4=0,"",B4/D4)</f>
        <v>0</v>
      </c>
      <c r="F4">
        <f>1/(1+EXP(-$M$5-$M$6*A4))</f>
        <v>1.1824671046320545E-2</v>
      </c>
      <c r="G4" s="13">
        <f>D4*F4</f>
        <v>1.1824671046320545E-2</v>
      </c>
      <c r="H4" s="14">
        <f>D4-G4</f>
        <v>0.98817532895367943</v>
      </c>
      <c r="I4" s="13">
        <f>IFERROR(D4*(E4*LN(F4)+(1-E4)*LN(1-F4)),0)</f>
        <v>-1.1895138523017199E-2</v>
      </c>
      <c r="J4" s="14">
        <f>100*IF(F4&gt;=$X$10,B4/D4,C4/D4)</f>
        <v>100</v>
      </c>
      <c r="O4" t="s">
        <v>171</v>
      </c>
      <c r="P4" s="12">
        <f>I124</f>
        <v>-43.435621874026552</v>
      </c>
      <c r="R4" s="13">
        <f t="array" ref="R4:S5">MINVERSE(MMULT(TRANSPOSE([1]!DEsign(A4:A123)),F4:F123*(1-F4:F123)*D4:D123*[1]!DEsign(A4:A123)))</f>
        <v>1.2307017771182869</v>
      </c>
      <c r="S4" s="14">
        <v>-0.13408077522672676</v>
      </c>
      <c r="U4" s="10">
        <f t="array" ref="U4:U5">MMULT(TRANSPOSE([1]!DEsign(A4:A123)),D4:D123*(E4:E123-F4:F123))</f>
        <v>8.3266726846886741E-15</v>
      </c>
      <c r="W4" t="s">
        <v>165</v>
      </c>
      <c r="X4" s="13">
        <f>SUMIF(F4:F123,"&gt;="&amp;X10,B4:B123)</f>
        <v>11</v>
      </c>
      <c r="Y4" s="14">
        <f>SUMIF(F4:F123,"&gt;="&amp;X10,C4:C123)</f>
        <v>5</v>
      </c>
      <c r="Z4">
        <f>X4+Y4</f>
        <v>16</v>
      </c>
      <c r="AE4">
        <v>0</v>
      </c>
      <c r="AF4">
        <v>0</v>
      </c>
      <c r="AG4">
        <f>1-AE4/AE$124</f>
        <v>1</v>
      </c>
      <c r="AH4">
        <f>1-AF4/AF$124</f>
        <v>1</v>
      </c>
      <c r="AI4">
        <f>(AG4-AG5)*AH4</f>
        <v>1.041666666666663E-2</v>
      </c>
    </row>
    <row r="5" spans="1:35" x14ac:dyDescent="0.35">
      <c r="A5">
        <f>'Sheet1 (2)'!C3</f>
        <v>7</v>
      </c>
      <c r="B5" s="19">
        <f>'Sheet1 (2)'!D3</f>
        <v>0</v>
      </c>
      <c r="C5">
        <f t="shared" ref="C5:C68" si="0">1-B5</f>
        <v>1</v>
      </c>
      <c r="D5" s="20">
        <f t="shared" ref="D5:D68" si="1">B5+C5</f>
        <v>1</v>
      </c>
      <c r="E5">
        <f t="shared" ref="E5:E68" si="2">IF(D5=0,"",B5/D5)</f>
        <v>0</v>
      </c>
      <c r="F5">
        <f t="shared" ref="F5:F68" si="3">1/(1+EXP(-$M$5-$M$6*A5))</f>
        <v>0.11487654073920994</v>
      </c>
      <c r="G5" s="19">
        <f t="shared" ref="G5:G68" si="4">D5*F5</f>
        <v>0.11487654073920994</v>
      </c>
      <c r="H5" s="20">
        <f t="shared" ref="H5:H68" si="5">D5-G5</f>
        <v>0.88512345926079006</v>
      </c>
      <c r="I5" s="19">
        <f t="shared" ref="I5:I68" si="6">IFERROR(D5*(E5*LN(F5)+(1-E5)*LN(1-F5)),0)</f>
        <v>-0.12202814171411196</v>
      </c>
      <c r="J5" s="20">
        <f t="shared" ref="J5:J68" si="7">100*IF(F5&gt;=$X$10,B5/D5,C5/D5)</f>
        <v>100</v>
      </c>
      <c r="M5" s="10">
        <f t="array" ref="M5:M6">[1]!LogitCoeff(A4:C123,,,,,20)</f>
        <v>-6.2135241854033794</v>
      </c>
      <c r="R5" s="15">
        <v>-0.13408077522672676</v>
      </c>
      <c r="S5" s="16">
        <v>1.5557251467302552E-2</v>
      </c>
      <c r="U5" s="12">
        <v>5.0626169922907138E-14</v>
      </c>
      <c r="W5" t="s">
        <v>166</v>
      </c>
      <c r="X5" s="15">
        <f>X6-X4</f>
        <v>13</v>
      </c>
      <c r="Y5" s="16">
        <f>Y6-Y4</f>
        <v>91</v>
      </c>
      <c r="Z5">
        <f t="shared" ref="Z5:Z6" si="8">X5+Y5</f>
        <v>104</v>
      </c>
      <c r="AB5">
        <f t="array" ref="AB5:AD124">[1]!SelectCols(B4:F123,"5,2,1",1)</f>
        <v>6.5506243129635012E-3</v>
      </c>
      <c r="AC5">
        <v>1</v>
      </c>
      <c r="AD5">
        <v>0</v>
      </c>
      <c r="AE5">
        <f>AE4+AC5</f>
        <v>1</v>
      </c>
      <c r="AF5">
        <f>AF4+AD5</f>
        <v>0</v>
      </c>
      <c r="AG5">
        <f t="shared" ref="AG5:AG68" si="9">1-AE5/AE$124</f>
        <v>0.98958333333333337</v>
      </c>
      <c r="AH5">
        <f t="shared" ref="AH5:AH68" si="10">1-AF5/AF$124</f>
        <v>1</v>
      </c>
      <c r="AI5">
        <f t="shared" ref="AI5:AI68" si="11">(AG5-AG6)*AH5</f>
        <v>1.0416666666666741E-2</v>
      </c>
    </row>
    <row r="6" spans="1:35" x14ac:dyDescent="0.35">
      <c r="A6">
        <f>'Sheet1 (2)'!C4</f>
        <v>7</v>
      </c>
      <c r="B6" s="19">
        <f>'Sheet1 (2)'!D4</f>
        <v>0</v>
      </c>
      <c r="C6">
        <f t="shared" si="0"/>
        <v>1</v>
      </c>
      <c r="D6" s="20">
        <f t="shared" si="1"/>
        <v>1</v>
      </c>
      <c r="E6">
        <f t="shared" si="2"/>
        <v>0</v>
      </c>
      <c r="F6">
        <f t="shared" si="3"/>
        <v>0.11487654073920994</v>
      </c>
      <c r="G6" s="19">
        <f t="shared" si="4"/>
        <v>0.11487654073920994</v>
      </c>
      <c r="H6" s="20">
        <f t="shared" si="5"/>
        <v>0.88512345926079006</v>
      </c>
      <c r="I6" s="19">
        <f t="shared" si="6"/>
        <v>-0.12202814171411196</v>
      </c>
      <c r="J6" s="20">
        <f t="shared" si="7"/>
        <v>100</v>
      </c>
      <c r="M6" s="12">
        <v>0.59595072014744577</v>
      </c>
      <c r="O6" t="s">
        <v>172</v>
      </c>
      <c r="P6" s="10">
        <f>2*(P4-P3)</f>
        <v>33.22533790111197</v>
      </c>
      <c r="X6">
        <f>B124</f>
        <v>24</v>
      </c>
      <c r="Y6">
        <f>C124</f>
        <v>96</v>
      </c>
      <c r="Z6">
        <f t="shared" si="8"/>
        <v>120</v>
      </c>
      <c r="AB6">
        <v>1.1824671046320545E-2</v>
      </c>
      <c r="AC6">
        <v>1</v>
      </c>
      <c r="AD6">
        <v>0</v>
      </c>
      <c r="AE6">
        <f t="shared" ref="AE6:AE69" si="12">AE5+AC6</f>
        <v>2</v>
      </c>
      <c r="AF6">
        <f t="shared" ref="AF6:AF69" si="13">AF5+AD6</f>
        <v>0</v>
      </c>
      <c r="AG6">
        <f t="shared" si="9"/>
        <v>0.97916666666666663</v>
      </c>
      <c r="AH6">
        <f t="shared" si="10"/>
        <v>1</v>
      </c>
      <c r="AI6">
        <f t="shared" si="11"/>
        <v>1.041666666666663E-2</v>
      </c>
    </row>
    <row r="7" spans="1:35" x14ac:dyDescent="0.35">
      <c r="A7">
        <f>'Sheet1 (2)'!C5</f>
        <v>11</v>
      </c>
      <c r="B7" s="19">
        <f>'Sheet1 (2)'!D5</f>
        <v>0</v>
      </c>
      <c r="C7">
        <f t="shared" si="0"/>
        <v>1</v>
      </c>
      <c r="D7" s="20">
        <f t="shared" si="1"/>
        <v>1</v>
      </c>
      <c r="E7">
        <f t="shared" si="2"/>
        <v>0</v>
      </c>
      <c r="F7">
        <f t="shared" si="3"/>
        <v>0.58466017397574199</v>
      </c>
      <c r="G7" s="19">
        <f t="shared" si="4"/>
        <v>0.58466017397574199</v>
      </c>
      <c r="H7" s="20">
        <f t="shared" si="5"/>
        <v>0.41533982602425801</v>
      </c>
      <c r="I7" s="19">
        <f t="shared" si="6"/>
        <v>-0.87865823594287218</v>
      </c>
      <c r="J7" s="20">
        <f t="shared" si="7"/>
        <v>0</v>
      </c>
      <c r="O7" t="s">
        <v>136</v>
      </c>
      <c r="P7" s="11">
        <f>COUNT(A4)</f>
        <v>1</v>
      </c>
      <c r="X7" t="s">
        <v>201</v>
      </c>
      <c r="Y7" t="s">
        <v>202</v>
      </c>
      <c r="AB7">
        <v>1.1824671046320545E-2</v>
      </c>
      <c r="AC7">
        <v>1</v>
      </c>
      <c r="AD7">
        <v>0</v>
      </c>
      <c r="AE7">
        <f t="shared" si="12"/>
        <v>3</v>
      </c>
      <c r="AF7">
        <f t="shared" si="13"/>
        <v>0</v>
      </c>
      <c r="AG7">
        <f t="shared" si="9"/>
        <v>0.96875</v>
      </c>
      <c r="AH7">
        <f t="shared" si="10"/>
        <v>1</v>
      </c>
      <c r="AI7">
        <f t="shared" si="11"/>
        <v>1.041666666666663E-2</v>
      </c>
    </row>
    <row r="8" spans="1:35" x14ac:dyDescent="0.35">
      <c r="A8">
        <f>'Sheet1 (2)'!C6</f>
        <v>11</v>
      </c>
      <c r="B8" s="19">
        <f>'Sheet1 (2)'!D6</f>
        <v>1</v>
      </c>
      <c r="C8">
        <f t="shared" si="0"/>
        <v>0</v>
      </c>
      <c r="D8" s="20">
        <f t="shared" si="1"/>
        <v>1</v>
      </c>
      <c r="E8">
        <f t="shared" si="2"/>
        <v>1</v>
      </c>
      <c r="F8">
        <f t="shared" si="3"/>
        <v>0.58466017397574199</v>
      </c>
      <c r="G8" s="19">
        <f t="shared" si="4"/>
        <v>0.58466017397574199</v>
      </c>
      <c r="H8" s="20">
        <f t="shared" si="5"/>
        <v>0.41533982602425801</v>
      </c>
      <c r="I8" s="19">
        <f t="shared" si="6"/>
        <v>-0.53672449972434777</v>
      </c>
      <c r="J8" s="20">
        <f t="shared" si="7"/>
        <v>100</v>
      </c>
      <c r="O8" t="s">
        <v>173</v>
      </c>
      <c r="P8" s="11">
        <f>_xlfn.CHISQ.DIST.RT(P6,P7)</f>
        <v>8.2074085693589056E-9</v>
      </c>
      <c r="W8" t="s">
        <v>190</v>
      </c>
      <c r="X8" s="26">
        <f>X4/X6</f>
        <v>0.45833333333333331</v>
      </c>
      <c r="Y8" s="27">
        <f>Y5/Y6</f>
        <v>0.94791666666666663</v>
      </c>
      <c r="Z8" s="29">
        <f>(X4+Y5)/Z6</f>
        <v>0.85</v>
      </c>
      <c r="AB8">
        <v>1.1824671046320545E-2</v>
      </c>
      <c r="AC8">
        <v>1</v>
      </c>
      <c r="AD8">
        <v>0</v>
      </c>
      <c r="AE8">
        <f t="shared" si="12"/>
        <v>4</v>
      </c>
      <c r="AF8">
        <f t="shared" si="13"/>
        <v>0</v>
      </c>
      <c r="AG8">
        <f t="shared" si="9"/>
        <v>0.95833333333333337</v>
      </c>
      <c r="AH8">
        <f t="shared" si="10"/>
        <v>1</v>
      </c>
      <c r="AI8">
        <f t="shared" si="11"/>
        <v>1.0416666666666741E-2</v>
      </c>
    </row>
    <row r="9" spans="1:35" x14ac:dyDescent="0.35">
      <c r="A9">
        <f>'Sheet1 (2)'!C7</f>
        <v>8</v>
      </c>
      <c r="B9" s="19">
        <f>'Sheet1 (2)'!D7</f>
        <v>0</v>
      </c>
      <c r="C9">
        <f t="shared" si="0"/>
        <v>1</v>
      </c>
      <c r="D9" s="20">
        <f t="shared" si="1"/>
        <v>1</v>
      </c>
      <c r="E9">
        <f t="shared" si="2"/>
        <v>0</v>
      </c>
      <c r="F9">
        <f t="shared" si="3"/>
        <v>0.19063051942050702</v>
      </c>
      <c r="G9" s="19">
        <f t="shared" si="4"/>
        <v>0.19063051942050702</v>
      </c>
      <c r="H9" s="20">
        <f t="shared" si="5"/>
        <v>0.80936948057949298</v>
      </c>
      <c r="I9" s="19">
        <f t="shared" si="6"/>
        <v>-0.21149975347873062</v>
      </c>
      <c r="J9" s="20">
        <f t="shared" si="7"/>
        <v>100</v>
      </c>
      <c r="O9" t="s">
        <v>174</v>
      </c>
      <c r="P9" s="11">
        <v>0.05</v>
      </c>
      <c r="AB9">
        <v>2.1254119461241477E-2</v>
      </c>
      <c r="AC9">
        <v>1</v>
      </c>
      <c r="AD9">
        <v>0</v>
      </c>
      <c r="AE9">
        <f t="shared" si="12"/>
        <v>5</v>
      </c>
      <c r="AF9">
        <f t="shared" si="13"/>
        <v>0</v>
      </c>
      <c r="AG9">
        <f t="shared" si="9"/>
        <v>0.94791666666666663</v>
      </c>
      <c r="AH9">
        <f t="shared" si="10"/>
        <v>1</v>
      </c>
      <c r="AI9">
        <f t="shared" si="11"/>
        <v>1.041666666666663E-2</v>
      </c>
    </row>
    <row r="10" spans="1:35" x14ac:dyDescent="0.35">
      <c r="A10">
        <f>'Sheet1 (2)'!C8</f>
        <v>4</v>
      </c>
      <c r="B10" s="19">
        <f>'Sheet1 (2)'!D8</f>
        <v>0</v>
      </c>
      <c r="C10">
        <f t="shared" si="0"/>
        <v>1</v>
      </c>
      <c r="D10" s="20">
        <f t="shared" si="1"/>
        <v>1</v>
      </c>
      <c r="E10">
        <f t="shared" si="2"/>
        <v>0</v>
      </c>
      <c r="F10">
        <f t="shared" si="3"/>
        <v>2.1254119461241477E-2</v>
      </c>
      <c r="G10" s="19">
        <f t="shared" si="4"/>
        <v>2.1254119461241477E-2</v>
      </c>
      <c r="H10" s="20">
        <f t="shared" si="5"/>
        <v>0.97874588053875855</v>
      </c>
      <c r="I10" s="19">
        <f t="shared" si="6"/>
        <v>-2.1483240586356048E-2</v>
      </c>
      <c r="J10" s="20">
        <f t="shared" si="7"/>
        <v>100</v>
      </c>
      <c r="O10" t="s">
        <v>175</v>
      </c>
      <c r="P10" s="24" t="str">
        <f>IF(P8&lt;P9,"yes","no")</f>
        <v>yes</v>
      </c>
      <c r="W10" t="s">
        <v>159</v>
      </c>
      <c r="X10" s="17">
        <v>0.5</v>
      </c>
      <c r="AB10">
        <v>2.1254119461241477E-2</v>
      </c>
      <c r="AC10">
        <v>1</v>
      </c>
      <c r="AD10">
        <v>0</v>
      </c>
      <c r="AE10">
        <f t="shared" si="12"/>
        <v>6</v>
      </c>
      <c r="AF10">
        <f t="shared" si="13"/>
        <v>0</v>
      </c>
      <c r="AG10">
        <f t="shared" si="9"/>
        <v>0.9375</v>
      </c>
      <c r="AH10">
        <f t="shared" si="10"/>
        <v>1</v>
      </c>
      <c r="AI10">
        <f t="shared" si="11"/>
        <v>1.041666666666663E-2</v>
      </c>
    </row>
    <row r="11" spans="1:35" x14ac:dyDescent="0.35">
      <c r="A11">
        <f>'Sheet1 (2)'!C9</f>
        <v>8</v>
      </c>
      <c r="B11" s="19">
        <f>'Sheet1 (2)'!D9</f>
        <v>0</v>
      </c>
      <c r="C11">
        <f t="shared" si="0"/>
        <v>1</v>
      </c>
      <c r="D11" s="20">
        <f t="shared" si="1"/>
        <v>1</v>
      </c>
      <c r="E11">
        <f t="shared" si="2"/>
        <v>0</v>
      </c>
      <c r="F11">
        <f t="shared" si="3"/>
        <v>0.19063051942050702</v>
      </c>
      <c r="G11" s="19">
        <f t="shared" si="4"/>
        <v>0.19063051942050702</v>
      </c>
      <c r="H11" s="20">
        <f t="shared" si="5"/>
        <v>0.80936948057949298</v>
      </c>
      <c r="I11" s="19">
        <f t="shared" si="6"/>
        <v>-0.21149975347873062</v>
      </c>
      <c r="J11" s="20">
        <f t="shared" si="7"/>
        <v>100</v>
      </c>
      <c r="X11" t="s">
        <v>204</v>
      </c>
      <c r="Y11" t="s">
        <v>205</v>
      </c>
      <c r="AB11">
        <v>2.1254119461241477E-2</v>
      </c>
      <c r="AC11">
        <v>1</v>
      </c>
      <c r="AD11">
        <v>0</v>
      </c>
      <c r="AE11">
        <f t="shared" si="12"/>
        <v>7</v>
      </c>
      <c r="AF11">
        <f t="shared" si="13"/>
        <v>0</v>
      </c>
      <c r="AG11">
        <f t="shared" si="9"/>
        <v>0.92708333333333337</v>
      </c>
      <c r="AH11">
        <f t="shared" si="10"/>
        <v>1</v>
      </c>
      <c r="AI11">
        <f t="shared" si="11"/>
        <v>1.0416666666666741E-2</v>
      </c>
    </row>
    <row r="12" spans="1:35" x14ac:dyDescent="0.35">
      <c r="A12">
        <f>'Sheet1 (2)'!C10</f>
        <v>11</v>
      </c>
      <c r="B12" s="19">
        <f>'Sheet1 (2)'!D10</f>
        <v>0</v>
      </c>
      <c r="C12">
        <f t="shared" si="0"/>
        <v>1</v>
      </c>
      <c r="D12" s="20">
        <f t="shared" si="1"/>
        <v>1</v>
      </c>
      <c r="E12">
        <f t="shared" si="2"/>
        <v>0</v>
      </c>
      <c r="F12">
        <f t="shared" si="3"/>
        <v>0.58466017397574199</v>
      </c>
      <c r="G12" s="19">
        <f t="shared" si="4"/>
        <v>0.58466017397574199</v>
      </c>
      <c r="H12" s="20">
        <f t="shared" si="5"/>
        <v>0.41533982602425801</v>
      </c>
      <c r="I12" s="19">
        <f t="shared" si="6"/>
        <v>-0.87865823594287218</v>
      </c>
      <c r="J12" s="20">
        <f t="shared" si="7"/>
        <v>0</v>
      </c>
      <c r="O12" t="s">
        <v>176</v>
      </c>
      <c r="P12" s="10">
        <f>1-P4/P3</f>
        <v>0.27665515075335168</v>
      </c>
      <c r="X12" t="s">
        <v>203</v>
      </c>
      <c r="Y12" t="s">
        <v>206</v>
      </c>
      <c r="AB12">
        <v>2.1254119461241477E-2</v>
      </c>
      <c r="AC12">
        <v>1</v>
      </c>
      <c r="AD12">
        <v>0</v>
      </c>
      <c r="AE12">
        <f t="shared" si="12"/>
        <v>8</v>
      </c>
      <c r="AF12">
        <f t="shared" si="13"/>
        <v>0</v>
      </c>
      <c r="AG12">
        <f t="shared" si="9"/>
        <v>0.91666666666666663</v>
      </c>
      <c r="AH12">
        <f t="shared" si="10"/>
        <v>1</v>
      </c>
      <c r="AI12">
        <f t="shared" si="11"/>
        <v>1.041666666666663E-2</v>
      </c>
    </row>
    <row r="13" spans="1:35" x14ac:dyDescent="0.35">
      <c r="A13">
        <f>'Sheet1 (2)'!C11</f>
        <v>11</v>
      </c>
      <c r="B13" s="19">
        <f>'Sheet1 (2)'!D11</f>
        <v>1</v>
      </c>
      <c r="C13">
        <f t="shared" si="0"/>
        <v>0</v>
      </c>
      <c r="D13" s="20">
        <f t="shared" si="1"/>
        <v>1</v>
      </c>
      <c r="E13">
        <f t="shared" si="2"/>
        <v>1</v>
      </c>
      <c r="F13">
        <f t="shared" si="3"/>
        <v>0.58466017397574199</v>
      </c>
      <c r="G13" s="19">
        <f t="shared" si="4"/>
        <v>0.58466017397574199</v>
      </c>
      <c r="H13" s="20">
        <f t="shared" si="5"/>
        <v>0.41533982602425801</v>
      </c>
      <c r="I13" s="19">
        <f t="shared" si="6"/>
        <v>-0.53672449972434777</v>
      </c>
      <c r="J13" s="20">
        <f t="shared" si="7"/>
        <v>100</v>
      </c>
      <c r="O13" t="s">
        <v>177</v>
      </c>
      <c r="P13" s="11">
        <f>1-EXP((-2/D124)*(P4-P3))</f>
        <v>0.24185287498078245</v>
      </c>
      <c r="AB13">
        <v>2.1254119461241477E-2</v>
      </c>
      <c r="AC13">
        <v>1</v>
      </c>
      <c r="AD13">
        <v>0</v>
      </c>
      <c r="AE13">
        <f t="shared" si="12"/>
        <v>9</v>
      </c>
      <c r="AF13">
        <f t="shared" si="13"/>
        <v>0</v>
      </c>
      <c r="AG13">
        <f t="shared" si="9"/>
        <v>0.90625</v>
      </c>
      <c r="AH13">
        <f t="shared" si="10"/>
        <v>1</v>
      </c>
      <c r="AI13">
        <f t="shared" si="11"/>
        <v>1.041666666666663E-2</v>
      </c>
    </row>
    <row r="14" spans="1:35" x14ac:dyDescent="0.35">
      <c r="A14">
        <f>'Sheet1 (2)'!C12</f>
        <v>7</v>
      </c>
      <c r="B14" s="19">
        <f>'Sheet1 (2)'!D12</f>
        <v>0</v>
      </c>
      <c r="C14">
        <f t="shared" si="0"/>
        <v>1</v>
      </c>
      <c r="D14" s="20">
        <f t="shared" si="1"/>
        <v>1</v>
      </c>
      <c r="E14">
        <f t="shared" si="2"/>
        <v>0</v>
      </c>
      <c r="F14">
        <f t="shared" si="3"/>
        <v>0.11487654073920994</v>
      </c>
      <c r="G14" s="19">
        <f t="shared" si="4"/>
        <v>0.11487654073920994</v>
      </c>
      <c r="H14" s="20">
        <f t="shared" si="5"/>
        <v>0.88512345926079006</v>
      </c>
      <c r="I14" s="19">
        <f t="shared" si="6"/>
        <v>-0.12202814171411196</v>
      </c>
      <c r="J14" s="20">
        <f t="shared" si="7"/>
        <v>100</v>
      </c>
      <c r="O14" t="s">
        <v>178</v>
      </c>
      <c r="P14" s="11">
        <f>P13/(1-EXP(2*P3/D124))</f>
        <v>0.38242655731524799</v>
      </c>
      <c r="X14" t="s">
        <v>188</v>
      </c>
      <c r="Y14" t="s">
        <v>189</v>
      </c>
      <c r="AB14">
        <v>2.1254119461241477E-2</v>
      </c>
      <c r="AC14">
        <v>1</v>
      </c>
      <c r="AD14">
        <v>0</v>
      </c>
      <c r="AE14">
        <f t="shared" si="12"/>
        <v>10</v>
      </c>
      <c r="AF14">
        <f t="shared" si="13"/>
        <v>0</v>
      </c>
      <c r="AG14">
        <f t="shared" si="9"/>
        <v>0.89583333333333337</v>
      </c>
      <c r="AH14">
        <f t="shared" si="10"/>
        <v>1</v>
      </c>
      <c r="AI14">
        <f t="shared" si="11"/>
        <v>1.0416666666666741E-2</v>
      </c>
    </row>
    <row r="15" spans="1:35" x14ac:dyDescent="0.35">
      <c r="A15">
        <f>'Sheet1 (2)'!C13</f>
        <v>5</v>
      </c>
      <c r="B15" s="19">
        <f>'Sheet1 (2)'!D13</f>
        <v>0</v>
      </c>
      <c r="C15">
        <f t="shared" si="0"/>
        <v>1</v>
      </c>
      <c r="D15" s="20">
        <f t="shared" si="1"/>
        <v>1</v>
      </c>
      <c r="E15">
        <f t="shared" si="2"/>
        <v>0</v>
      </c>
      <c r="F15">
        <f t="shared" si="3"/>
        <v>3.7914467707516428E-2</v>
      </c>
      <c r="G15" s="19">
        <f t="shared" si="4"/>
        <v>3.7914467707516428E-2</v>
      </c>
      <c r="H15" s="20">
        <f t="shared" si="5"/>
        <v>0.96208553229248361</v>
      </c>
      <c r="I15" s="19">
        <f t="shared" si="6"/>
        <v>-3.8651921361823355E-2</v>
      </c>
      <c r="J15" s="20">
        <f t="shared" si="7"/>
        <v>100</v>
      </c>
      <c r="O15" t="s">
        <v>179</v>
      </c>
      <c r="P15" s="11">
        <f>-2*P4+2*(P7+1)</f>
        <v>90.871243748053104</v>
      </c>
      <c r="W15" t="s">
        <v>165</v>
      </c>
      <c r="X15" t="s">
        <v>197</v>
      </c>
      <c r="Y15" t="s">
        <v>199</v>
      </c>
      <c r="AB15">
        <v>2.1254119461241477E-2</v>
      </c>
      <c r="AC15">
        <v>1</v>
      </c>
      <c r="AD15">
        <v>0</v>
      </c>
      <c r="AE15">
        <f t="shared" si="12"/>
        <v>11</v>
      </c>
      <c r="AF15">
        <f t="shared" si="13"/>
        <v>0</v>
      </c>
      <c r="AG15">
        <f t="shared" si="9"/>
        <v>0.88541666666666663</v>
      </c>
      <c r="AH15">
        <f t="shared" si="10"/>
        <v>1</v>
      </c>
      <c r="AI15">
        <f t="shared" si="11"/>
        <v>1.041666666666663E-2</v>
      </c>
    </row>
    <row r="16" spans="1:35" x14ac:dyDescent="0.35">
      <c r="A16">
        <f>'Sheet1 (2)'!C14</f>
        <v>8</v>
      </c>
      <c r="B16" s="19">
        <f>'Sheet1 (2)'!D14</f>
        <v>0</v>
      </c>
      <c r="C16">
        <f t="shared" si="0"/>
        <v>1</v>
      </c>
      <c r="D16" s="20">
        <f t="shared" si="1"/>
        <v>1</v>
      </c>
      <c r="E16">
        <f t="shared" si="2"/>
        <v>0</v>
      </c>
      <c r="F16">
        <f t="shared" si="3"/>
        <v>0.19063051942050702</v>
      </c>
      <c r="G16" s="19">
        <f t="shared" si="4"/>
        <v>0.19063051942050702</v>
      </c>
      <c r="H16" s="20">
        <f t="shared" si="5"/>
        <v>0.80936948057949298</v>
      </c>
      <c r="I16" s="19">
        <f t="shared" si="6"/>
        <v>-0.21149975347873062</v>
      </c>
      <c r="J16" s="20">
        <f t="shared" si="7"/>
        <v>100</v>
      </c>
      <c r="O16" t="s">
        <v>180</v>
      </c>
      <c r="P16" s="12">
        <f>-2*P4+(P7+1)*LN(D124)</f>
        <v>96.446227233617194</v>
      </c>
      <c r="W16" t="s">
        <v>166</v>
      </c>
      <c r="X16" t="s">
        <v>198</v>
      </c>
      <c r="Y16" t="s">
        <v>200</v>
      </c>
      <c r="AB16">
        <v>2.1254119461241477E-2</v>
      </c>
      <c r="AC16">
        <v>1</v>
      </c>
      <c r="AD16">
        <v>0</v>
      </c>
      <c r="AE16">
        <f t="shared" si="12"/>
        <v>12</v>
      </c>
      <c r="AF16">
        <f t="shared" si="13"/>
        <v>0</v>
      </c>
      <c r="AG16">
        <f t="shared" si="9"/>
        <v>0.875</v>
      </c>
      <c r="AH16">
        <f t="shared" si="10"/>
        <v>1</v>
      </c>
      <c r="AI16">
        <f t="shared" si="11"/>
        <v>1.041666666666663E-2</v>
      </c>
    </row>
    <row r="17" spans="1:35" x14ac:dyDescent="0.35">
      <c r="A17">
        <f>'Sheet1 (2)'!C15</f>
        <v>7</v>
      </c>
      <c r="B17" s="19">
        <f>'Sheet1 (2)'!D15</f>
        <v>0</v>
      </c>
      <c r="C17">
        <f t="shared" si="0"/>
        <v>1</v>
      </c>
      <c r="D17" s="20">
        <f t="shared" si="1"/>
        <v>1</v>
      </c>
      <c r="E17">
        <f t="shared" si="2"/>
        <v>0</v>
      </c>
      <c r="F17">
        <f t="shared" si="3"/>
        <v>0.11487654073920994</v>
      </c>
      <c r="G17" s="19">
        <f t="shared" si="4"/>
        <v>0.11487654073920994</v>
      </c>
      <c r="H17" s="20">
        <f t="shared" si="5"/>
        <v>0.88512345926079006</v>
      </c>
      <c r="I17" s="19">
        <f t="shared" si="6"/>
        <v>-0.12202814171411196</v>
      </c>
      <c r="J17" s="20">
        <f t="shared" si="7"/>
        <v>100</v>
      </c>
      <c r="X17">
        <v>24</v>
      </c>
      <c r="Y17">
        <v>96</v>
      </c>
      <c r="AB17">
        <v>2.1254119461241477E-2</v>
      </c>
      <c r="AC17">
        <v>1</v>
      </c>
      <c r="AD17">
        <v>0</v>
      </c>
      <c r="AE17">
        <f t="shared" si="12"/>
        <v>13</v>
      </c>
      <c r="AF17">
        <f t="shared" si="13"/>
        <v>0</v>
      </c>
      <c r="AG17">
        <f t="shared" si="9"/>
        <v>0.86458333333333337</v>
      </c>
      <c r="AH17">
        <f t="shared" si="10"/>
        <v>1</v>
      </c>
      <c r="AI17">
        <f t="shared" si="11"/>
        <v>1.0416666666666741E-2</v>
      </c>
    </row>
    <row r="18" spans="1:35" x14ac:dyDescent="0.35">
      <c r="A18">
        <f>'Sheet1 (2)'!C16</f>
        <v>8</v>
      </c>
      <c r="B18" s="19">
        <f>'Sheet1 (2)'!D16</f>
        <v>1</v>
      </c>
      <c r="C18">
        <f t="shared" si="0"/>
        <v>0</v>
      </c>
      <c r="D18" s="20">
        <f t="shared" si="1"/>
        <v>1</v>
      </c>
      <c r="E18">
        <f t="shared" si="2"/>
        <v>1</v>
      </c>
      <c r="F18">
        <f t="shared" si="3"/>
        <v>0.19063051942050702</v>
      </c>
      <c r="G18" s="19">
        <f t="shared" si="4"/>
        <v>0.19063051942050702</v>
      </c>
      <c r="H18" s="20">
        <f t="shared" si="5"/>
        <v>0.80936948057949298</v>
      </c>
      <c r="I18" s="19">
        <f t="shared" si="6"/>
        <v>-1.6574181777025436</v>
      </c>
      <c r="J18" s="20">
        <f t="shared" si="7"/>
        <v>0</v>
      </c>
      <c r="AB18">
        <v>2.1254119461241477E-2</v>
      </c>
      <c r="AC18">
        <v>1</v>
      </c>
      <c r="AD18">
        <v>0</v>
      </c>
      <c r="AE18">
        <f t="shared" si="12"/>
        <v>14</v>
      </c>
      <c r="AF18">
        <f t="shared" si="13"/>
        <v>0</v>
      </c>
      <c r="AG18">
        <f t="shared" si="9"/>
        <v>0.85416666666666663</v>
      </c>
      <c r="AH18">
        <f t="shared" si="10"/>
        <v>1</v>
      </c>
      <c r="AI18">
        <f t="shared" si="11"/>
        <v>1.041666666666663E-2</v>
      </c>
    </row>
    <row r="19" spans="1:35" x14ac:dyDescent="0.35">
      <c r="A19">
        <f>'Sheet1 (2)'!C17</f>
        <v>5</v>
      </c>
      <c r="B19" s="19">
        <f>'Sheet1 (2)'!D17</f>
        <v>0</v>
      </c>
      <c r="C19">
        <f t="shared" si="0"/>
        <v>1</v>
      </c>
      <c r="D19" s="20">
        <f t="shared" si="1"/>
        <v>1</v>
      </c>
      <c r="E19">
        <f t="shared" si="2"/>
        <v>0</v>
      </c>
      <c r="F19">
        <f t="shared" si="3"/>
        <v>3.7914467707516428E-2</v>
      </c>
      <c r="G19" s="19">
        <f t="shared" si="4"/>
        <v>3.7914467707516428E-2</v>
      </c>
      <c r="H19" s="20">
        <f t="shared" si="5"/>
        <v>0.96208553229248361</v>
      </c>
      <c r="I19" s="19">
        <f t="shared" si="6"/>
        <v>-3.8651921361823355E-2</v>
      </c>
      <c r="J19" s="20">
        <f t="shared" si="7"/>
        <v>100</v>
      </c>
      <c r="X19">
        <f>11/(11+13)</f>
        <v>0.45833333333333331</v>
      </c>
      <c r="Y19">
        <f>91/(91+5)</f>
        <v>0.94791666666666663</v>
      </c>
      <c r="AB19">
        <v>2.1254119461241477E-2</v>
      </c>
      <c r="AC19">
        <v>1</v>
      </c>
      <c r="AD19">
        <v>0</v>
      </c>
      <c r="AE19">
        <f t="shared" si="12"/>
        <v>15</v>
      </c>
      <c r="AF19">
        <f t="shared" si="13"/>
        <v>0</v>
      </c>
      <c r="AG19">
        <f t="shared" si="9"/>
        <v>0.84375</v>
      </c>
      <c r="AH19">
        <f t="shared" si="10"/>
        <v>1</v>
      </c>
      <c r="AI19">
        <f t="shared" si="11"/>
        <v>1.041666666666663E-2</v>
      </c>
    </row>
    <row r="20" spans="1:35" x14ac:dyDescent="0.35">
      <c r="A20">
        <f>'Sheet1 (2)'!C18</f>
        <v>7</v>
      </c>
      <c r="B20" s="19">
        <f>'Sheet1 (2)'!D18</f>
        <v>0</v>
      </c>
      <c r="C20">
        <f t="shared" si="0"/>
        <v>1</v>
      </c>
      <c r="D20" s="20">
        <f t="shared" si="1"/>
        <v>1</v>
      </c>
      <c r="E20">
        <f t="shared" si="2"/>
        <v>0</v>
      </c>
      <c r="F20">
        <f t="shared" si="3"/>
        <v>0.11487654073920994</v>
      </c>
      <c r="G20" s="19">
        <f t="shared" si="4"/>
        <v>0.11487654073920994</v>
      </c>
      <c r="H20" s="20">
        <f t="shared" si="5"/>
        <v>0.88512345926079006</v>
      </c>
      <c r="I20" s="19">
        <f t="shared" si="6"/>
        <v>-0.12202814171411196</v>
      </c>
      <c r="J20" s="20">
        <f t="shared" si="7"/>
        <v>100</v>
      </c>
      <c r="AB20">
        <v>2.1254119461241477E-2</v>
      </c>
      <c r="AC20">
        <v>1</v>
      </c>
      <c r="AD20">
        <v>0</v>
      </c>
      <c r="AE20">
        <f t="shared" si="12"/>
        <v>16</v>
      </c>
      <c r="AF20">
        <f t="shared" si="13"/>
        <v>0</v>
      </c>
      <c r="AG20">
        <f t="shared" si="9"/>
        <v>0.83333333333333337</v>
      </c>
      <c r="AH20">
        <f t="shared" si="10"/>
        <v>1</v>
      </c>
      <c r="AI20">
        <f t="shared" si="11"/>
        <v>1.0416666666666741E-2</v>
      </c>
    </row>
    <row r="21" spans="1:35" x14ac:dyDescent="0.35">
      <c r="A21">
        <f>'Sheet1 (2)'!C19</f>
        <v>6</v>
      </c>
      <c r="B21" s="19">
        <f>'Sheet1 (2)'!D19</f>
        <v>0</v>
      </c>
      <c r="C21">
        <f t="shared" si="0"/>
        <v>1</v>
      </c>
      <c r="D21" s="20">
        <f t="shared" si="1"/>
        <v>1</v>
      </c>
      <c r="E21">
        <f t="shared" si="2"/>
        <v>0</v>
      </c>
      <c r="F21">
        <f t="shared" si="3"/>
        <v>6.6743705796133687E-2</v>
      </c>
      <c r="G21" s="19">
        <f t="shared" si="4"/>
        <v>6.6743705796133687E-2</v>
      </c>
      <c r="H21" s="20">
        <f t="shared" si="5"/>
        <v>0.93325629420386635</v>
      </c>
      <c r="I21" s="19">
        <f t="shared" si="6"/>
        <v>-6.9075416818152477E-2</v>
      </c>
      <c r="J21" s="20">
        <f t="shared" si="7"/>
        <v>100</v>
      </c>
      <c r="AB21">
        <v>3.7914467707516428E-2</v>
      </c>
      <c r="AC21">
        <v>1</v>
      </c>
      <c r="AD21">
        <v>0</v>
      </c>
      <c r="AE21">
        <f t="shared" si="12"/>
        <v>17</v>
      </c>
      <c r="AF21">
        <f t="shared" si="13"/>
        <v>0</v>
      </c>
      <c r="AG21">
        <f t="shared" si="9"/>
        <v>0.82291666666666663</v>
      </c>
      <c r="AH21">
        <f t="shared" si="10"/>
        <v>1</v>
      </c>
      <c r="AI21">
        <f t="shared" si="11"/>
        <v>0</v>
      </c>
    </row>
    <row r="22" spans="1:35" x14ac:dyDescent="0.35">
      <c r="A22">
        <f>'Sheet1 (2)'!C20</f>
        <v>6</v>
      </c>
      <c r="B22" s="19">
        <f>'Sheet1 (2)'!D20</f>
        <v>0</v>
      </c>
      <c r="C22">
        <f t="shared" si="0"/>
        <v>1</v>
      </c>
      <c r="D22" s="20">
        <f t="shared" si="1"/>
        <v>1</v>
      </c>
      <c r="E22">
        <f t="shared" si="2"/>
        <v>0</v>
      </c>
      <c r="F22">
        <f t="shared" si="3"/>
        <v>6.6743705796133687E-2</v>
      </c>
      <c r="G22" s="19">
        <f t="shared" si="4"/>
        <v>6.6743705796133687E-2</v>
      </c>
      <c r="H22" s="20">
        <f t="shared" si="5"/>
        <v>0.93325629420386635</v>
      </c>
      <c r="I22" s="19">
        <f t="shared" si="6"/>
        <v>-6.9075416818152477E-2</v>
      </c>
      <c r="J22" s="20">
        <f t="shared" si="7"/>
        <v>100</v>
      </c>
      <c r="AB22">
        <v>3.7914467707516428E-2</v>
      </c>
      <c r="AC22">
        <v>0</v>
      </c>
      <c r="AD22">
        <v>1</v>
      </c>
      <c r="AE22">
        <f t="shared" si="12"/>
        <v>17</v>
      </c>
      <c r="AF22">
        <f t="shared" si="13"/>
        <v>1</v>
      </c>
      <c r="AG22">
        <f t="shared" si="9"/>
        <v>0.82291666666666663</v>
      </c>
      <c r="AH22">
        <f t="shared" si="10"/>
        <v>0.95833333333333337</v>
      </c>
      <c r="AI22">
        <f t="shared" si="11"/>
        <v>9.9826388888888534E-3</v>
      </c>
    </row>
    <row r="23" spans="1:35" x14ac:dyDescent="0.35">
      <c r="A23">
        <f>'Sheet1 (2)'!C21</f>
        <v>9</v>
      </c>
      <c r="B23" s="19">
        <f>'Sheet1 (2)'!D21</f>
        <v>1</v>
      </c>
      <c r="C23">
        <f t="shared" si="0"/>
        <v>0</v>
      </c>
      <c r="D23" s="20">
        <f t="shared" si="1"/>
        <v>1</v>
      </c>
      <c r="E23">
        <f t="shared" si="2"/>
        <v>1</v>
      </c>
      <c r="F23">
        <f t="shared" si="3"/>
        <v>0.29943963237692939</v>
      </c>
      <c r="G23" s="19">
        <f t="shared" si="4"/>
        <v>0.29943963237692939</v>
      </c>
      <c r="H23" s="20">
        <f t="shared" si="5"/>
        <v>0.70056036762307061</v>
      </c>
      <c r="I23" s="19">
        <f t="shared" si="6"/>
        <v>-1.2058424430886627</v>
      </c>
      <c r="J23" s="20">
        <f t="shared" si="7"/>
        <v>0</v>
      </c>
      <c r="AB23">
        <v>3.7914467707516428E-2</v>
      </c>
      <c r="AC23">
        <v>1</v>
      </c>
      <c r="AD23">
        <v>0</v>
      </c>
      <c r="AE23">
        <f t="shared" si="12"/>
        <v>18</v>
      </c>
      <c r="AF23">
        <f t="shared" si="13"/>
        <v>1</v>
      </c>
      <c r="AG23">
        <f t="shared" si="9"/>
        <v>0.8125</v>
      </c>
      <c r="AH23">
        <f t="shared" si="10"/>
        <v>0.95833333333333337</v>
      </c>
      <c r="AI23">
        <f t="shared" si="11"/>
        <v>9.9826388888888534E-3</v>
      </c>
    </row>
    <row r="24" spans="1:35" x14ac:dyDescent="0.35">
      <c r="A24">
        <f>'Sheet1 (2)'!C22</f>
        <v>6</v>
      </c>
      <c r="B24" s="19">
        <f>'Sheet1 (2)'!D22</f>
        <v>0</v>
      </c>
      <c r="C24">
        <f t="shared" si="0"/>
        <v>1</v>
      </c>
      <c r="D24" s="20">
        <f t="shared" si="1"/>
        <v>1</v>
      </c>
      <c r="E24">
        <f t="shared" si="2"/>
        <v>0</v>
      </c>
      <c r="F24">
        <f t="shared" si="3"/>
        <v>6.6743705796133687E-2</v>
      </c>
      <c r="G24" s="19">
        <f t="shared" si="4"/>
        <v>6.6743705796133687E-2</v>
      </c>
      <c r="H24" s="20">
        <f t="shared" si="5"/>
        <v>0.93325629420386635</v>
      </c>
      <c r="I24" s="19">
        <f t="shared" si="6"/>
        <v>-6.9075416818152477E-2</v>
      </c>
      <c r="J24" s="20">
        <f t="shared" si="7"/>
        <v>100</v>
      </c>
      <c r="AB24">
        <v>3.7914467707516428E-2</v>
      </c>
      <c r="AC24">
        <v>1</v>
      </c>
      <c r="AD24">
        <v>0</v>
      </c>
      <c r="AE24">
        <f t="shared" si="12"/>
        <v>19</v>
      </c>
      <c r="AF24">
        <f t="shared" si="13"/>
        <v>1</v>
      </c>
      <c r="AG24">
        <f t="shared" si="9"/>
        <v>0.80208333333333337</v>
      </c>
      <c r="AH24">
        <f t="shared" si="10"/>
        <v>0.95833333333333337</v>
      </c>
      <c r="AI24">
        <f t="shared" si="11"/>
        <v>9.982638888888961E-3</v>
      </c>
    </row>
    <row r="25" spans="1:35" x14ac:dyDescent="0.35">
      <c r="A25">
        <f>'Sheet1 (2)'!C23</f>
        <v>4</v>
      </c>
      <c r="B25" s="19">
        <f>'Sheet1 (2)'!D23</f>
        <v>0</v>
      </c>
      <c r="C25">
        <f t="shared" si="0"/>
        <v>1</v>
      </c>
      <c r="D25" s="20">
        <f t="shared" si="1"/>
        <v>1</v>
      </c>
      <c r="E25">
        <f t="shared" si="2"/>
        <v>0</v>
      </c>
      <c r="F25">
        <f t="shared" si="3"/>
        <v>2.1254119461241477E-2</v>
      </c>
      <c r="G25" s="19">
        <f t="shared" si="4"/>
        <v>2.1254119461241477E-2</v>
      </c>
      <c r="H25" s="20">
        <f t="shared" si="5"/>
        <v>0.97874588053875855</v>
      </c>
      <c r="I25" s="19">
        <f t="shared" si="6"/>
        <v>-2.1483240586356048E-2</v>
      </c>
      <c r="J25" s="20">
        <f t="shared" si="7"/>
        <v>100</v>
      </c>
      <c r="AB25">
        <v>3.7914467707516428E-2</v>
      </c>
      <c r="AC25">
        <v>1</v>
      </c>
      <c r="AD25">
        <v>0</v>
      </c>
      <c r="AE25">
        <f t="shared" si="12"/>
        <v>20</v>
      </c>
      <c r="AF25">
        <f t="shared" si="13"/>
        <v>1</v>
      </c>
      <c r="AG25">
        <f t="shared" si="9"/>
        <v>0.79166666666666663</v>
      </c>
      <c r="AH25">
        <f t="shared" si="10"/>
        <v>0.95833333333333337</v>
      </c>
      <c r="AI25">
        <f t="shared" si="11"/>
        <v>9.9826388888888534E-3</v>
      </c>
    </row>
    <row r="26" spans="1:35" x14ac:dyDescent="0.35">
      <c r="A26">
        <f>'Sheet1 (2)'!C24</f>
        <v>7</v>
      </c>
      <c r="B26" s="19">
        <f>'Sheet1 (2)'!D24</f>
        <v>0</v>
      </c>
      <c r="C26">
        <f t="shared" si="0"/>
        <v>1</v>
      </c>
      <c r="D26" s="20">
        <f t="shared" si="1"/>
        <v>1</v>
      </c>
      <c r="E26">
        <f t="shared" si="2"/>
        <v>0</v>
      </c>
      <c r="F26">
        <f t="shared" si="3"/>
        <v>0.11487654073920994</v>
      </c>
      <c r="G26" s="19">
        <f t="shared" si="4"/>
        <v>0.11487654073920994</v>
      </c>
      <c r="H26" s="20">
        <f t="shared" si="5"/>
        <v>0.88512345926079006</v>
      </c>
      <c r="I26" s="19">
        <f t="shared" si="6"/>
        <v>-0.12202814171411196</v>
      </c>
      <c r="J26" s="20">
        <f t="shared" si="7"/>
        <v>100</v>
      </c>
      <c r="AB26">
        <v>3.7914467707516428E-2</v>
      </c>
      <c r="AC26">
        <v>1</v>
      </c>
      <c r="AD26">
        <v>0</v>
      </c>
      <c r="AE26">
        <f t="shared" si="12"/>
        <v>21</v>
      </c>
      <c r="AF26">
        <f t="shared" si="13"/>
        <v>1</v>
      </c>
      <c r="AG26">
        <f t="shared" si="9"/>
        <v>0.78125</v>
      </c>
      <c r="AH26">
        <f t="shared" si="10"/>
        <v>0.95833333333333337</v>
      </c>
      <c r="AI26">
        <f t="shared" si="11"/>
        <v>9.9826388888888534E-3</v>
      </c>
    </row>
    <row r="27" spans="1:35" x14ac:dyDescent="0.35">
      <c r="A27">
        <f>'Sheet1 (2)'!C25</f>
        <v>7</v>
      </c>
      <c r="B27" s="19">
        <f>'Sheet1 (2)'!D25</f>
        <v>0</v>
      </c>
      <c r="C27">
        <f t="shared" si="0"/>
        <v>1</v>
      </c>
      <c r="D27" s="20">
        <f t="shared" si="1"/>
        <v>1</v>
      </c>
      <c r="E27">
        <f t="shared" si="2"/>
        <v>0</v>
      </c>
      <c r="F27">
        <f t="shared" si="3"/>
        <v>0.11487654073920994</v>
      </c>
      <c r="G27" s="19">
        <f t="shared" si="4"/>
        <v>0.11487654073920994</v>
      </c>
      <c r="H27" s="20">
        <f t="shared" si="5"/>
        <v>0.88512345926079006</v>
      </c>
      <c r="I27" s="19">
        <f t="shared" si="6"/>
        <v>-0.12202814171411196</v>
      </c>
      <c r="J27" s="20">
        <f t="shared" si="7"/>
        <v>100</v>
      </c>
      <c r="AB27">
        <v>3.7914467707516428E-2</v>
      </c>
      <c r="AC27">
        <v>1</v>
      </c>
      <c r="AD27">
        <v>0</v>
      </c>
      <c r="AE27">
        <f t="shared" si="12"/>
        <v>22</v>
      </c>
      <c r="AF27">
        <f t="shared" si="13"/>
        <v>1</v>
      </c>
      <c r="AG27">
        <f t="shared" si="9"/>
        <v>0.77083333333333337</v>
      </c>
      <c r="AH27">
        <f t="shared" si="10"/>
        <v>0.95833333333333337</v>
      </c>
      <c r="AI27">
        <f t="shared" si="11"/>
        <v>9.982638888888961E-3</v>
      </c>
    </row>
    <row r="28" spans="1:35" x14ac:dyDescent="0.35">
      <c r="A28">
        <f>'Sheet1 (2)'!C26</f>
        <v>8</v>
      </c>
      <c r="B28" s="19">
        <f>'Sheet1 (2)'!D26</f>
        <v>1</v>
      </c>
      <c r="C28">
        <f t="shared" si="0"/>
        <v>0</v>
      </c>
      <c r="D28" s="20">
        <f t="shared" si="1"/>
        <v>1</v>
      </c>
      <c r="E28">
        <f t="shared" si="2"/>
        <v>1</v>
      </c>
      <c r="F28">
        <f t="shared" si="3"/>
        <v>0.19063051942050702</v>
      </c>
      <c r="G28" s="19">
        <f t="shared" si="4"/>
        <v>0.19063051942050702</v>
      </c>
      <c r="H28" s="20">
        <f t="shared" si="5"/>
        <v>0.80936948057949298</v>
      </c>
      <c r="I28" s="19">
        <f t="shared" si="6"/>
        <v>-1.6574181777025436</v>
      </c>
      <c r="J28" s="20">
        <f t="shared" si="7"/>
        <v>0</v>
      </c>
      <c r="AB28">
        <v>3.7914467707516428E-2</v>
      </c>
      <c r="AC28">
        <v>1</v>
      </c>
      <c r="AD28">
        <v>0</v>
      </c>
      <c r="AE28">
        <f t="shared" si="12"/>
        <v>23</v>
      </c>
      <c r="AF28">
        <f t="shared" si="13"/>
        <v>1</v>
      </c>
      <c r="AG28">
        <f t="shared" si="9"/>
        <v>0.76041666666666663</v>
      </c>
      <c r="AH28">
        <f t="shared" si="10"/>
        <v>0.95833333333333337</v>
      </c>
      <c r="AI28">
        <f t="shared" si="11"/>
        <v>9.9826388888888534E-3</v>
      </c>
    </row>
    <row r="29" spans="1:35" x14ac:dyDescent="0.35">
      <c r="A29">
        <f>'Sheet1 (2)'!C27</f>
        <v>3</v>
      </c>
      <c r="B29" s="19">
        <f>'Sheet1 (2)'!D27</f>
        <v>0</v>
      </c>
      <c r="C29">
        <f t="shared" si="0"/>
        <v>1</v>
      </c>
      <c r="D29" s="20">
        <f t="shared" si="1"/>
        <v>1</v>
      </c>
      <c r="E29">
        <f t="shared" si="2"/>
        <v>0</v>
      </c>
      <c r="F29">
        <f t="shared" si="3"/>
        <v>1.1824671046320545E-2</v>
      </c>
      <c r="G29" s="19">
        <f t="shared" si="4"/>
        <v>1.1824671046320545E-2</v>
      </c>
      <c r="H29" s="20">
        <f t="shared" si="5"/>
        <v>0.98817532895367943</v>
      </c>
      <c r="I29" s="19">
        <f t="shared" si="6"/>
        <v>-1.1895138523017199E-2</v>
      </c>
      <c r="J29" s="20">
        <f t="shared" si="7"/>
        <v>100</v>
      </c>
      <c r="AB29">
        <v>3.7914467707516428E-2</v>
      </c>
      <c r="AC29">
        <v>1</v>
      </c>
      <c r="AD29">
        <v>0</v>
      </c>
      <c r="AE29">
        <f t="shared" si="12"/>
        <v>24</v>
      </c>
      <c r="AF29">
        <f t="shared" si="13"/>
        <v>1</v>
      </c>
      <c r="AG29">
        <f t="shared" si="9"/>
        <v>0.75</v>
      </c>
      <c r="AH29">
        <f t="shared" si="10"/>
        <v>0.95833333333333337</v>
      </c>
      <c r="AI29">
        <f t="shared" si="11"/>
        <v>9.982638888888961E-3</v>
      </c>
    </row>
    <row r="30" spans="1:35" x14ac:dyDescent="0.35">
      <c r="A30">
        <f>'Sheet1 (2)'!C28</f>
        <v>4</v>
      </c>
      <c r="B30" s="19">
        <f>'Sheet1 (2)'!D28</f>
        <v>0</v>
      </c>
      <c r="C30">
        <f t="shared" si="0"/>
        <v>1</v>
      </c>
      <c r="D30" s="20">
        <f t="shared" si="1"/>
        <v>1</v>
      </c>
      <c r="E30">
        <f t="shared" si="2"/>
        <v>0</v>
      </c>
      <c r="F30">
        <f t="shared" si="3"/>
        <v>2.1254119461241477E-2</v>
      </c>
      <c r="G30" s="19">
        <f t="shared" si="4"/>
        <v>2.1254119461241477E-2</v>
      </c>
      <c r="H30" s="20">
        <f t="shared" si="5"/>
        <v>0.97874588053875855</v>
      </c>
      <c r="I30" s="19">
        <f t="shared" si="6"/>
        <v>-2.1483240586356048E-2</v>
      </c>
      <c r="J30" s="20">
        <f t="shared" si="7"/>
        <v>100</v>
      </c>
      <c r="AB30">
        <v>3.7914467707516428E-2</v>
      </c>
      <c r="AC30">
        <v>1</v>
      </c>
      <c r="AD30">
        <v>0</v>
      </c>
      <c r="AE30">
        <f t="shared" si="12"/>
        <v>25</v>
      </c>
      <c r="AF30">
        <f t="shared" si="13"/>
        <v>1</v>
      </c>
      <c r="AG30">
        <f t="shared" si="9"/>
        <v>0.73958333333333326</v>
      </c>
      <c r="AH30">
        <f t="shared" si="10"/>
        <v>0.95833333333333337</v>
      </c>
      <c r="AI30">
        <f t="shared" si="11"/>
        <v>9.9826388888887476E-3</v>
      </c>
    </row>
    <row r="31" spans="1:35" x14ac:dyDescent="0.35">
      <c r="A31">
        <f>'Sheet1 (2)'!C29</f>
        <v>5</v>
      </c>
      <c r="B31" s="19">
        <f>'Sheet1 (2)'!D29</f>
        <v>0</v>
      </c>
      <c r="C31">
        <f t="shared" si="0"/>
        <v>1</v>
      </c>
      <c r="D31" s="20">
        <f t="shared" si="1"/>
        <v>1</v>
      </c>
      <c r="E31">
        <f t="shared" si="2"/>
        <v>0</v>
      </c>
      <c r="F31">
        <f t="shared" si="3"/>
        <v>3.7914467707516428E-2</v>
      </c>
      <c r="G31" s="19">
        <f t="shared" si="4"/>
        <v>3.7914467707516428E-2</v>
      </c>
      <c r="H31" s="20">
        <f t="shared" si="5"/>
        <v>0.96208553229248361</v>
      </c>
      <c r="I31" s="19">
        <f t="shared" si="6"/>
        <v>-3.8651921361823355E-2</v>
      </c>
      <c r="J31" s="20">
        <f t="shared" si="7"/>
        <v>100</v>
      </c>
      <c r="AB31">
        <v>3.7914467707516428E-2</v>
      </c>
      <c r="AC31">
        <v>1</v>
      </c>
      <c r="AD31">
        <v>0</v>
      </c>
      <c r="AE31">
        <f t="shared" si="12"/>
        <v>26</v>
      </c>
      <c r="AF31">
        <f t="shared" si="13"/>
        <v>1</v>
      </c>
      <c r="AG31">
        <f t="shared" si="9"/>
        <v>0.72916666666666674</v>
      </c>
      <c r="AH31">
        <f t="shared" si="10"/>
        <v>0.95833333333333337</v>
      </c>
      <c r="AI31">
        <f t="shared" si="11"/>
        <v>9.982638888888961E-3</v>
      </c>
    </row>
    <row r="32" spans="1:35" x14ac:dyDescent="0.35">
      <c r="A32">
        <f>'Sheet1 (2)'!C30</f>
        <v>9</v>
      </c>
      <c r="B32" s="19">
        <f>'Sheet1 (2)'!D30</f>
        <v>1</v>
      </c>
      <c r="C32">
        <f t="shared" si="0"/>
        <v>0</v>
      </c>
      <c r="D32" s="20">
        <f t="shared" si="1"/>
        <v>1</v>
      </c>
      <c r="E32">
        <f t="shared" si="2"/>
        <v>1</v>
      </c>
      <c r="F32">
        <f t="shared" si="3"/>
        <v>0.29943963237692939</v>
      </c>
      <c r="G32" s="19">
        <f t="shared" si="4"/>
        <v>0.29943963237692939</v>
      </c>
      <c r="H32" s="20">
        <f t="shared" si="5"/>
        <v>0.70056036762307061</v>
      </c>
      <c r="I32" s="19">
        <f t="shared" si="6"/>
        <v>-1.2058424430886627</v>
      </c>
      <c r="J32" s="20">
        <f t="shared" si="7"/>
        <v>0</v>
      </c>
      <c r="AB32">
        <v>3.7914467707516428E-2</v>
      </c>
      <c r="AC32">
        <v>1</v>
      </c>
      <c r="AD32">
        <v>0</v>
      </c>
      <c r="AE32">
        <f t="shared" si="12"/>
        <v>27</v>
      </c>
      <c r="AF32">
        <f t="shared" si="13"/>
        <v>1</v>
      </c>
      <c r="AG32">
        <f t="shared" si="9"/>
        <v>0.71875</v>
      </c>
      <c r="AH32">
        <f t="shared" si="10"/>
        <v>0.95833333333333337</v>
      </c>
      <c r="AI32">
        <f t="shared" si="11"/>
        <v>9.982638888888961E-3</v>
      </c>
    </row>
    <row r="33" spans="1:35" x14ac:dyDescent="0.35">
      <c r="A33">
        <f>'Sheet1 (2)'!C31</f>
        <v>8</v>
      </c>
      <c r="B33" s="19">
        <f>'Sheet1 (2)'!D31</f>
        <v>0</v>
      </c>
      <c r="C33">
        <f t="shared" si="0"/>
        <v>1</v>
      </c>
      <c r="D33" s="20">
        <f t="shared" si="1"/>
        <v>1</v>
      </c>
      <c r="E33">
        <f t="shared" si="2"/>
        <v>0</v>
      </c>
      <c r="F33">
        <f t="shared" si="3"/>
        <v>0.19063051942050702</v>
      </c>
      <c r="G33" s="19">
        <f t="shared" si="4"/>
        <v>0.19063051942050702</v>
      </c>
      <c r="H33" s="20">
        <f t="shared" si="5"/>
        <v>0.80936948057949298</v>
      </c>
      <c r="I33" s="19">
        <f t="shared" si="6"/>
        <v>-0.21149975347873062</v>
      </c>
      <c r="J33" s="20">
        <f t="shared" si="7"/>
        <v>100</v>
      </c>
      <c r="AB33">
        <v>3.7914467707516428E-2</v>
      </c>
      <c r="AC33">
        <v>1</v>
      </c>
      <c r="AD33">
        <v>0</v>
      </c>
      <c r="AE33">
        <f t="shared" si="12"/>
        <v>28</v>
      </c>
      <c r="AF33">
        <f t="shared" si="13"/>
        <v>1</v>
      </c>
      <c r="AG33">
        <f t="shared" si="9"/>
        <v>0.70833333333333326</v>
      </c>
      <c r="AH33">
        <f t="shared" si="10"/>
        <v>0.95833333333333337</v>
      </c>
      <c r="AI33">
        <f t="shared" si="11"/>
        <v>9.9826388888887476E-3</v>
      </c>
    </row>
    <row r="34" spans="1:35" x14ac:dyDescent="0.35">
      <c r="A34">
        <f>'Sheet1 (2)'!C32</f>
        <v>3</v>
      </c>
      <c r="B34" s="19">
        <f>'Sheet1 (2)'!D32</f>
        <v>0</v>
      </c>
      <c r="C34">
        <f t="shared" si="0"/>
        <v>1</v>
      </c>
      <c r="D34" s="20">
        <f t="shared" si="1"/>
        <v>1</v>
      </c>
      <c r="E34">
        <f t="shared" si="2"/>
        <v>0</v>
      </c>
      <c r="F34">
        <f t="shared" si="3"/>
        <v>1.1824671046320545E-2</v>
      </c>
      <c r="G34" s="19">
        <f t="shared" si="4"/>
        <v>1.1824671046320545E-2</v>
      </c>
      <c r="H34" s="20">
        <f t="shared" si="5"/>
        <v>0.98817532895367943</v>
      </c>
      <c r="I34" s="19">
        <f t="shared" si="6"/>
        <v>-1.1895138523017199E-2</v>
      </c>
      <c r="J34" s="20">
        <f t="shared" si="7"/>
        <v>100</v>
      </c>
      <c r="AB34">
        <v>3.7914467707516428E-2</v>
      </c>
      <c r="AC34">
        <v>1</v>
      </c>
      <c r="AD34">
        <v>0</v>
      </c>
      <c r="AE34">
        <f t="shared" si="12"/>
        <v>29</v>
      </c>
      <c r="AF34">
        <f t="shared" si="13"/>
        <v>1</v>
      </c>
      <c r="AG34">
        <f t="shared" si="9"/>
        <v>0.69791666666666674</v>
      </c>
      <c r="AH34">
        <f t="shared" si="10"/>
        <v>0.95833333333333337</v>
      </c>
      <c r="AI34">
        <f t="shared" si="11"/>
        <v>9.982638888888961E-3</v>
      </c>
    </row>
    <row r="35" spans="1:35" x14ac:dyDescent="0.35">
      <c r="A35">
        <f>'Sheet1 (2)'!C33</f>
        <v>6</v>
      </c>
      <c r="B35" s="19">
        <f>'Sheet1 (2)'!D33</f>
        <v>0</v>
      </c>
      <c r="C35">
        <f t="shared" si="0"/>
        <v>1</v>
      </c>
      <c r="D35" s="20">
        <f t="shared" si="1"/>
        <v>1</v>
      </c>
      <c r="E35">
        <f t="shared" si="2"/>
        <v>0</v>
      </c>
      <c r="F35">
        <f t="shared" si="3"/>
        <v>6.6743705796133687E-2</v>
      </c>
      <c r="G35" s="19">
        <f t="shared" si="4"/>
        <v>6.6743705796133687E-2</v>
      </c>
      <c r="H35" s="20">
        <f t="shared" si="5"/>
        <v>0.93325629420386635</v>
      </c>
      <c r="I35" s="19">
        <f t="shared" si="6"/>
        <v>-6.9075416818152477E-2</v>
      </c>
      <c r="J35" s="20">
        <f t="shared" si="7"/>
        <v>100</v>
      </c>
      <c r="AB35">
        <v>3.7914467707516428E-2</v>
      </c>
      <c r="AC35">
        <v>1</v>
      </c>
      <c r="AD35">
        <v>0</v>
      </c>
      <c r="AE35">
        <f t="shared" si="12"/>
        <v>30</v>
      </c>
      <c r="AF35">
        <f t="shared" si="13"/>
        <v>1</v>
      </c>
      <c r="AG35">
        <f t="shared" si="9"/>
        <v>0.6875</v>
      </c>
      <c r="AH35">
        <f t="shared" si="10"/>
        <v>0.95833333333333337</v>
      </c>
      <c r="AI35">
        <f t="shared" si="11"/>
        <v>9.982638888888961E-3</v>
      </c>
    </row>
    <row r="36" spans="1:35" x14ac:dyDescent="0.35">
      <c r="A36">
        <f>'Sheet1 (2)'!C34</f>
        <v>7</v>
      </c>
      <c r="B36" s="19">
        <f>'Sheet1 (2)'!D34</f>
        <v>0</v>
      </c>
      <c r="C36">
        <f t="shared" si="0"/>
        <v>1</v>
      </c>
      <c r="D36" s="20">
        <f t="shared" si="1"/>
        <v>1</v>
      </c>
      <c r="E36">
        <f t="shared" si="2"/>
        <v>0</v>
      </c>
      <c r="F36">
        <f t="shared" si="3"/>
        <v>0.11487654073920994</v>
      </c>
      <c r="G36" s="19">
        <f t="shared" si="4"/>
        <v>0.11487654073920994</v>
      </c>
      <c r="H36" s="20">
        <f t="shared" si="5"/>
        <v>0.88512345926079006</v>
      </c>
      <c r="I36" s="19">
        <f t="shared" si="6"/>
        <v>-0.12202814171411196</v>
      </c>
      <c r="J36" s="20">
        <f t="shared" si="7"/>
        <v>100</v>
      </c>
      <c r="AB36">
        <v>6.6743705796133687E-2</v>
      </c>
      <c r="AC36">
        <v>1</v>
      </c>
      <c r="AD36">
        <v>0</v>
      </c>
      <c r="AE36">
        <f t="shared" si="12"/>
        <v>31</v>
      </c>
      <c r="AF36">
        <f t="shared" si="13"/>
        <v>1</v>
      </c>
      <c r="AG36">
        <f t="shared" si="9"/>
        <v>0.67708333333333326</v>
      </c>
      <c r="AH36">
        <f t="shared" si="10"/>
        <v>0.95833333333333337</v>
      </c>
      <c r="AI36">
        <f t="shared" si="11"/>
        <v>9.9826388888887476E-3</v>
      </c>
    </row>
    <row r="37" spans="1:35" x14ac:dyDescent="0.35">
      <c r="A37">
        <f>'Sheet1 (2)'!C35</f>
        <v>5</v>
      </c>
      <c r="B37" s="19">
        <f>'Sheet1 (2)'!D35</f>
        <v>0</v>
      </c>
      <c r="C37">
        <f t="shared" si="0"/>
        <v>1</v>
      </c>
      <c r="D37" s="20">
        <f t="shared" si="1"/>
        <v>1</v>
      </c>
      <c r="E37">
        <f t="shared" si="2"/>
        <v>0</v>
      </c>
      <c r="F37">
        <f t="shared" si="3"/>
        <v>3.7914467707516428E-2</v>
      </c>
      <c r="G37" s="19">
        <f t="shared" si="4"/>
        <v>3.7914467707516428E-2</v>
      </c>
      <c r="H37" s="20">
        <f t="shared" si="5"/>
        <v>0.96208553229248361</v>
      </c>
      <c r="I37" s="19">
        <f t="shared" si="6"/>
        <v>-3.8651921361823355E-2</v>
      </c>
      <c r="J37" s="20">
        <f t="shared" si="7"/>
        <v>100</v>
      </c>
      <c r="AB37">
        <v>6.6743705796133687E-2</v>
      </c>
      <c r="AC37">
        <v>1</v>
      </c>
      <c r="AD37">
        <v>0</v>
      </c>
      <c r="AE37">
        <f t="shared" si="12"/>
        <v>32</v>
      </c>
      <c r="AF37">
        <f t="shared" si="13"/>
        <v>1</v>
      </c>
      <c r="AG37">
        <f t="shared" si="9"/>
        <v>0.66666666666666674</v>
      </c>
      <c r="AH37">
        <f t="shared" si="10"/>
        <v>0.95833333333333337</v>
      </c>
      <c r="AI37">
        <f t="shared" si="11"/>
        <v>9.982638888888961E-3</v>
      </c>
    </row>
    <row r="38" spans="1:35" x14ac:dyDescent="0.35">
      <c r="A38">
        <f>'Sheet1 (2)'!C36</f>
        <v>12</v>
      </c>
      <c r="B38" s="19">
        <f>'Sheet1 (2)'!D36</f>
        <v>1</v>
      </c>
      <c r="C38">
        <f t="shared" si="0"/>
        <v>0</v>
      </c>
      <c r="D38" s="20">
        <f t="shared" si="1"/>
        <v>1</v>
      </c>
      <c r="E38">
        <f t="shared" si="2"/>
        <v>1</v>
      </c>
      <c r="F38">
        <f t="shared" si="3"/>
        <v>0.71867212945436576</v>
      </c>
      <c r="G38" s="19">
        <f t="shared" si="4"/>
        <v>0.71867212945436576</v>
      </c>
      <c r="H38" s="20">
        <f t="shared" si="5"/>
        <v>0.28132787054563424</v>
      </c>
      <c r="I38" s="19">
        <f t="shared" si="6"/>
        <v>-0.33035003436866356</v>
      </c>
      <c r="J38" s="20">
        <f t="shared" si="7"/>
        <v>100</v>
      </c>
      <c r="AB38">
        <v>6.6743705796133687E-2</v>
      </c>
      <c r="AC38">
        <v>1</v>
      </c>
      <c r="AD38">
        <v>0</v>
      </c>
      <c r="AE38">
        <f t="shared" si="12"/>
        <v>33</v>
      </c>
      <c r="AF38">
        <f t="shared" si="13"/>
        <v>1</v>
      </c>
      <c r="AG38">
        <f t="shared" si="9"/>
        <v>0.65625</v>
      </c>
      <c r="AH38">
        <f t="shared" si="10"/>
        <v>0.95833333333333337</v>
      </c>
      <c r="AI38">
        <f t="shared" si="11"/>
        <v>9.982638888888961E-3</v>
      </c>
    </row>
    <row r="39" spans="1:35" x14ac:dyDescent="0.35">
      <c r="A39">
        <f>'Sheet1 (2)'!C37</f>
        <v>7</v>
      </c>
      <c r="B39" s="19">
        <f>'Sheet1 (2)'!D37</f>
        <v>1</v>
      </c>
      <c r="C39">
        <f t="shared" si="0"/>
        <v>0</v>
      </c>
      <c r="D39" s="20">
        <f t="shared" si="1"/>
        <v>1</v>
      </c>
      <c r="E39">
        <f t="shared" si="2"/>
        <v>1</v>
      </c>
      <c r="F39">
        <f t="shared" si="3"/>
        <v>0.11487654073920994</v>
      </c>
      <c r="G39" s="19">
        <f t="shared" si="4"/>
        <v>0.11487654073920994</v>
      </c>
      <c r="H39" s="20">
        <f t="shared" si="5"/>
        <v>0.88512345926079006</v>
      </c>
      <c r="I39" s="19">
        <f t="shared" si="6"/>
        <v>-2.1638972860853709</v>
      </c>
      <c r="J39" s="20">
        <f t="shared" si="7"/>
        <v>0</v>
      </c>
      <c r="AB39">
        <v>6.6743705796133687E-2</v>
      </c>
      <c r="AC39">
        <v>1</v>
      </c>
      <c r="AD39">
        <v>0</v>
      </c>
      <c r="AE39">
        <f t="shared" si="12"/>
        <v>34</v>
      </c>
      <c r="AF39">
        <f t="shared" si="13"/>
        <v>1</v>
      </c>
      <c r="AG39">
        <f t="shared" si="9"/>
        <v>0.64583333333333326</v>
      </c>
      <c r="AH39">
        <f t="shared" si="10"/>
        <v>0.95833333333333337</v>
      </c>
      <c r="AI39">
        <f t="shared" si="11"/>
        <v>9.9826388888887476E-3</v>
      </c>
    </row>
    <row r="40" spans="1:35" x14ac:dyDescent="0.35">
      <c r="A40">
        <f>'Sheet1 (2)'!C38</f>
        <v>7</v>
      </c>
      <c r="B40" s="19">
        <f>'Sheet1 (2)'!D38</f>
        <v>0</v>
      </c>
      <c r="C40">
        <f t="shared" si="0"/>
        <v>1</v>
      </c>
      <c r="D40" s="20">
        <f t="shared" si="1"/>
        <v>1</v>
      </c>
      <c r="E40">
        <f t="shared" si="2"/>
        <v>0</v>
      </c>
      <c r="F40">
        <f t="shared" si="3"/>
        <v>0.11487654073920994</v>
      </c>
      <c r="G40" s="19">
        <f t="shared" si="4"/>
        <v>0.11487654073920994</v>
      </c>
      <c r="H40" s="20">
        <f t="shared" si="5"/>
        <v>0.88512345926079006</v>
      </c>
      <c r="I40" s="19">
        <f t="shared" si="6"/>
        <v>-0.12202814171411196</v>
      </c>
      <c r="J40" s="20">
        <f t="shared" si="7"/>
        <v>100</v>
      </c>
      <c r="AB40">
        <v>6.6743705796133687E-2</v>
      </c>
      <c r="AC40">
        <v>1</v>
      </c>
      <c r="AD40">
        <v>0</v>
      </c>
      <c r="AE40">
        <f t="shared" si="12"/>
        <v>35</v>
      </c>
      <c r="AF40">
        <f t="shared" si="13"/>
        <v>1</v>
      </c>
      <c r="AG40">
        <f t="shared" si="9"/>
        <v>0.63541666666666674</v>
      </c>
      <c r="AH40">
        <f t="shared" si="10"/>
        <v>0.95833333333333337</v>
      </c>
      <c r="AI40">
        <f t="shared" si="11"/>
        <v>9.982638888888961E-3</v>
      </c>
    </row>
    <row r="41" spans="1:35" x14ac:dyDescent="0.35">
      <c r="A41">
        <f>'Sheet1 (2)'!C39</f>
        <v>8</v>
      </c>
      <c r="B41" s="19">
        <f>'Sheet1 (2)'!D39</f>
        <v>0</v>
      </c>
      <c r="C41">
        <f t="shared" si="0"/>
        <v>1</v>
      </c>
      <c r="D41" s="20">
        <f t="shared" si="1"/>
        <v>1</v>
      </c>
      <c r="E41">
        <f t="shared" si="2"/>
        <v>0</v>
      </c>
      <c r="F41">
        <f t="shared" si="3"/>
        <v>0.19063051942050702</v>
      </c>
      <c r="G41" s="19">
        <f t="shared" si="4"/>
        <v>0.19063051942050702</v>
      </c>
      <c r="H41" s="20">
        <f t="shared" si="5"/>
        <v>0.80936948057949298</v>
      </c>
      <c r="I41" s="19">
        <f t="shared" si="6"/>
        <v>-0.21149975347873062</v>
      </c>
      <c r="J41" s="20">
        <f t="shared" si="7"/>
        <v>100</v>
      </c>
      <c r="AB41">
        <v>6.6743705796133687E-2</v>
      </c>
      <c r="AC41">
        <v>1</v>
      </c>
      <c r="AD41">
        <v>0</v>
      </c>
      <c r="AE41">
        <f t="shared" si="12"/>
        <v>36</v>
      </c>
      <c r="AF41">
        <f t="shared" si="13"/>
        <v>1</v>
      </c>
      <c r="AG41">
        <f t="shared" si="9"/>
        <v>0.625</v>
      </c>
      <c r="AH41">
        <f t="shared" si="10"/>
        <v>0.95833333333333337</v>
      </c>
      <c r="AI41">
        <f t="shared" si="11"/>
        <v>0</v>
      </c>
    </row>
    <row r="42" spans="1:35" x14ac:dyDescent="0.35">
      <c r="A42">
        <f>'Sheet1 (2)'!C40</f>
        <v>10</v>
      </c>
      <c r="B42" s="19">
        <f>'Sheet1 (2)'!D40</f>
        <v>0</v>
      </c>
      <c r="C42">
        <f t="shared" si="0"/>
        <v>1</v>
      </c>
      <c r="D42" s="20">
        <f t="shared" si="1"/>
        <v>1</v>
      </c>
      <c r="E42">
        <f t="shared" si="2"/>
        <v>0</v>
      </c>
      <c r="F42">
        <f t="shared" si="3"/>
        <v>0.43683503067051865</v>
      </c>
      <c r="G42" s="19">
        <f t="shared" si="4"/>
        <v>0.43683503067051865</v>
      </c>
      <c r="H42" s="20">
        <f t="shared" si="5"/>
        <v>0.56316496932948135</v>
      </c>
      <c r="I42" s="19">
        <f t="shared" si="6"/>
        <v>-0.57418267541672452</v>
      </c>
      <c r="J42" s="20">
        <f t="shared" si="7"/>
        <v>100</v>
      </c>
      <c r="AB42">
        <v>6.6743705796133687E-2</v>
      </c>
      <c r="AC42">
        <v>0</v>
      </c>
      <c r="AD42">
        <v>1</v>
      </c>
      <c r="AE42">
        <f t="shared" si="12"/>
        <v>36</v>
      </c>
      <c r="AF42">
        <f t="shared" si="13"/>
        <v>2</v>
      </c>
      <c r="AG42">
        <f t="shared" si="9"/>
        <v>0.625</v>
      </c>
      <c r="AH42">
        <f t="shared" si="10"/>
        <v>0.91666666666666663</v>
      </c>
      <c r="AI42">
        <f t="shared" si="11"/>
        <v>9.5486111111111778E-3</v>
      </c>
    </row>
    <row r="43" spans="1:35" x14ac:dyDescent="0.35">
      <c r="A43">
        <f>'Sheet1 (2)'!C41</f>
        <v>6</v>
      </c>
      <c r="B43" s="19">
        <f>'Sheet1 (2)'!D41</f>
        <v>0</v>
      </c>
      <c r="C43">
        <f t="shared" si="0"/>
        <v>1</v>
      </c>
      <c r="D43" s="20">
        <f t="shared" si="1"/>
        <v>1</v>
      </c>
      <c r="E43">
        <f t="shared" si="2"/>
        <v>0</v>
      </c>
      <c r="F43">
        <f t="shared" si="3"/>
        <v>6.6743705796133687E-2</v>
      </c>
      <c r="G43" s="19">
        <f t="shared" si="4"/>
        <v>6.6743705796133687E-2</v>
      </c>
      <c r="H43" s="20">
        <f t="shared" si="5"/>
        <v>0.93325629420386635</v>
      </c>
      <c r="I43" s="19">
        <f t="shared" si="6"/>
        <v>-6.9075416818152477E-2</v>
      </c>
      <c r="J43" s="20">
        <f t="shared" si="7"/>
        <v>100</v>
      </c>
      <c r="AB43">
        <v>6.6743705796133687E-2</v>
      </c>
      <c r="AC43">
        <v>1</v>
      </c>
      <c r="AD43">
        <v>0</v>
      </c>
      <c r="AE43">
        <f t="shared" si="12"/>
        <v>37</v>
      </c>
      <c r="AF43">
        <f t="shared" si="13"/>
        <v>2</v>
      </c>
      <c r="AG43">
        <f t="shared" si="9"/>
        <v>0.61458333333333326</v>
      </c>
      <c r="AH43">
        <f t="shared" si="10"/>
        <v>0.91666666666666663</v>
      </c>
      <c r="AI43">
        <f t="shared" si="11"/>
        <v>9.5486111111109748E-3</v>
      </c>
    </row>
    <row r="44" spans="1:35" x14ac:dyDescent="0.35">
      <c r="A44">
        <f>'Sheet1 (2)'!C42</f>
        <v>4</v>
      </c>
      <c r="B44" s="19">
        <f>'Sheet1 (2)'!D42</f>
        <v>0</v>
      </c>
      <c r="C44">
        <f t="shared" si="0"/>
        <v>1</v>
      </c>
      <c r="D44" s="20">
        <f t="shared" si="1"/>
        <v>1</v>
      </c>
      <c r="E44">
        <f t="shared" si="2"/>
        <v>0</v>
      </c>
      <c r="F44">
        <f t="shared" si="3"/>
        <v>2.1254119461241477E-2</v>
      </c>
      <c r="G44" s="19">
        <f t="shared" si="4"/>
        <v>2.1254119461241477E-2</v>
      </c>
      <c r="H44" s="20">
        <f t="shared" si="5"/>
        <v>0.97874588053875855</v>
      </c>
      <c r="I44" s="19">
        <f t="shared" si="6"/>
        <v>-2.1483240586356048E-2</v>
      </c>
      <c r="J44" s="20">
        <f t="shared" si="7"/>
        <v>100</v>
      </c>
      <c r="AB44">
        <v>6.6743705796133687E-2</v>
      </c>
      <c r="AC44">
        <v>1</v>
      </c>
      <c r="AD44">
        <v>0</v>
      </c>
      <c r="AE44">
        <f t="shared" si="12"/>
        <v>38</v>
      </c>
      <c r="AF44">
        <f t="shared" si="13"/>
        <v>2</v>
      </c>
      <c r="AG44">
        <f t="shared" si="9"/>
        <v>0.60416666666666674</v>
      </c>
      <c r="AH44">
        <f t="shared" si="10"/>
        <v>0.91666666666666663</v>
      </c>
      <c r="AI44">
        <f t="shared" si="11"/>
        <v>9.5486111111111778E-3</v>
      </c>
    </row>
    <row r="45" spans="1:35" x14ac:dyDescent="0.35">
      <c r="A45">
        <f>'Sheet1 (2)'!C43</f>
        <v>6</v>
      </c>
      <c r="B45" s="19">
        <f>'Sheet1 (2)'!D43</f>
        <v>0</v>
      </c>
      <c r="C45">
        <f t="shared" si="0"/>
        <v>1</v>
      </c>
      <c r="D45" s="20">
        <f t="shared" si="1"/>
        <v>1</v>
      </c>
      <c r="E45">
        <f t="shared" si="2"/>
        <v>0</v>
      </c>
      <c r="F45">
        <f t="shared" si="3"/>
        <v>6.6743705796133687E-2</v>
      </c>
      <c r="G45" s="19">
        <f t="shared" si="4"/>
        <v>6.6743705796133687E-2</v>
      </c>
      <c r="H45" s="20">
        <f t="shared" si="5"/>
        <v>0.93325629420386635</v>
      </c>
      <c r="I45" s="19">
        <f t="shared" si="6"/>
        <v>-6.9075416818152477E-2</v>
      </c>
      <c r="J45" s="20">
        <f t="shared" si="7"/>
        <v>100</v>
      </c>
      <c r="AB45">
        <v>6.6743705796133687E-2</v>
      </c>
      <c r="AC45">
        <v>1</v>
      </c>
      <c r="AD45">
        <v>0</v>
      </c>
      <c r="AE45">
        <f t="shared" si="12"/>
        <v>39</v>
      </c>
      <c r="AF45">
        <f t="shared" si="13"/>
        <v>2</v>
      </c>
      <c r="AG45">
        <f t="shared" si="9"/>
        <v>0.59375</v>
      </c>
      <c r="AH45">
        <f t="shared" si="10"/>
        <v>0.91666666666666663</v>
      </c>
      <c r="AI45">
        <f t="shared" si="11"/>
        <v>9.5486111111111778E-3</v>
      </c>
    </row>
    <row r="46" spans="1:35" x14ac:dyDescent="0.35">
      <c r="A46">
        <f>'Sheet1 (2)'!C44</f>
        <v>4</v>
      </c>
      <c r="B46" s="19">
        <f>'Sheet1 (2)'!D44</f>
        <v>0</v>
      </c>
      <c r="C46">
        <f t="shared" si="0"/>
        <v>1</v>
      </c>
      <c r="D46" s="20">
        <f t="shared" si="1"/>
        <v>1</v>
      </c>
      <c r="E46">
        <f t="shared" si="2"/>
        <v>0</v>
      </c>
      <c r="F46">
        <f t="shared" si="3"/>
        <v>2.1254119461241477E-2</v>
      </c>
      <c r="G46" s="19">
        <f t="shared" si="4"/>
        <v>2.1254119461241477E-2</v>
      </c>
      <c r="H46" s="20">
        <f t="shared" si="5"/>
        <v>0.97874588053875855</v>
      </c>
      <c r="I46" s="19">
        <f t="shared" si="6"/>
        <v>-2.1483240586356048E-2</v>
      </c>
      <c r="J46" s="20">
        <f t="shared" si="7"/>
        <v>100</v>
      </c>
      <c r="AB46">
        <v>6.6743705796133687E-2</v>
      </c>
      <c r="AC46">
        <v>1</v>
      </c>
      <c r="AD46">
        <v>0</v>
      </c>
      <c r="AE46">
        <f t="shared" si="12"/>
        <v>40</v>
      </c>
      <c r="AF46">
        <f t="shared" si="13"/>
        <v>2</v>
      </c>
      <c r="AG46">
        <f t="shared" si="9"/>
        <v>0.58333333333333326</v>
      </c>
      <c r="AH46">
        <f t="shared" si="10"/>
        <v>0.91666666666666663</v>
      </c>
      <c r="AI46">
        <f t="shared" si="11"/>
        <v>9.5486111111109748E-3</v>
      </c>
    </row>
    <row r="47" spans="1:35" x14ac:dyDescent="0.35">
      <c r="A47">
        <f>'Sheet1 (2)'!C45</f>
        <v>9</v>
      </c>
      <c r="B47" s="19">
        <f>'Sheet1 (2)'!D45</f>
        <v>0</v>
      </c>
      <c r="C47">
        <f t="shared" si="0"/>
        <v>1</v>
      </c>
      <c r="D47" s="20">
        <f t="shared" si="1"/>
        <v>1</v>
      </c>
      <c r="E47">
        <f t="shared" si="2"/>
        <v>0</v>
      </c>
      <c r="F47">
        <f t="shared" si="3"/>
        <v>0.29943963237692939</v>
      </c>
      <c r="G47" s="19">
        <f t="shared" si="4"/>
        <v>0.29943963237692939</v>
      </c>
      <c r="H47" s="20">
        <f t="shared" si="5"/>
        <v>0.70056036762307061</v>
      </c>
      <c r="I47" s="19">
        <f t="shared" si="6"/>
        <v>-0.35587473901229538</v>
      </c>
      <c r="J47" s="20">
        <f t="shared" si="7"/>
        <v>100</v>
      </c>
      <c r="AB47">
        <v>6.6743705796133687E-2</v>
      </c>
      <c r="AC47">
        <v>1</v>
      </c>
      <c r="AD47">
        <v>0</v>
      </c>
      <c r="AE47">
        <f t="shared" si="12"/>
        <v>41</v>
      </c>
      <c r="AF47">
        <f t="shared" si="13"/>
        <v>2</v>
      </c>
      <c r="AG47">
        <f t="shared" si="9"/>
        <v>0.57291666666666674</v>
      </c>
      <c r="AH47">
        <f t="shared" si="10"/>
        <v>0.91666666666666663</v>
      </c>
      <c r="AI47">
        <f t="shared" si="11"/>
        <v>9.5486111111111778E-3</v>
      </c>
    </row>
    <row r="48" spans="1:35" x14ac:dyDescent="0.35">
      <c r="A48">
        <f>'Sheet1 (2)'!C46</f>
        <v>9</v>
      </c>
      <c r="B48" s="19">
        <f>'Sheet1 (2)'!D46</f>
        <v>1</v>
      </c>
      <c r="C48">
        <f t="shared" si="0"/>
        <v>0</v>
      </c>
      <c r="D48" s="20">
        <f t="shared" si="1"/>
        <v>1</v>
      </c>
      <c r="E48">
        <f t="shared" si="2"/>
        <v>1</v>
      </c>
      <c r="F48">
        <f t="shared" si="3"/>
        <v>0.29943963237692939</v>
      </c>
      <c r="G48" s="19">
        <f t="shared" si="4"/>
        <v>0.29943963237692939</v>
      </c>
      <c r="H48" s="20">
        <f t="shared" si="5"/>
        <v>0.70056036762307061</v>
      </c>
      <c r="I48" s="19">
        <f t="shared" si="6"/>
        <v>-1.2058424430886627</v>
      </c>
      <c r="J48" s="20">
        <f t="shared" si="7"/>
        <v>0</v>
      </c>
      <c r="AB48">
        <v>6.6743705796133687E-2</v>
      </c>
      <c r="AC48">
        <v>1</v>
      </c>
      <c r="AD48">
        <v>0</v>
      </c>
      <c r="AE48">
        <f t="shared" si="12"/>
        <v>42</v>
      </c>
      <c r="AF48">
        <f t="shared" si="13"/>
        <v>2</v>
      </c>
      <c r="AG48">
        <f t="shared" si="9"/>
        <v>0.5625</v>
      </c>
      <c r="AH48">
        <f t="shared" si="10"/>
        <v>0.91666666666666663</v>
      </c>
      <c r="AI48">
        <f t="shared" si="11"/>
        <v>9.5486111111111778E-3</v>
      </c>
    </row>
    <row r="49" spans="1:35" x14ac:dyDescent="0.35">
      <c r="A49">
        <f>'Sheet1 (2)'!C47</f>
        <v>7</v>
      </c>
      <c r="B49" s="19">
        <f>'Sheet1 (2)'!D47</f>
        <v>0</v>
      </c>
      <c r="C49">
        <f t="shared" si="0"/>
        <v>1</v>
      </c>
      <c r="D49" s="20">
        <f t="shared" si="1"/>
        <v>1</v>
      </c>
      <c r="E49">
        <f t="shared" si="2"/>
        <v>0</v>
      </c>
      <c r="F49">
        <f t="shared" si="3"/>
        <v>0.11487654073920994</v>
      </c>
      <c r="G49" s="19">
        <f t="shared" si="4"/>
        <v>0.11487654073920994</v>
      </c>
      <c r="H49" s="20">
        <f t="shared" si="5"/>
        <v>0.88512345926079006</v>
      </c>
      <c r="I49" s="19">
        <f t="shared" si="6"/>
        <v>-0.12202814171411196</v>
      </c>
      <c r="J49" s="20">
        <f t="shared" si="7"/>
        <v>100</v>
      </c>
      <c r="AB49">
        <v>0.11487654073920994</v>
      </c>
      <c r="AC49">
        <v>1</v>
      </c>
      <c r="AD49">
        <v>0</v>
      </c>
      <c r="AE49">
        <f t="shared" si="12"/>
        <v>43</v>
      </c>
      <c r="AF49">
        <f t="shared" si="13"/>
        <v>2</v>
      </c>
      <c r="AG49">
        <f t="shared" si="9"/>
        <v>0.55208333333333326</v>
      </c>
      <c r="AH49">
        <f t="shared" si="10"/>
        <v>0.91666666666666663</v>
      </c>
      <c r="AI49">
        <f t="shared" si="11"/>
        <v>9.5486111111109748E-3</v>
      </c>
    </row>
    <row r="50" spans="1:35" x14ac:dyDescent="0.35">
      <c r="A50">
        <f>'Sheet1 (2)'!C48</f>
        <v>8</v>
      </c>
      <c r="B50" s="19">
        <f>'Sheet1 (2)'!D48</f>
        <v>0</v>
      </c>
      <c r="C50">
        <f t="shared" si="0"/>
        <v>1</v>
      </c>
      <c r="D50" s="20">
        <f t="shared" si="1"/>
        <v>1</v>
      </c>
      <c r="E50">
        <f t="shared" si="2"/>
        <v>0</v>
      </c>
      <c r="F50">
        <f t="shared" si="3"/>
        <v>0.19063051942050702</v>
      </c>
      <c r="G50" s="19">
        <f t="shared" si="4"/>
        <v>0.19063051942050702</v>
      </c>
      <c r="H50" s="20">
        <f t="shared" si="5"/>
        <v>0.80936948057949298</v>
      </c>
      <c r="I50" s="19">
        <f t="shared" si="6"/>
        <v>-0.21149975347873062</v>
      </c>
      <c r="J50" s="20">
        <f t="shared" si="7"/>
        <v>100</v>
      </c>
      <c r="AB50">
        <v>0.11487654073920994</v>
      </c>
      <c r="AC50">
        <v>1</v>
      </c>
      <c r="AD50">
        <v>0</v>
      </c>
      <c r="AE50">
        <f t="shared" si="12"/>
        <v>44</v>
      </c>
      <c r="AF50">
        <f t="shared" si="13"/>
        <v>2</v>
      </c>
      <c r="AG50">
        <f t="shared" si="9"/>
        <v>0.54166666666666674</v>
      </c>
      <c r="AH50">
        <f t="shared" si="10"/>
        <v>0.91666666666666663</v>
      </c>
      <c r="AI50">
        <f t="shared" si="11"/>
        <v>9.5486111111111778E-3</v>
      </c>
    </row>
    <row r="51" spans="1:35" x14ac:dyDescent="0.35">
      <c r="A51">
        <f>'Sheet1 (2)'!C49</f>
        <v>7</v>
      </c>
      <c r="B51" s="19">
        <f>'Sheet1 (2)'!D49</f>
        <v>0</v>
      </c>
      <c r="C51">
        <f t="shared" si="0"/>
        <v>1</v>
      </c>
      <c r="D51" s="20">
        <f t="shared" si="1"/>
        <v>1</v>
      </c>
      <c r="E51">
        <f t="shared" si="2"/>
        <v>0</v>
      </c>
      <c r="F51">
        <f t="shared" si="3"/>
        <v>0.11487654073920994</v>
      </c>
      <c r="G51" s="19">
        <f t="shared" si="4"/>
        <v>0.11487654073920994</v>
      </c>
      <c r="H51" s="20">
        <f t="shared" si="5"/>
        <v>0.88512345926079006</v>
      </c>
      <c r="I51" s="19">
        <f t="shared" si="6"/>
        <v>-0.12202814171411196</v>
      </c>
      <c r="J51" s="20">
        <f t="shared" si="7"/>
        <v>100</v>
      </c>
      <c r="AB51">
        <v>0.11487654073920994</v>
      </c>
      <c r="AC51">
        <v>1</v>
      </c>
      <c r="AD51">
        <v>0</v>
      </c>
      <c r="AE51">
        <f t="shared" si="12"/>
        <v>45</v>
      </c>
      <c r="AF51">
        <f t="shared" si="13"/>
        <v>2</v>
      </c>
      <c r="AG51">
        <f t="shared" si="9"/>
        <v>0.53125</v>
      </c>
      <c r="AH51">
        <f t="shared" si="10"/>
        <v>0.91666666666666663</v>
      </c>
      <c r="AI51">
        <f t="shared" si="11"/>
        <v>9.5486111111111778E-3</v>
      </c>
    </row>
    <row r="52" spans="1:35" x14ac:dyDescent="0.35">
      <c r="A52">
        <f>'Sheet1 (2)'!C50</f>
        <v>8</v>
      </c>
      <c r="B52" s="19">
        <f>'Sheet1 (2)'!D50</f>
        <v>0</v>
      </c>
      <c r="C52">
        <f t="shared" si="0"/>
        <v>1</v>
      </c>
      <c r="D52" s="20">
        <f t="shared" si="1"/>
        <v>1</v>
      </c>
      <c r="E52">
        <f t="shared" si="2"/>
        <v>0</v>
      </c>
      <c r="F52">
        <f t="shared" si="3"/>
        <v>0.19063051942050702</v>
      </c>
      <c r="G52" s="19">
        <f t="shared" si="4"/>
        <v>0.19063051942050702</v>
      </c>
      <c r="H52" s="20">
        <f t="shared" si="5"/>
        <v>0.80936948057949298</v>
      </c>
      <c r="I52" s="19">
        <f t="shared" si="6"/>
        <v>-0.21149975347873062</v>
      </c>
      <c r="J52" s="20">
        <f t="shared" si="7"/>
        <v>100</v>
      </c>
      <c r="AB52">
        <v>0.11487654073920994</v>
      </c>
      <c r="AC52">
        <v>1</v>
      </c>
      <c r="AD52">
        <v>0</v>
      </c>
      <c r="AE52">
        <f t="shared" si="12"/>
        <v>46</v>
      </c>
      <c r="AF52">
        <f t="shared" si="13"/>
        <v>2</v>
      </c>
      <c r="AG52">
        <f t="shared" si="9"/>
        <v>0.52083333333333326</v>
      </c>
      <c r="AH52">
        <f t="shared" si="10"/>
        <v>0.91666666666666663</v>
      </c>
      <c r="AI52">
        <f t="shared" si="11"/>
        <v>9.5486111111109748E-3</v>
      </c>
    </row>
    <row r="53" spans="1:35" x14ac:dyDescent="0.35">
      <c r="A53">
        <f>'Sheet1 (2)'!C51</f>
        <v>12</v>
      </c>
      <c r="B53" s="19">
        <f>'Sheet1 (2)'!D51</f>
        <v>1</v>
      </c>
      <c r="C53">
        <f t="shared" si="0"/>
        <v>0</v>
      </c>
      <c r="D53" s="20">
        <f t="shared" si="1"/>
        <v>1</v>
      </c>
      <c r="E53">
        <f t="shared" si="2"/>
        <v>1</v>
      </c>
      <c r="F53">
        <f t="shared" si="3"/>
        <v>0.71867212945436576</v>
      </c>
      <c r="G53" s="19">
        <f t="shared" si="4"/>
        <v>0.71867212945436576</v>
      </c>
      <c r="H53" s="20">
        <f t="shared" si="5"/>
        <v>0.28132787054563424</v>
      </c>
      <c r="I53" s="19">
        <f t="shared" si="6"/>
        <v>-0.33035003436866356</v>
      </c>
      <c r="J53" s="20">
        <f t="shared" si="7"/>
        <v>100</v>
      </c>
      <c r="AB53">
        <v>0.11487654073920994</v>
      </c>
      <c r="AC53">
        <v>1</v>
      </c>
      <c r="AD53">
        <v>0</v>
      </c>
      <c r="AE53">
        <f t="shared" si="12"/>
        <v>47</v>
      </c>
      <c r="AF53">
        <f t="shared" si="13"/>
        <v>2</v>
      </c>
      <c r="AG53">
        <f t="shared" si="9"/>
        <v>0.51041666666666674</v>
      </c>
      <c r="AH53">
        <f t="shared" si="10"/>
        <v>0.91666666666666663</v>
      </c>
      <c r="AI53">
        <f t="shared" si="11"/>
        <v>9.5486111111111778E-3</v>
      </c>
    </row>
    <row r="54" spans="1:35" x14ac:dyDescent="0.35">
      <c r="A54">
        <f>'Sheet1 (2)'!C52</f>
        <v>4</v>
      </c>
      <c r="B54" s="19">
        <f>'Sheet1 (2)'!D52</f>
        <v>0</v>
      </c>
      <c r="C54">
        <f t="shared" si="0"/>
        <v>1</v>
      </c>
      <c r="D54" s="20">
        <f t="shared" si="1"/>
        <v>1</v>
      </c>
      <c r="E54">
        <f t="shared" si="2"/>
        <v>0</v>
      </c>
      <c r="F54">
        <f t="shared" si="3"/>
        <v>2.1254119461241477E-2</v>
      </c>
      <c r="G54" s="19">
        <f t="shared" si="4"/>
        <v>2.1254119461241477E-2</v>
      </c>
      <c r="H54" s="20">
        <f t="shared" si="5"/>
        <v>0.97874588053875855</v>
      </c>
      <c r="I54" s="19">
        <f t="shared" si="6"/>
        <v>-2.1483240586356048E-2</v>
      </c>
      <c r="J54" s="20">
        <f t="shared" si="7"/>
        <v>100</v>
      </c>
      <c r="AB54">
        <v>0.11487654073920994</v>
      </c>
      <c r="AC54">
        <v>1</v>
      </c>
      <c r="AD54">
        <v>0</v>
      </c>
      <c r="AE54">
        <f t="shared" si="12"/>
        <v>48</v>
      </c>
      <c r="AF54">
        <f t="shared" si="13"/>
        <v>2</v>
      </c>
      <c r="AG54">
        <f t="shared" si="9"/>
        <v>0.5</v>
      </c>
      <c r="AH54">
        <f t="shared" si="10"/>
        <v>0.91666666666666663</v>
      </c>
      <c r="AI54">
        <f t="shared" si="11"/>
        <v>9.5486111111110772E-3</v>
      </c>
    </row>
    <row r="55" spans="1:35" x14ac:dyDescent="0.35">
      <c r="A55">
        <f>'Sheet1 (2)'!C53</f>
        <v>2</v>
      </c>
      <c r="B55" s="19">
        <f>'Sheet1 (2)'!D53</f>
        <v>0</v>
      </c>
      <c r="C55">
        <f t="shared" si="0"/>
        <v>1</v>
      </c>
      <c r="D55" s="20">
        <f t="shared" si="1"/>
        <v>1</v>
      </c>
      <c r="E55">
        <f t="shared" si="2"/>
        <v>0</v>
      </c>
      <c r="F55">
        <f t="shared" si="3"/>
        <v>6.5506243129635012E-3</v>
      </c>
      <c r="G55" s="19">
        <f t="shared" si="4"/>
        <v>6.5506243129635012E-3</v>
      </c>
      <c r="H55" s="20">
        <f t="shared" si="5"/>
        <v>0.99344937568703651</v>
      </c>
      <c r="I55" s="19">
        <f t="shared" si="6"/>
        <v>-6.572173812410962E-3</v>
      </c>
      <c r="J55" s="20">
        <f t="shared" si="7"/>
        <v>100</v>
      </c>
      <c r="AB55">
        <v>0.11487654073920994</v>
      </c>
      <c r="AC55">
        <v>1</v>
      </c>
      <c r="AD55">
        <v>0</v>
      </c>
      <c r="AE55">
        <f t="shared" si="12"/>
        <v>49</v>
      </c>
      <c r="AF55">
        <f t="shared" si="13"/>
        <v>2</v>
      </c>
      <c r="AG55">
        <f t="shared" si="9"/>
        <v>0.48958333333333337</v>
      </c>
      <c r="AH55">
        <f t="shared" si="10"/>
        <v>0.91666666666666663</v>
      </c>
      <c r="AI55">
        <f t="shared" si="11"/>
        <v>9.5486111111111778E-3</v>
      </c>
    </row>
    <row r="56" spans="1:35" x14ac:dyDescent="0.35">
      <c r="A56">
        <f>'Sheet1 (2)'!C54</f>
        <v>7</v>
      </c>
      <c r="B56" s="19">
        <f>'Sheet1 (2)'!D54</f>
        <v>0</v>
      </c>
      <c r="C56">
        <f t="shared" si="0"/>
        <v>1</v>
      </c>
      <c r="D56" s="20">
        <f t="shared" si="1"/>
        <v>1</v>
      </c>
      <c r="E56">
        <f t="shared" si="2"/>
        <v>0</v>
      </c>
      <c r="F56">
        <f t="shared" si="3"/>
        <v>0.11487654073920994</v>
      </c>
      <c r="G56" s="19">
        <f t="shared" si="4"/>
        <v>0.11487654073920994</v>
      </c>
      <c r="H56" s="20">
        <f t="shared" si="5"/>
        <v>0.88512345926079006</v>
      </c>
      <c r="I56" s="19">
        <f t="shared" si="6"/>
        <v>-0.12202814171411196</v>
      </c>
      <c r="J56" s="20">
        <f t="shared" si="7"/>
        <v>100</v>
      </c>
      <c r="AB56">
        <v>0.11487654073920994</v>
      </c>
      <c r="AC56">
        <v>1</v>
      </c>
      <c r="AD56">
        <v>0</v>
      </c>
      <c r="AE56">
        <f t="shared" si="12"/>
        <v>50</v>
      </c>
      <c r="AF56">
        <f t="shared" si="13"/>
        <v>2</v>
      </c>
      <c r="AG56">
        <f t="shared" si="9"/>
        <v>0.47916666666666663</v>
      </c>
      <c r="AH56">
        <f t="shared" si="10"/>
        <v>0.91666666666666663</v>
      </c>
      <c r="AI56">
        <f t="shared" si="11"/>
        <v>9.5486111111110772E-3</v>
      </c>
    </row>
    <row r="57" spans="1:35" x14ac:dyDescent="0.35">
      <c r="A57">
        <f>'Sheet1 (2)'!C55</f>
        <v>7</v>
      </c>
      <c r="B57" s="19">
        <f>'Sheet1 (2)'!D55</f>
        <v>0</v>
      </c>
      <c r="C57">
        <f t="shared" si="0"/>
        <v>1</v>
      </c>
      <c r="D57" s="20">
        <f t="shared" si="1"/>
        <v>1</v>
      </c>
      <c r="E57">
        <f t="shared" si="2"/>
        <v>0</v>
      </c>
      <c r="F57">
        <f t="shared" si="3"/>
        <v>0.11487654073920994</v>
      </c>
      <c r="G57" s="19">
        <f t="shared" si="4"/>
        <v>0.11487654073920994</v>
      </c>
      <c r="H57" s="20">
        <f t="shared" si="5"/>
        <v>0.88512345926079006</v>
      </c>
      <c r="I57" s="19">
        <f t="shared" si="6"/>
        <v>-0.12202814171411196</v>
      </c>
      <c r="J57" s="20">
        <f t="shared" si="7"/>
        <v>100</v>
      </c>
      <c r="AB57">
        <v>0.11487654073920994</v>
      </c>
      <c r="AC57">
        <v>1</v>
      </c>
      <c r="AD57">
        <v>0</v>
      </c>
      <c r="AE57">
        <f t="shared" si="12"/>
        <v>51</v>
      </c>
      <c r="AF57">
        <f t="shared" si="13"/>
        <v>2</v>
      </c>
      <c r="AG57">
        <f t="shared" si="9"/>
        <v>0.46875</v>
      </c>
      <c r="AH57">
        <f t="shared" si="10"/>
        <v>0.91666666666666663</v>
      </c>
      <c r="AI57">
        <f t="shared" si="11"/>
        <v>9.5486111111110772E-3</v>
      </c>
    </row>
    <row r="58" spans="1:35" x14ac:dyDescent="0.35">
      <c r="A58">
        <f>'Sheet1 (2)'!C56</f>
        <v>13</v>
      </c>
      <c r="B58" s="19">
        <f>'Sheet1 (2)'!D56</f>
        <v>1</v>
      </c>
      <c r="C58">
        <f t="shared" si="0"/>
        <v>0</v>
      </c>
      <c r="D58" s="20">
        <f t="shared" si="1"/>
        <v>1</v>
      </c>
      <c r="E58">
        <f t="shared" si="2"/>
        <v>1</v>
      </c>
      <c r="F58">
        <f t="shared" si="3"/>
        <v>0.82256675350312403</v>
      </c>
      <c r="G58" s="19">
        <f t="shared" si="4"/>
        <v>0.82256675350312403</v>
      </c>
      <c r="H58" s="20">
        <f t="shared" si="5"/>
        <v>0.17743324649687597</v>
      </c>
      <c r="I58" s="19">
        <f t="shared" si="6"/>
        <v>-0.19532564036153088</v>
      </c>
      <c r="J58" s="20">
        <f t="shared" si="7"/>
        <v>100</v>
      </c>
      <c r="AB58">
        <v>0.11487654073920994</v>
      </c>
      <c r="AC58">
        <v>1</v>
      </c>
      <c r="AD58">
        <v>0</v>
      </c>
      <c r="AE58">
        <f t="shared" si="12"/>
        <v>52</v>
      </c>
      <c r="AF58">
        <f t="shared" si="13"/>
        <v>2</v>
      </c>
      <c r="AG58">
        <f t="shared" si="9"/>
        <v>0.45833333333333337</v>
      </c>
      <c r="AH58">
        <f t="shared" si="10"/>
        <v>0.91666666666666663</v>
      </c>
      <c r="AI58">
        <f t="shared" si="11"/>
        <v>9.5486111111111778E-3</v>
      </c>
    </row>
    <row r="59" spans="1:35" x14ac:dyDescent="0.35">
      <c r="A59">
        <f>'Sheet1 (2)'!C57</f>
        <v>7</v>
      </c>
      <c r="B59" s="19">
        <f>'Sheet1 (2)'!D57</f>
        <v>0</v>
      </c>
      <c r="C59">
        <f t="shared" si="0"/>
        <v>1</v>
      </c>
      <c r="D59" s="20">
        <f t="shared" si="1"/>
        <v>1</v>
      </c>
      <c r="E59">
        <f t="shared" si="2"/>
        <v>0</v>
      </c>
      <c r="F59">
        <f t="shared" si="3"/>
        <v>0.11487654073920994</v>
      </c>
      <c r="G59" s="19">
        <f t="shared" si="4"/>
        <v>0.11487654073920994</v>
      </c>
      <c r="H59" s="20">
        <f t="shared" si="5"/>
        <v>0.88512345926079006</v>
      </c>
      <c r="I59" s="19">
        <f t="shared" si="6"/>
        <v>-0.12202814171411196</v>
      </c>
      <c r="J59" s="20">
        <f t="shared" si="7"/>
        <v>100</v>
      </c>
      <c r="AB59">
        <v>0.11487654073920994</v>
      </c>
      <c r="AC59">
        <v>1</v>
      </c>
      <c r="AD59">
        <v>0</v>
      </c>
      <c r="AE59">
        <f t="shared" si="12"/>
        <v>53</v>
      </c>
      <c r="AF59">
        <f t="shared" si="13"/>
        <v>2</v>
      </c>
      <c r="AG59">
        <f t="shared" si="9"/>
        <v>0.44791666666666663</v>
      </c>
      <c r="AH59">
        <f t="shared" si="10"/>
        <v>0.91666666666666663</v>
      </c>
      <c r="AI59">
        <f t="shared" si="11"/>
        <v>9.5486111111110772E-3</v>
      </c>
    </row>
    <row r="60" spans="1:35" x14ac:dyDescent="0.35">
      <c r="A60">
        <f>'Sheet1 (2)'!C58</f>
        <v>5</v>
      </c>
      <c r="B60" s="19">
        <f>'Sheet1 (2)'!D58</f>
        <v>0</v>
      </c>
      <c r="C60">
        <f t="shared" si="0"/>
        <v>1</v>
      </c>
      <c r="D60" s="20">
        <f t="shared" si="1"/>
        <v>1</v>
      </c>
      <c r="E60">
        <f t="shared" si="2"/>
        <v>0</v>
      </c>
      <c r="F60">
        <f t="shared" si="3"/>
        <v>3.7914467707516428E-2</v>
      </c>
      <c r="G60" s="19">
        <f t="shared" si="4"/>
        <v>3.7914467707516428E-2</v>
      </c>
      <c r="H60" s="20">
        <f t="shared" si="5"/>
        <v>0.96208553229248361</v>
      </c>
      <c r="I60" s="19">
        <f t="shared" si="6"/>
        <v>-3.8651921361823355E-2</v>
      </c>
      <c r="J60" s="20">
        <f t="shared" si="7"/>
        <v>100</v>
      </c>
      <c r="AB60">
        <v>0.11487654073920994</v>
      </c>
      <c r="AC60">
        <v>1</v>
      </c>
      <c r="AD60">
        <v>0</v>
      </c>
      <c r="AE60">
        <f t="shared" si="12"/>
        <v>54</v>
      </c>
      <c r="AF60">
        <f t="shared" si="13"/>
        <v>2</v>
      </c>
      <c r="AG60">
        <f t="shared" si="9"/>
        <v>0.4375</v>
      </c>
      <c r="AH60">
        <f t="shared" si="10"/>
        <v>0.91666666666666663</v>
      </c>
      <c r="AI60">
        <f t="shared" si="11"/>
        <v>0</v>
      </c>
    </row>
    <row r="61" spans="1:35" x14ac:dyDescent="0.35">
      <c r="A61">
        <f>'Sheet1 (2)'!C59</f>
        <v>9</v>
      </c>
      <c r="B61" s="19">
        <f>'Sheet1 (2)'!D59</f>
        <v>0</v>
      </c>
      <c r="C61">
        <f t="shared" si="0"/>
        <v>1</v>
      </c>
      <c r="D61" s="20">
        <f t="shared" si="1"/>
        <v>1</v>
      </c>
      <c r="E61">
        <f t="shared" si="2"/>
        <v>0</v>
      </c>
      <c r="F61">
        <f t="shared" si="3"/>
        <v>0.29943963237692939</v>
      </c>
      <c r="G61" s="19">
        <f t="shared" si="4"/>
        <v>0.29943963237692939</v>
      </c>
      <c r="H61" s="20">
        <f t="shared" si="5"/>
        <v>0.70056036762307061</v>
      </c>
      <c r="I61" s="19">
        <f t="shared" si="6"/>
        <v>-0.35587473901229538</v>
      </c>
      <c r="J61" s="20">
        <f t="shared" si="7"/>
        <v>100</v>
      </c>
      <c r="AB61">
        <v>0.11487654073920994</v>
      </c>
      <c r="AC61">
        <v>0</v>
      </c>
      <c r="AD61">
        <v>1</v>
      </c>
      <c r="AE61">
        <f t="shared" si="12"/>
        <v>54</v>
      </c>
      <c r="AF61">
        <f t="shared" si="13"/>
        <v>3</v>
      </c>
      <c r="AG61">
        <f t="shared" si="9"/>
        <v>0.4375</v>
      </c>
      <c r="AH61">
        <f t="shared" si="10"/>
        <v>0.875</v>
      </c>
      <c r="AI61">
        <f t="shared" si="11"/>
        <v>9.114583333333301E-3</v>
      </c>
    </row>
    <row r="62" spans="1:35" x14ac:dyDescent="0.35">
      <c r="A62">
        <f>'Sheet1 (2)'!C60</f>
        <v>7</v>
      </c>
      <c r="B62" s="19">
        <f>'Sheet1 (2)'!D60</f>
        <v>0</v>
      </c>
      <c r="C62">
        <f t="shared" si="0"/>
        <v>1</v>
      </c>
      <c r="D62" s="20">
        <f t="shared" si="1"/>
        <v>1</v>
      </c>
      <c r="E62">
        <f t="shared" si="2"/>
        <v>0</v>
      </c>
      <c r="F62">
        <f t="shared" si="3"/>
        <v>0.11487654073920994</v>
      </c>
      <c r="G62" s="19">
        <f t="shared" si="4"/>
        <v>0.11487654073920994</v>
      </c>
      <c r="H62" s="20">
        <f t="shared" si="5"/>
        <v>0.88512345926079006</v>
      </c>
      <c r="I62" s="19">
        <f t="shared" si="6"/>
        <v>-0.12202814171411196</v>
      </c>
      <c r="J62" s="20">
        <f t="shared" si="7"/>
        <v>100</v>
      </c>
      <c r="AB62">
        <v>0.11487654073920994</v>
      </c>
      <c r="AC62">
        <v>1</v>
      </c>
      <c r="AD62">
        <v>0</v>
      </c>
      <c r="AE62">
        <f t="shared" si="12"/>
        <v>55</v>
      </c>
      <c r="AF62">
        <f t="shared" si="13"/>
        <v>3</v>
      </c>
      <c r="AG62">
        <f t="shared" si="9"/>
        <v>0.42708333333333337</v>
      </c>
      <c r="AH62">
        <f t="shared" si="10"/>
        <v>0.875</v>
      </c>
      <c r="AI62">
        <f t="shared" si="11"/>
        <v>9.1145833333333981E-3</v>
      </c>
    </row>
    <row r="63" spans="1:35" x14ac:dyDescent="0.35">
      <c r="A63">
        <f>'Sheet1 (2)'!C61</f>
        <v>10</v>
      </c>
      <c r="B63" s="19">
        <f>'Sheet1 (2)'!D61</f>
        <v>1</v>
      </c>
      <c r="C63">
        <f t="shared" si="0"/>
        <v>0</v>
      </c>
      <c r="D63" s="20">
        <f t="shared" si="1"/>
        <v>1</v>
      </c>
      <c r="E63">
        <f t="shared" si="2"/>
        <v>1</v>
      </c>
      <c r="F63">
        <f t="shared" si="3"/>
        <v>0.43683503067051865</v>
      </c>
      <c r="G63" s="19">
        <f t="shared" si="4"/>
        <v>0.43683503067051865</v>
      </c>
      <c r="H63" s="20">
        <f t="shared" si="5"/>
        <v>0.56316496932948135</v>
      </c>
      <c r="I63" s="19">
        <f t="shared" si="6"/>
        <v>-0.82819965934564621</v>
      </c>
      <c r="J63" s="20">
        <f t="shared" si="7"/>
        <v>0</v>
      </c>
      <c r="AB63">
        <v>0.11487654073920994</v>
      </c>
      <c r="AC63">
        <v>1</v>
      </c>
      <c r="AD63">
        <v>0</v>
      </c>
      <c r="AE63">
        <f t="shared" si="12"/>
        <v>56</v>
      </c>
      <c r="AF63">
        <f t="shared" si="13"/>
        <v>3</v>
      </c>
      <c r="AG63">
        <f t="shared" si="9"/>
        <v>0.41666666666666663</v>
      </c>
      <c r="AH63">
        <f t="shared" si="10"/>
        <v>0.875</v>
      </c>
      <c r="AI63">
        <f t="shared" si="11"/>
        <v>9.114583333333301E-3</v>
      </c>
    </row>
    <row r="64" spans="1:35" x14ac:dyDescent="0.35">
      <c r="A64">
        <f>'Sheet1 (2)'!C62</f>
        <v>7</v>
      </c>
      <c r="B64" s="19">
        <f>'Sheet1 (2)'!D62</f>
        <v>0</v>
      </c>
      <c r="C64">
        <f t="shared" si="0"/>
        <v>1</v>
      </c>
      <c r="D64" s="20">
        <f t="shared" si="1"/>
        <v>1</v>
      </c>
      <c r="E64">
        <f t="shared" si="2"/>
        <v>0</v>
      </c>
      <c r="F64">
        <f t="shared" si="3"/>
        <v>0.11487654073920994</v>
      </c>
      <c r="G64" s="19">
        <f t="shared" si="4"/>
        <v>0.11487654073920994</v>
      </c>
      <c r="H64" s="20">
        <f t="shared" si="5"/>
        <v>0.88512345926079006</v>
      </c>
      <c r="I64" s="19">
        <f t="shared" si="6"/>
        <v>-0.12202814171411196</v>
      </c>
      <c r="J64" s="20">
        <f t="shared" si="7"/>
        <v>100</v>
      </c>
      <c r="AB64">
        <v>0.11487654073920994</v>
      </c>
      <c r="AC64">
        <v>1</v>
      </c>
      <c r="AD64">
        <v>0</v>
      </c>
      <c r="AE64">
        <f t="shared" si="12"/>
        <v>57</v>
      </c>
      <c r="AF64">
        <f t="shared" si="13"/>
        <v>3</v>
      </c>
      <c r="AG64">
        <f t="shared" si="9"/>
        <v>0.40625</v>
      </c>
      <c r="AH64">
        <f t="shared" si="10"/>
        <v>0.875</v>
      </c>
      <c r="AI64">
        <f t="shared" si="11"/>
        <v>9.114583333333301E-3</v>
      </c>
    </row>
    <row r="65" spans="1:35" x14ac:dyDescent="0.35">
      <c r="A65">
        <f>'Sheet1 (2)'!C63</f>
        <v>5</v>
      </c>
      <c r="B65" s="19">
        <f>'Sheet1 (2)'!D63</f>
        <v>0</v>
      </c>
      <c r="C65">
        <f t="shared" si="0"/>
        <v>1</v>
      </c>
      <c r="D65" s="20">
        <f t="shared" si="1"/>
        <v>1</v>
      </c>
      <c r="E65">
        <f t="shared" si="2"/>
        <v>0</v>
      </c>
      <c r="F65">
        <f t="shared" si="3"/>
        <v>3.7914467707516428E-2</v>
      </c>
      <c r="G65" s="19">
        <f t="shared" si="4"/>
        <v>3.7914467707516428E-2</v>
      </c>
      <c r="H65" s="20">
        <f t="shared" si="5"/>
        <v>0.96208553229248361</v>
      </c>
      <c r="I65" s="19">
        <f t="shared" si="6"/>
        <v>-3.8651921361823355E-2</v>
      </c>
      <c r="J65" s="20">
        <f t="shared" si="7"/>
        <v>100</v>
      </c>
      <c r="AB65">
        <v>0.11487654073920994</v>
      </c>
      <c r="AC65">
        <v>1</v>
      </c>
      <c r="AD65">
        <v>0</v>
      </c>
      <c r="AE65">
        <f t="shared" si="12"/>
        <v>58</v>
      </c>
      <c r="AF65">
        <f t="shared" si="13"/>
        <v>3</v>
      </c>
      <c r="AG65">
        <f t="shared" si="9"/>
        <v>0.39583333333333337</v>
      </c>
      <c r="AH65">
        <f t="shared" si="10"/>
        <v>0.875</v>
      </c>
      <c r="AI65">
        <f t="shared" si="11"/>
        <v>9.1145833333333981E-3</v>
      </c>
    </row>
    <row r="66" spans="1:35" x14ac:dyDescent="0.35">
      <c r="A66">
        <f>'Sheet1 (2)'!C64</f>
        <v>5</v>
      </c>
      <c r="B66" s="19">
        <f>'Sheet1 (2)'!D64</f>
        <v>0</v>
      </c>
      <c r="C66">
        <f t="shared" si="0"/>
        <v>1</v>
      </c>
      <c r="D66" s="20">
        <f t="shared" si="1"/>
        <v>1</v>
      </c>
      <c r="E66">
        <f t="shared" si="2"/>
        <v>0</v>
      </c>
      <c r="F66">
        <f t="shared" si="3"/>
        <v>3.7914467707516428E-2</v>
      </c>
      <c r="G66" s="19">
        <f t="shared" si="4"/>
        <v>3.7914467707516428E-2</v>
      </c>
      <c r="H66" s="20">
        <f t="shared" si="5"/>
        <v>0.96208553229248361</v>
      </c>
      <c r="I66" s="19">
        <f t="shared" si="6"/>
        <v>-3.8651921361823355E-2</v>
      </c>
      <c r="J66" s="20">
        <f t="shared" si="7"/>
        <v>100</v>
      </c>
      <c r="AB66">
        <v>0.11487654073920994</v>
      </c>
      <c r="AC66">
        <v>1</v>
      </c>
      <c r="AD66">
        <v>0</v>
      </c>
      <c r="AE66">
        <f t="shared" si="12"/>
        <v>59</v>
      </c>
      <c r="AF66">
        <f t="shared" si="13"/>
        <v>3</v>
      </c>
      <c r="AG66">
        <f t="shared" si="9"/>
        <v>0.38541666666666663</v>
      </c>
      <c r="AH66">
        <f t="shared" si="10"/>
        <v>0.875</v>
      </c>
      <c r="AI66">
        <f t="shared" si="11"/>
        <v>9.114583333333301E-3</v>
      </c>
    </row>
    <row r="67" spans="1:35" x14ac:dyDescent="0.35">
      <c r="A67">
        <f>'Sheet1 (2)'!C65</f>
        <v>7</v>
      </c>
      <c r="B67" s="19">
        <f>'Sheet1 (2)'!D65</f>
        <v>0</v>
      </c>
      <c r="C67">
        <f t="shared" si="0"/>
        <v>1</v>
      </c>
      <c r="D67" s="20">
        <f t="shared" si="1"/>
        <v>1</v>
      </c>
      <c r="E67">
        <f t="shared" si="2"/>
        <v>0</v>
      </c>
      <c r="F67">
        <f t="shared" si="3"/>
        <v>0.11487654073920994</v>
      </c>
      <c r="G67" s="19">
        <f t="shared" si="4"/>
        <v>0.11487654073920994</v>
      </c>
      <c r="H67" s="20">
        <f t="shared" si="5"/>
        <v>0.88512345926079006</v>
      </c>
      <c r="I67" s="19">
        <f t="shared" si="6"/>
        <v>-0.12202814171411196</v>
      </c>
      <c r="J67" s="20">
        <f t="shared" si="7"/>
        <v>100</v>
      </c>
      <c r="AB67">
        <v>0.11487654073920994</v>
      </c>
      <c r="AC67">
        <v>1</v>
      </c>
      <c r="AD67">
        <v>0</v>
      </c>
      <c r="AE67">
        <f t="shared" si="12"/>
        <v>60</v>
      </c>
      <c r="AF67">
        <f t="shared" si="13"/>
        <v>3</v>
      </c>
      <c r="AG67">
        <f t="shared" si="9"/>
        <v>0.375</v>
      </c>
      <c r="AH67">
        <f t="shared" si="10"/>
        <v>0.875</v>
      </c>
      <c r="AI67">
        <f t="shared" si="11"/>
        <v>9.114583333333301E-3</v>
      </c>
    </row>
    <row r="68" spans="1:35" x14ac:dyDescent="0.35">
      <c r="A68">
        <f>'Sheet1 (2)'!C66</f>
        <v>12</v>
      </c>
      <c r="B68" s="19">
        <f>'Sheet1 (2)'!D66</f>
        <v>1</v>
      </c>
      <c r="C68">
        <f t="shared" si="0"/>
        <v>0</v>
      </c>
      <c r="D68" s="20">
        <f t="shared" si="1"/>
        <v>1</v>
      </c>
      <c r="E68">
        <f t="shared" si="2"/>
        <v>1</v>
      </c>
      <c r="F68">
        <f t="shared" si="3"/>
        <v>0.71867212945436576</v>
      </c>
      <c r="G68" s="19">
        <f t="shared" si="4"/>
        <v>0.71867212945436576</v>
      </c>
      <c r="H68" s="20">
        <f t="shared" si="5"/>
        <v>0.28132787054563424</v>
      </c>
      <c r="I68" s="19">
        <f t="shared" si="6"/>
        <v>-0.33035003436866356</v>
      </c>
      <c r="J68" s="20">
        <f t="shared" si="7"/>
        <v>100</v>
      </c>
      <c r="AB68">
        <v>0.11487654073920994</v>
      </c>
      <c r="AC68">
        <v>1</v>
      </c>
      <c r="AD68">
        <v>0</v>
      </c>
      <c r="AE68">
        <f t="shared" si="12"/>
        <v>61</v>
      </c>
      <c r="AF68">
        <f t="shared" si="13"/>
        <v>3</v>
      </c>
      <c r="AG68">
        <f t="shared" si="9"/>
        <v>0.36458333333333337</v>
      </c>
      <c r="AH68">
        <f t="shared" si="10"/>
        <v>0.875</v>
      </c>
      <c r="AI68">
        <f t="shared" si="11"/>
        <v>9.1145833333333981E-3</v>
      </c>
    </row>
    <row r="69" spans="1:35" x14ac:dyDescent="0.35">
      <c r="A69">
        <f>'Sheet1 (2)'!C67</f>
        <v>4</v>
      </c>
      <c r="B69" s="19">
        <f>'Sheet1 (2)'!D67</f>
        <v>0</v>
      </c>
      <c r="C69">
        <f t="shared" ref="C69:C123" si="14">1-B69</f>
        <v>1</v>
      </c>
      <c r="D69" s="20">
        <f t="shared" ref="D69:D123" si="15">B69+C69</f>
        <v>1</v>
      </c>
      <c r="E69">
        <f t="shared" ref="E69:E123" si="16">IF(D69=0,"",B69/D69)</f>
        <v>0</v>
      </c>
      <c r="F69">
        <f t="shared" ref="F69:F123" si="17">1/(1+EXP(-$M$5-$M$6*A69))</f>
        <v>2.1254119461241477E-2</v>
      </c>
      <c r="G69" s="19">
        <f t="shared" ref="G69:G123" si="18">D69*F69</f>
        <v>2.1254119461241477E-2</v>
      </c>
      <c r="H69" s="20">
        <f t="shared" ref="H69:H123" si="19">D69-G69</f>
        <v>0.97874588053875855</v>
      </c>
      <c r="I69" s="19">
        <f t="shared" ref="I69:I123" si="20">IFERROR(D69*(E69*LN(F69)+(1-E69)*LN(1-F69)),0)</f>
        <v>-2.1483240586356048E-2</v>
      </c>
      <c r="J69" s="20">
        <f t="shared" ref="J69:J123" si="21">100*IF(F69&gt;=$X$10,B69/D69,C69/D69)</f>
        <v>100</v>
      </c>
      <c r="AB69">
        <v>0.11487654073920994</v>
      </c>
      <c r="AC69">
        <v>1</v>
      </c>
      <c r="AD69">
        <v>0</v>
      </c>
      <c r="AE69">
        <f t="shared" si="12"/>
        <v>62</v>
      </c>
      <c r="AF69">
        <f t="shared" si="13"/>
        <v>3</v>
      </c>
      <c r="AG69">
        <f t="shared" ref="AG69:AG124" si="22">1-AE69/AE$124</f>
        <v>0.35416666666666663</v>
      </c>
      <c r="AH69">
        <f t="shared" ref="AH69:AH124" si="23">1-AF69/AF$124</f>
        <v>0.875</v>
      </c>
      <c r="AI69">
        <f t="shared" ref="AI69:AI124" si="24">(AG69-AG70)*AH69</f>
        <v>9.114583333333301E-3</v>
      </c>
    </row>
    <row r="70" spans="1:35" x14ac:dyDescent="0.35">
      <c r="A70">
        <f>'Sheet1 (2)'!C68</f>
        <v>7</v>
      </c>
      <c r="B70" s="19">
        <f>'Sheet1 (2)'!D68</f>
        <v>0</v>
      </c>
      <c r="C70">
        <f t="shared" si="14"/>
        <v>1</v>
      </c>
      <c r="D70" s="20">
        <f t="shared" si="15"/>
        <v>1</v>
      </c>
      <c r="E70">
        <f t="shared" si="16"/>
        <v>0</v>
      </c>
      <c r="F70">
        <f t="shared" si="17"/>
        <v>0.11487654073920994</v>
      </c>
      <c r="G70" s="19">
        <f t="shared" si="18"/>
        <v>0.11487654073920994</v>
      </c>
      <c r="H70" s="20">
        <f t="shared" si="19"/>
        <v>0.88512345926079006</v>
      </c>
      <c r="I70" s="19">
        <f t="shared" si="20"/>
        <v>-0.12202814171411196</v>
      </c>
      <c r="J70" s="20">
        <f t="shared" si="21"/>
        <v>100</v>
      </c>
      <c r="AB70">
        <v>0.11487654073920994</v>
      </c>
      <c r="AC70">
        <v>1</v>
      </c>
      <c r="AD70">
        <v>0</v>
      </c>
      <c r="AE70">
        <f t="shared" ref="AE70:AE124" si="25">AE69+AC70</f>
        <v>63</v>
      </c>
      <c r="AF70">
        <f t="shared" ref="AF70:AF124" si="26">AF69+AD70</f>
        <v>3</v>
      </c>
      <c r="AG70">
        <f t="shared" si="22"/>
        <v>0.34375</v>
      </c>
      <c r="AH70">
        <f t="shared" si="23"/>
        <v>0.875</v>
      </c>
      <c r="AI70">
        <f t="shared" si="24"/>
        <v>9.114583333333301E-3</v>
      </c>
    </row>
    <row r="71" spans="1:35" x14ac:dyDescent="0.35">
      <c r="A71">
        <f>'Sheet1 (2)'!C69</f>
        <v>9</v>
      </c>
      <c r="B71" s="19">
        <f>'Sheet1 (2)'!D69</f>
        <v>0</v>
      </c>
      <c r="C71">
        <f t="shared" si="14"/>
        <v>1</v>
      </c>
      <c r="D71" s="20">
        <f t="shared" si="15"/>
        <v>1</v>
      </c>
      <c r="E71">
        <f t="shared" si="16"/>
        <v>0</v>
      </c>
      <c r="F71">
        <f t="shared" si="17"/>
        <v>0.29943963237692939</v>
      </c>
      <c r="G71" s="19">
        <f t="shared" si="18"/>
        <v>0.29943963237692939</v>
      </c>
      <c r="H71" s="20">
        <f t="shared" si="19"/>
        <v>0.70056036762307061</v>
      </c>
      <c r="I71" s="19">
        <f t="shared" si="20"/>
        <v>-0.35587473901229538</v>
      </c>
      <c r="J71" s="20">
        <f t="shared" si="21"/>
        <v>100</v>
      </c>
      <c r="AB71">
        <v>0.11487654073920994</v>
      </c>
      <c r="AC71">
        <v>1</v>
      </c>
      <c r="AD71">
        <v>0</v>
      </c>
      <c r="AE71">
        <f t="shared" si="25"/>
        <v>64</v>
      </c>
      <c r="AF71">
        <f t="shared" si="26"/>
        <v>3</v>
      </c>
      <c r="AG71">
        <f t="shared" si="22"/>
        <v>0.33333333333333337</v>
      </c>
      <c r="AH71">
        <f t="shared" si="23"/>
        <v>0.875</v>
      </c>
      <c r="AI71">
        <f t="shared" si="24"/>
        <v>9.1145833333333981E-3</v>
      </c>
    </row>
    <row r="72" spans="1:35" x14ac:dyDescent="0.35">
      <c r="A72">
        <f>'Sheet1 (2)'!C70</f>
        <v>9</v>
      </c>
      <c r="B72" s="19">
        <f>'Sheet1 (2)'!D70</f>
        <v>0</v>
      </c>
      <c r="C72">
        <f t="shared" si="14"/>
        <v>1</v>
      </c>
      <c r="D72" s="20">
        <f t="shared" si="15"/>
        <v>1</v>
      </c>
      <c r="E72">
        <f t="shared" si="16"/>
        <v>0</v>
      </c>
      <c r="F72">
        <f t="shared" si="17"/>
        <v>0.29943963237692939</v>
      </c>
      <c r="G72" s="19">
        <f t="shared" si="18"/>
        <v>0.29943963237692939</v>
      </c>
      <c r="H72" s="20">
        <f t="shared" si="19"/>
        <v>0.70056036762307061</v>
      </c>
      <c r="I72" s="19">
        <f t="shared" si="20"/>
        <v>-0.35587473901229538</v>
      </c>
      <c r="J72" s="20">
        <f t="shared" si="21"/>
        <v>100</v>
      </c>
      <c r="AB72">
        <v>0.11487654073920994</v>
      </c>
      <c r="AC72">
        <v>1</v>
      </c>
      <c r="AD72">
        <v>0</v>
      </c>
      <c r="AE72">
        <f t="shared" si="25"/>
        <v>65</v>
      </c>
      <c r="AF72">
        <f t="shared" si="26"/>
        <v>3</v>
      </c>
      <c r="AG72">
        <f t="shared" si="22"/>
        <v>0.32291666666666663</v>
      </c>
      <c r="AH72">
        <f t="shared" si="23"/>
        <v>0.875</v>
      </c>
      <c r="AI72">
        <f t="shared" si="24"/>
        <v>9.114583333333301E-3</v>
      </c>
    </row>
    <row r="73" spans="1:35" x14ac:dyDescent="0.35">
      <c r="A73">
        <f>'Sheet1 (2)'!C71</f>
        <v>14</v>
      </c>
      <c r="B73" s="19">
        <f>'Sheet1 (2)'!D71</f>
        <v>1</v>
      </c>
      <c r="C73">
        <f t="shared" si="14"/>
        <v>0</v>
      </c>
      <c r="D73" s="20">
        <f t="shared" si="15"/>
        <v>1</v>
      </c>
      <c r="E73">
        <f t="shared" si="16"/>
        <v>1</v>
      </c>
      <c r="F73">
        <f t="shared" si="17"/>
        <v>0.89376468106017926</v>
      </c>
      <c r="G73" s="19">
        <f t="shared" si="18"/>
        <v>0.89376468106017926</v>
      </c>
      <c r="H73" s="20">
        <f t="shared" si="19"/>
        <v>0.10623531893982074</v>
      </c>
      <c r="I73" s="19">
        <f t="shared" si="20"/>
        <v>-0.11231275874779111</v>
      </c>
      <c r="J73" s="20">
        <f t="shared" si="21"/>
        <v>100</v>
      </c>
      <c r="AB73">
        <v>0.11487654073920994</v>
      </c>
      <c r="AC73">
        <v>1</v>
      </c>
      <c r="AD73">
        <v>0</v>
      </c>
      <c r="AE73">
        <f t="shared" si="25"/>
        <v>66</v>
      </c>
      <c r="AF73">
        <f t="shared" si="26"/>
        <v>3</v>
      </c>
      <c r="AG73">
        <f t="shared" si="22"/>
        <v>0.3125</v>
      </c>
      <c r="AH73">
        <f t="shared" si="23"/>
        <v>0.875</v>
      </c>
      <c r="AI73">
        <f t="shared" si="24"/>
        <v>9.114583333333301E-3</v>
      </c>
    </row>
    <row r="74" spans="1:35" x14ac:dyDescent="0.35">
      <c r="A74">
        <f>'Sheet1 (2)'!C72</f>
        <v>7</v>
      </c>
      <c r="B74" s="19">
        <f>'Sheet1 (2)'!D72</f>
        <v>0</v>
      </c>
      <c r="C74">
        <f t="shared" si="14"/>
        <v>1</v>
      </c>
      <c r="D74" s="20">
        <f t="shared" si="15"/>
        <v>1</v>
      </c>
      <c r="E74">
        <f t="shared" si="16"/>
        <v>0</v>
      </c>
      <c r="F74">
        <f t="shared" si="17"/>
        <v>0.11487654073920994</v>
      </c>
      <c r="G74" s="19">
        <f t="shared" si="18"/>
        <v>0.11487654073920994</v>
      </c>
      <c r="H74" s="20">
        <f t="shared" si="19"/>
        <v>0.88512345926079006</v>
      </c>
      <c r="I74" s="19">
        <f t="shared" si="20"/>
        <v>-0.12202814171411196</v>
      </c>
      <c r="J74" s="20">
        <f t="shared" si="21"/>
        <v>100</v>
      </c>
      <c r="AB74">
        <v>0.11487654073920994</v>
      </c>
      <c r="AC74">
        <v>1</v>
      </c>
      <c r="AD74">
        <v>0</v>
      </c>
      <c r="AE74">
        <f t="shared" si="25"/>
        <v>67</v>
      </c>
      <c r="AF74">
        <f t="shared" si="26"/>
        <v>3</v>
      </c>
      <c r="AG74">
        <f t="shared" si="22"/>
        <v>0.30208333333333337</v>
      </c>
      <c r="AH74">
        <f t="shared" si="23"/>
        <v>0.875</v>
      </c>
      <c r="AI74">
        <f t="shared" si="24"/>
        <v>9.1145833333333981E-3</v>
      </c>
    </row>
    <row r="75" spans="1:35" x14ac:dyDescent="0.35">
      <c r="A75">
        <f>'Sheet1 (2)'!C73</f>
        <v>7</v>
      </c>
      <c r="B75" s="19">
        <f>'Sheet1 (2)'!D73</f>
        <v>0</v>
      </c>
      <c r="C75">
        <f t="shared" si="14"/>
        <v>1</v>
      </c>
      <c r="D75" s="20">
        <f t="shared" si="15"/>
        <v>1</v>
      </c>
      <c r="E75">
        <f t="shared" si="16"/>
        <v>0</v>
      </c>
      <c r="F75">
        <f t="shared" si="17"/>
        <v>0.11487654073920994</v>
      </c>
      <c r="G75" s="19">
        <f t="shared" si="18"/>
        <v>0.11487654073920994</v>
      </c>
      <c r="H75" s="20">
        <f t="shared" si="19"/>
        <v>0.88512345926079006</v>
      </c>
      <c r="I75" s="19">
        <f t="shared" si="20"/>
        <v>-0.12202814171411196</v>
      </c>
      <c r="J75" s="20">
        <f t="shared" si="21"/>
        <v>100</v>
      </c>
      <c r="AB75">
        <v>0.11487654073920994</v>
      </c>
      <c r="AC75">
        <v>1</v>
      </c>
      <c r="AD75">
        <v>0</v>
      </c>
      <c r="AE75">
        <f t="shared" si="25"/>
        <v>68</v>
      </c>
      <c r="AF75">
        <f t="shared" si="26"/>
        <v>3</v>
      </c>
      <c r="AG75">
        <f t="shared" si="22"/>
        <v>0.29166666666666663</v>
      </c>
      <c r="AH75">
        <f t="shared" si="23"/>
        <v>0.875</v>
      </c>
      <c r="AI75">
        <f t="shared" si="24"/>
        <v>0</v>
      </c>
    </row>
    <row r="76" spans="1:35" x14ac:dyDescent="0.35">
      <c r="A76">
        <f>'Sheet1 (2)'!C74</f>
        <v>7</v>
      </c>
      <c r="B76" s="19">
        <f>'Sheet1 (2)'!D74</f>
        <v>0</v>
      </c>
      <c r="C76">
        <f t="shared" si="14"/>
        <v>1</v>
      </c>
      <c r="D76" s="20">
        <f t="shared" si="15"/>
        <v>1</v>
      </c>
      <c r="E76">
        <f t="shared" si="16"/>
        <v>0</v>
      </c>
      <c r="F76">
        <f t="shared" si="17"/>
        <v>0.11487654073920994</v>
      </c>
      <c r="G76" s="19">
        <f t="shared" si="18"/>
        <v>0.11487654073920994</v>
      </c>
      <c r="H76" s="20">
        <f t="shared" si="19"/>
        <v>0.88512345926079006</v>
      </c>
      <c r="I76" s="19">
        <f t="shared" si="20"/>
        <v>-0.12202814171411196</v>
      </c>
      <c r="J76" s="20">
        <f t="shared" si="21"/>
        <v>100</v>
      </c>
      <c r="AB76">
        <v>0.11487654073920994</v>
      </c>
      <c r="AC76">
        <v>0</v>
      </c>
      <c r="AD76">
        <v>1</v>
      </c>
      <c r="AE76">
        <f t="shared" si="25"/>
        <v>68</v>
      </c>
      <c r="AF76">
        <f t="shared" si="26"/>
        <v>4</v>
      </c>
      <c r="AG76">
        <f t="shared" si="22"/>
        <v>0.29166666666666663</v>
      </c>
      <c r="AH76">
        <f t="shared" si="23"/>
        <v>0.83333333333333337</v>
      </c>
      <c r="AI76">
        <f t="shared" si="24"/>
        <v>8.6805555555555247E-3</v>
      </c>
    </row>
    <row r="77" spans="1:35" x14ac:dyDescent="0.35">
      <c r="A77">
        <f>'Sheet1 (2)'!C75</f>
        <v>11</v>
      </c>
      <c r="B77" s="19">
        <f>'Sheet1 (2)'!D75</f>
        <v>0</v>
      </c>
      <c r="C77">
        <f t="shared" si="14"/>
        <v>1</v>
      </c>
      <c r="D77" s="20">
        <f t="shared" si="15"/>
        <v>1</v>
      </c>
      <c r="E77">
        <f t="shared" si="16"/>
        <v>0</v>
      </c>
      <c r="F77">
        <f t="shared" si="17"/>
        <v>0.58466017397574199</v>
      </c>
      <c r="G77" s="19">
        <f t="shared" si="18"/>
        <v>0.58466017397574199</v>
      </c>
      <c r="H77" s="20">
        <f t="shared" si="19"/>
        <v>0.41533982602425801</v>
      </c>
      <c r="I77" s="19">
        <f t="shared" si="20"/>
        <v>-0.87865823594287218</v>
      </c>
      <c r="J77" s="20">
        <f t="shared" si="21"/>
        <v>0</v>
      </c>
      <c r="AB77">
        <v>0.11487654073920994</v>
      </c>
      <c r="AC77">
        <v>1</v>
      </c>
      <c r="AD77">
        <v>0</v>
      </c>
      <c r="AE77">
        <f t="shared" si="25"/>
        <v>69</v>
      </c>
      <c r="AF77">
        <f t="shared" si="26"/>
        <v>4</v>
      </c>
      <c r="AG77">
        <f t="shared" si="22"/>
        <v>0.28125</v>
      </c>
      <c r="AH77">
        <f t="shared" si="23"/>
        <v>0.83333333333333337</v>
      </c>
      <c r="AI77">
        <f t="shared" si="24"/>
        <v>8.6805555555555247E-3</v>
      </c>
    </row>
    <row r="78" spans="1:35" x14ac:dyDescent="0.35">
      <c r="A78">
        <f>'Sheet1 (2)'!C76</f>
        <v>13</v>
      </c>
      <c r="B78" s="19">
        <f>'Sheet1 (2)'!D76</f>
        <v>1</v>
      </c>
      <c r="C78">
        <f t="shared" si="14"/>
        <v>0</v>
      </c>
      <c r="D78" s="20">
        <f t="shared" si="15"/>
        <v>1</v>
      </c>
      <c r="E78">
        <f t="shared" si="16"/>
        <v>1</v>
      </c>
      <c r="F78">
        <f t="shared" si="17"/>
        <v>0.82256675350312403</v>
      </c>
      <c r="G78" s="19">
        <f t="shared" si="18"/>
        <v>0.82256675350312403</v>
      </c>
      <c r="H78" s="20">
        <f t="shared" si="19"/>
        <v>0.17743324649687597</v>
      </c>
      <c r="I78" s="19">
        <f t="shared" si="20"/>
        <v>-0.19532564036153088</v>
      </c>
      <c r="J78" s="20">
        <f t="shared" si="21"/>
        <v>100</v>
      </c>
      <c r="AB78">
        <v>0.11487654073920994</v>
      </c>
      <c r="AC78">
        <v>1</v>
      </c>
      <c r="AD78">
        <v>0</v>
      </c>
      <c r="AE78">
        <f t="shared" si="25"/>
        <v>70</v>
      </c>
      <c r="AF78">
        <f t="shared" si="26"/>
        <v>4</v>
      </c>
      <c r="AG78">
        <f t="shared" si="22"/>
        <v>0.27083333333333337</v>
      </c>
      <c r="AH78">
        <f t="shared" si="23"/>
        <v>0.83333333333333337</v>
      </c>
      <c r="AI78">
        <f t="shared" si="24"/>
        <v>8.6805555555556184E-3</v>
      </c>
    </row>
    <row r="79" spans="1:35" x14ac:dyDescent="0.35">
      <c r="A79">
        <f>'Sheet1 (2)'!C77</f>
        <v>4</v>
      </c>
      <c r="B79" s="19">
        <f>'Sheet1 (2)'!D77</f>
        <v>0</v>
      </c>
      <c r="C79">
        <f t="shared" si="14"/>
        <v>1</v>
      </c>
      <c r="D79" s="20">
        <f t="shared" si="15"/>
        <v>1</v>
      </c>
      <c r="E79">
        <f t="shared" si="16"/>
        <v>0</v>
      </c>
      <c r="F79">
        <f t="shared" si="17"/>
        <v>2.1254119461241477E-2</v>
      </c>
      <c r="G79" s="19">
        <f t="shared" si="18"/>
        <v>2.1254119461241477E-2</v>
      </c>
      <c r="H79" s="20">
        <f t="shared" si="19"/>
        <v>0.97874588053875855</v>
      </c>
      <c r="I79" s="19">
        <f t="shared" si="20"/>
        <v>-2.1483240586356048E-2</v>
      </c>
      <c r="J79" s="20">
        <f t="shared" si="21"/>
        <v>100</v>
      </c>
      <c r="AB79">
        <v>0.11487654073920994</v>
      </c>
      <c r="AC79">
        <v>1</v>
      </c>
      <c r="AD79">
        <v>0</v>
      </c>
      <c r="AE79">
        <f t="shared" si="25"/>
        <v>71</v>
      </c>
      <c r="AF79">
        <f t="shared" si="26"/>
        <v>4</v>
      </c>
      <c r="AG79">
        <f t="shared" si="22"/>
        <v>0.26041666666666663</v>
      </c>
      <c r="AH79">
        <f t="shared" si="23"/>
        <v>0.83333333333333337</v>
      </c>
      <c r="AI79">
        <f t="shared" si="24"/>
        <v>8.6805555555555247E-3</v>
      </c>
    </row>
    <row r="80" spans="1:35" x14ac:dyDescent="0.35">
      <c r="A80">
        <f>'Sheet1 (2)'!C78</f>
        <v>6</v>
      </c>
      <c r="B80" s="19">
        <f>'Sheet1 (2)'!D78</f>
        <v>0</v>
      </c>
      <c r="C80">
        <f t="shared" si="14"/>
        <v>1</v>
      </c>
      <c r="D80" s="20">
        <f t="shared" si="15"/>
        <v>1</v>
      </c>
      <c r="E80">
        <f t="shared" si="16"/>
        <v>0</v>
      </c>
      <c r="F80">
        <f t="shared" si="17"/>
        <v>6.6743705796133687E-2</v>
      </c>
      <c r="G80" s="19">
        <f t="shared" si="18"/>
        <v>6.6743705796133687E-2</v>
      </c>
      <c r="H80" s="20">
        <f t="shared" si="19"/>
        <v>0.93325629420386635</v>
      </c>
      <c r="I80" s="19">
        <f t="shared" si="20"/>
        <v>-6.9075416818152477E-2</v>
      </c>
      <c r="J80" s="20">
        <f t="shared" si="21"/>
        <v>100</v>
      </c>
      <c r="AB80">
        <v>0.11487654073920994</v>
      </c>
      <c r="AC80">
        <v>1</v>
      </c>
      <c r="AD80">
        <v>0</v>
      </c>
      <c r="AE80">
        <f t="shared" si="25"/>
        <v>72</v>
      </c>
      <c r="AF80">
        <f t="shared" si="26"/>
        <v>4</v>
      </c>
      <c r="AG80">
        <f t="shared" si="22"/>
        <v>0.25</v>
      </c>
      <c r="AH80">
        <f t="shared" si="23"/>
        <v>0.83333333333333337</v>
      </c>
      <c r="AI80">
        <f t="shared" si="24"/>
        <v>0</v>
      </c>
    </row>
    <row r="81" spans="1:35" x14ac:dyDescent="0.35">
      <c r="A81">
        <f>'Sheet1 (2)'!C79</f>
        <v>7</v>
      </c>
      <c r="B81" s="19">
        <f>'Sheet1 (2)'!D79</f>
        <v>0</v>
      </c>
      <c r="C81">
        <f t="shared" si="14"/>
        <v>1</v>
      </c>
      <c r="D81" s="20">
        <f t="shared" si="15"/>
        <v>1</v>
      </c>
      <c r="E81">
        <f t="shared" si="16"/>
        <v>0</v>
      </c>
      <c r="F81">
        <f t="shared" si="17"/>
        <v>0.11487654073920994</v>
      </c>
      <c r="G81" s="19">
        <f t="shared" si="18"/>
        <v>0.11487654073920994</v>
      </c>
      <c r="H81" s="20">
        <f t="shared" si="19"/>
        <v>0.88512345926079006</v>
      </c>
      <c r="I81" s="19">
        <f t="shared" si="20"/>
        <v>-0.12202814171411196</v>
      </c>
      <c r="J81" s="20">
        <f t="shared" si="21"/>
        <v>100</v>
      </c>
      <c r="AB81">
        <v>0.19063051942050702</v>
      </c>
      <c r="AC81">
        <v>0</v>
      </c>
      <c r="AD81">
        <v>1</v>
      </c>
      <c r="AE81">
        <f t="shared" si="25"/>
        <v>72</v>
      </c>
      <c r="AF81">
        <f t="shared" si="26"/>
        <v>5</v>
      </c>
      <c r="AG81">
        <f t="shared" si="22"/>
        <v>0.25</v>
      </c>
      <c r="AH81">
        <f t="shared" si="23"/>
        <v>0.79166666666666663</v>
      </c>
      <c r="AI81">
        <f t="shared" si="24"/>
        <v>8.2465277777777485E-3</v>
      </c>
    </row>
    <row r="82" spans="1:35" x14ac:dyDescent="0.35">
      <c r="A82">
        <f>'Sheet1 (2)'!C80</f>
        <v>7</v>
      </c>
      <c r="B82" s="19">
        <f>'Sheet1 (2)'!D80</f>
        <v>0</v>
      </c>
      <c r="C82">
        <f t="shared" si="14"/>
        <v>1</v>
      </c>
      <c r="D82" s="20">
        <f t="shared" si="15"/>
        <v>1</v>
      </c>
      <c r="E82">
        <f t="shared" si="16"/>
        <v>0</v>
      </c>
      <c r="F82">
        <f t="shared" si="17"/>
        <v>0.11487654073920994</v>
      </c>
      <c r="G82" s="19">
        <f t="shared" si="18"/>
        <v>0.11487654073920994</v>
      </c>
      <c r="H82" s="20">
        <f t="shared" si="19"/>
        <v>0.88512345926079006</v>
      </c>
      <c r="I82" s="19">
        <f t="shared" si="20"/>
        <v>-0.12202814171411196</v>
      </c>
      <c r="J82" s="20">
        <f t="shared" si="21"/>
        <v>100</v>
      </c>
      <c r="AB82">
        <v>0.19063051942050702</v>
      </c>
      <c r="AC82">
        <v>1</v>
      </c>
      <c r="AD82">
        <v>0</v>
      </c>
      <c r="AE82">
        <f t="shared" si="25"/>
        <v>73</v>
      </c>
      <c r="AF82">
        <f t="shared" si="26"/>
        <v>5</v>
      </c>
      <c r="AG82">
        <f t="shared" si="22"/>
        <v>0.23958333333333337</v>
      </c>
      <c r="AH82">
        <f t="shared" si="23"/>
        <v>0.79166666666666663</v>
      </c>
      <c r="AI82">
        <f t="shared" si="24"/>
        <v>8.2465277777778352E-3</v>
      </c>
    </row>
    <row r="83" spans="1:35" x14ac:dyDescent="0.35">
      <c r="A83">
        <f>'Sheet1 (2)'!C81</f>
        <v>8</v>
      </c>
      <c r="B83" s="19">
        <f>'Sheet1 (2)'!D81</f>
        <v>1</v>
      </c>
      <c r="C83">
        <f t="shared" si="14"/>
        <v>0</v>
      </c>
      <c r="D83" s="20">
        <f t="shared" si="15"/>
        <v>1</v>
      </c>
      <c r="E83">
        <f t="shared" si="16"/>
        <v>1</v>
      </c>
      <c r="F83">
        <f t="shared" si="17"/>
        <v>0.19063051942050702</v>
      </c>
      <c r="G83" s="19">
        <f t="shared" si="18"/>
        <v>0.19063051942050702</v>
      </c>
      <c r="H83" s="20">
        <f t="shared" si="19"/>
        <v>0.80936948057949298</v>
      </c>
      <c r="I83" s="19">
        <f t="shared" si="20"/>
        <v>-1.6574181777025436</v>
      </c>
      <c r="J83" s="20">
        <f t="shared" si="21"/>
        <v>0</v>
      </c>
      <c r="AB83">
        <v>0.19063051942050702</v>
      </c>
      <c r="AC83">
        <v>1</v>
      </c>
      <c r="AD83">
        <v>0</v>
      </c>
      <c r="AE83">
        <f t="shared" si="25"/>
        <v>74</v>
      </c>
      <c r="AF83">
        <f t="shared" si="26"/>
        <v>5</v>
      </c>
      <c r="AG83">
        <f t="shared" si="22"/>
        <v>0.22916666666666663</v>
      </c>
      <c r="AH83">
        <f t="shared" si="23"/>
        <v>0.79166666666666663</v>
      </c>
      <c r="AI83">
        <f t="shared" si="24"/>
        <v>0</v>
      </c>
    </row>
    <row r="84" spans="1:35" x14ac:dyDescent="0.35">
      <c r="A84">
        <f>'Sheet1 (2)'!C82</f>
        <v>5</v>
      </c>
      <c r="B84" s="19">
        <f>'Sheet1 (2)'!D82</f>
        <v>0</v>
      </c>
      <c r="C84">
        <f t="shared" si="14"/>
        <v>1</v>
      </c>
      <c r="D84" s="20">
        <f t="shared" si="15"/>
        <v>1</v>
      </c>
      <c r="E84">
        <f t="shared" si="16"/>
        <v>0</v>
      </c>
      <c r="F84">
        <f t="shared" si="17"/>
        <v>3.7914467707516428E-2</v>
      </c>
      <c r="G84" s="19">
        <f t="shared" si="18"/>
        <v>3.7914467707516428E-2</v>
      </c>
      <c r="H84" s="20">
        <f t="shared" si="19"/>
        <v>0.96208553229248361</v>
      </c>
      <c r="I84" s="19">
        <f t="shared" si="20"/>
        <v>-3.8651921361823355E-2</v>
      </c>
      <c r="J84" s="20">
        <f t="shared" si="21"/>
        <v>100</v>
      </c>
      <c r="AB84">
        <v>0.19063051942050702</v>
      </c>
      <c r="AC84">
        <v>0</v>
      </c>
      <c r="AD84">
        <v>1</v>
      </c>
      <c r="AE84">
        <f t="shared" si="25"/>
        <v>74</v>
      </c>
      <c r="AF84">
        <f t="shared" si="26"/>
        <v>6</v>
      </c>
      <c r="AG84">
        <f t="shared" si="22"/>
        <v>0.22916666666666663</v>
      </c>
      <c r="AH84">
        <f t="shared" si="23"/>
        <v>0.75</v>
      </c>
      <c r="AI84">
        <f t="shared" si="24"/>
        <v>0</v>
      </c>
    </row>
    <row r="85" spans="1:35" x14ac:dyDescent="0.35">
      <c r="A85">
        <f>'Sheet1 (2)'!C83</f>
        <v>5</v>
      </c>
      <c r="B85" s="19">
        <f>'Sheet1 (2)'!D83</f>
        <v>0</v>
      </c>
      <c r="C85">
        <f t="shared" si="14"/>
        <v>1</v>
      </c>
      <c r="D85" s="20">
        <f t="shared" si="15"/>
        <v>1</v>
      </c>
      <c r="E85">
        <f t="shared" si="16"/>
        <v>0</v>
      </c>
      <c r="F85">
        <f t="shared" si="17"/>
        <v>3.7914467707516428E-2</v>
      </c>
      <c r="G85" s="19">
        <f t="shared" si="18"/>
        <v>3.7914467707516428E-2</v>
      </c>
      <c r="H85" s="20">
        <f t="shared" si="19"/>
        <v>0.96208553229248361</v>
      </c>
      <c r="I85" s="19">
        <f t="shared" si="20"/>
        <v>-3.8651921361823355E-2</v>
      </c>
      <c r="J85" s="20">
        <f t="shared" si="21"/>
        <v>100</v>
      </c>
      <c r="AB85">
        <v>0.19063051942050702</v>
      </c>
      <c r="AC85">
        <v>0</v>
      </c>
      <c r="AD85">
        <v>1</v>
      </c>
      <c r="AE85">
        <f t="shared" si="25"/>
        <v>74</v>
      </c>
      <c r="AF85">
        <f t="shared" si="26"/>
        <v>7</v>
      </c>
      <c r="AG85">
        <f t="shared" si="22"/>
        <v>0.22916666666666663</v>
      </c>
      <c r="AH85">
        <f t="shared" si="23"/>
        <v>0.70833333333333326</v>
      </c>
      <c r="AI85">
        <f t="shared" si="24"/>
        <v>7.3784722222221951E-3</v>
      </c>
    </row>
    <row r="86" spans="1:35" x14ac:dyDescent="0.35">
      <c r="A86">
        <f>'Sheet1 (2)'!C84</f>
        <v>5</v>
      </c>
      <c r="B86" s="19">
        <f>'Sheet1 (2)'!D84</f>
        <v>0</v>
      </c>
      <c r="C86">
        <f t="shared" si="14"/>
        <v>1</v>
      </c>
      <c r="D86" s="20">
        <f t="shared" si="15"/>
        <v>1</v>
      </c>
      <c r="E86">
        <f t="shared" si="16"/>
        <v>0</v>
      </c>
      <c r="F86">
        <f t="shared" si="17"/>
        <v>3.7914467707516428E-2</v>
      </c>
      <c r="G86" s="19">
        <f t="shared" si="18"/>
        <v>3.7914467707516428E-2</v>
      </c>
      <c r="H86" s="20">
        <f t="shared" si="19"/>
        <v>0.96208553229248361</v>
      </c>
      <c r="I86" s="19">
        <f t="shared" si="20"/>
        <v>-3.8651921361823355E-2</v>
      </c>
      <c r="J86" s="20">
        <f t="shared" si="21"/>
        <v>100</v>
      </c>
      <c r="AB86">
        <v>0.19063051942050702</v>
      </c>
      <c r="AC86">
        <v>1</v>
      </c>
      <c r="AD86">
        <v>0</v>
      </c>
      <c r="AE86">
        <f t="shared" si="25"/>
        <v>75</v>
      </c>
      <c r="AF86">
        <f t="shared" si="26"/>
        <v>7</v>
      </c>
      <c r="AG86">
        <f t="shared" si="22"/>
        <v>0.21875</v>
      </c>
      <c r="AH86">
        <f t="shared" si="23"/>
        <v>0.70833333333333326</v>
      </c>
      <c r="AI86">
        <f t="shared" si="24"/>
        <v>7.3784722222221951E-3</v>
      </c>
    </row>
    <row r="87" spans="1:35" x14ac:dyDescent="0.35">
      <c r="A87">
        <f>'Sheet1 (2)'!C85</f>
        <v>10</v>
      </c>
      <c r="B87" s="19">
        <f>'Sheet1 (2)'!D85</f>
        <v>0</v>
      </c>
      <c r="C87">
        <f t="shared" si="14"/>
        <v>1</v>
      </c>
      <c r="D87" s="20">
        <f t="shared" si="15"/>
        <v>1</v>
      </c>
      <c r="E87">
        <f t="shared" si="16"/>
        <v>0</v>
      </c>
      <c r="F87">
        <f t="shared" si="17"/>
        <v>0.43683503067051865</v>
      </c>
      <c r="G87" s="19">
        <f t="shared" si="18"/>
        <v>0.43683503067051865</v>
      </c>
      <c r="H87" s="20">
        <f t="shared" si="19"/>
        <v>0.56316496932948135</v>
      </c>
      <c r="I87" s="19">
        <f t="shared" si="20"/>
        <v>-0.57418267541672452</v>
      </c>
      <c r="J87" s="20">
        <f t="shared" si="21"/>
        <v>100</v>
      </c>
      <c r="AB87">
        <v>0.19063051942050702</v>
      </c>
      <c r="AC87">
        <v>1</v>
      </c>
      <c r="AD87">
        <v>0</v>
      </c>
      <c r="AE87">
        <f t="shared" si="25"/>
        <v>76</v>
      </c>
      <c r="AF87">
        <f t="shared" si="26"/>
        <v>7</v>
      </c>
      <c r="AG87">
        <f t="shared" si="22"/>
        <v>0.20833333333333337</v>
      </c>
      <c r="AH87">
        <f t="shared" si="23"/>
        <v>0.70833333333333326</v>
      </c>
      <c r="AI87">
        <f t="shared" si="24"/>
        <v>7.3784722222222741E-3</v>
      </c>
    </row>
    <row r="88" spans="1:35" x14ac:dyDescent="0.35">
      <c r="A88">
        <f>'Sheet1 (2)'!C86</f>
        <v>12</v>
      </c>
      <c r="B88" s="19">
        <f>'Sheet1 (2)'!D86</f>
        <v>1</v>
      </c>
      <c r="C88">
        <f t="shared" si="14"/>
        <v>0</v>
      </c>
      <c r="D88" s="20">
        <f t="shared" si="15"/>
        <v>1</v>
      </c>
      <c r="E88">
        <f t="shared" si="16"/>
        <v>1</v>
      </c>
      <c r="F88">
        <f t="shared" si="17"/>
        <v>0.71867212945436576</v>
      </c>
      <c r="G88" s="19">
        <f t="shared" si="18"/>
        <v>0.71867212945436576</v>
      </c>
      <c r="H88" s="20">
        <f t="shared" si="19"/>
        <v>0.28132787054563424</v>
      </c>
      <c r="I88" s="19">
        <f t="shared" si="20"/>
        <v>-0.33035003436866356</v>
      </c>
      <c r="J88" s="20">
        <f t="shared" si="21"/>
        <v>100</v>
      </c>
      <c r="AB88">
        <v>0.19063051942050702</v>
      </c>
      <c r="AC88">
        <v>1</v>
      </c>
      <c r="AD88">
        <v>0</v>
      </c>
      <c r="AE88">
        <f t="shared" si="25"/>
        <v>77</v>
      </c>
      <c r="AF88">
        <f t="shared" si="26"/>
        <v>7</v>
      </c>
      <c r="AG88">
        <f t="shared" si="22"/>
        <v>0.19791666666666663</v>
      </c>
      <c r="AH88">
        <f t="shared" si="23"/>
        <v>0.70833333333333326</v>
      </c>
      <c r="AI88">
        <f t="shared" si="24"/>
        <v>7.3784722222221951E-3</v>
      </c>
    </row>
    <row r="89" spans="1:35" x14ac:dyDescent="0.35">
      <c r="A89">
        <f>'Sheet1 (2)'!C87</f>
        <v>5</v>
      </c>
      <c r="B89" s="19">
        <f>'Sheet1 (2)'!D87</f>
        <v>0</v>
      </c>
      <c r="C89">
        <f t="shared" si="14"/>
        <v>1</v>
      </c>
      <c r="D89" s="20">
        <f t="shared" si="15"/>
        <v>1</v>
      </c>
      <c r="E89">
        <f t="shared" si="16"/>
        <v>0</v>
      </c>
      <c r="F89">
        <f t="shared" si="17"/>
        <v>3.7914467707516428E-2</v>
      </c>
      <c r="G89" s="19">
        <f t="shared" si="18"/>
        <v>3.7914467707516428E-2</v>
      </c>
      <c r="H89" s="20">
        <f t="shared" si="19"/>
        <v>0.96208553229248361</v>
      </c>
      <c r="I89" s="19">
        <f t="shared" si="20"/>
        <v>-3.8651921361823355E-2</v>
      </c>
      <c r="J89" s="20">
        <f t="shared" si="21"/>
        <v>100</v>
      </c>
      <c r="AB89">
        <v>0.19063051942050702</v>
      </c>
      <c r="AC89">
        <v>1</v>
      </c>
      <c r="AD89">
        <v>0</v>
      </c>
      <c r="AE89">
        <f t="shared" si="25"/>
        <v>78</v>
      </c>
      <c r="AF89">
        <f t="shared" si="26"/>
        <v>7</v>
      </c>
      <c r="AG89">
        <f t="shared" si="22"/>
        <v>0.1875</v>
      </c>
      <c r="AH89">
        <f t="shared" si="23"/>
        <v>0.70833333333333326</v>
      </c>
      <c r="AI89">
        <f t="shared" si="24"/>
        <v>7.3784722222221951E-3</v>
      </c>
    </row>
    <row r="90" spans="1:35" x14ac:dyDescent="0.35">
      <c r="A90">
        <f>'Sheet1 (2)'!C88</f>
        <v>7</v>
      </c>
      <c r="B90" s="19">
        <f>'Sheet1 (2)'!D88</f>
        <v>0</v>
      </c>
      <c r="C90">
        <f t="shared" si="14"/>
        <v>1</v>
      </c>
      <c r="D90" s="20">
        <f t="shared" si="15"/>
        <v>1</v>
      </c>
      <c r="E90">
        <f t="shared" si="16"/>
        <v>0</v>
      </c>
      <c r="F90">
        <f t="shared" si="17"/>
        <v>0.11487654073920994</v>
      </c>
      <c r="G90" s="19">
        <f t="shared" si="18"/>
        <v>0.11487654073920994</v>
      </c>
      <c r="H90" s="20">
        <f t="shared" si="19"/>
        <v>0.88512345926079006</v>
      </c>
      <c r="I90" s="19">
        <f t="shared" si="20"/>
        <v>-0.12202814171411196</v>
      </c>
      <c r="J90" s="20">
        <f t="shared" si="21"/>
        <v>100</v>
      </c>
      <c r="AB90">
        <v>0.19063051942050702</v>
      </c>
      <c r="AC90">
        <v>1</v>
      </c>
      <c r="AD90">
        <v>0</v>
      </c>
      <c r="AE90">
        <f t="shared" si="25"/>
        <v>79</v>
      </c>
      <c r="AF90">
        <f t="shared" si="26"/>
        <v>7</v>
      </c>
      <c r="AG90">
        <f t="shared" si="22"/>
        <v>0.17708333333333337</v>
      </c>
      <c r="AH90">
        <f t="shared" si="23"/>
        <v>0.70833333333333326</v>
      </c>
      <c r="AI90">
        <f t="shared" si="24"/>
        <v>7.3784722222222741E-3</v>
      </c>
    </row>
    <row r="91" spans="1:35" x14ac:dyDescent="0.35">
      <c r="A91">
        <f>'Sheet1 (2)'!C89</f>
        <v>13</v>
      </c>
      <c r="B91" s="19">
        <f>'Sheet1 (2)'!D89</f>
        <v>0</v>
      </c>
      <c r="C91">
        <f t="shared" si="14"/>
        <v>1</v>
      </c>
      <c r="D91" s="20">
        <f t="shared" si="15"/>
        <v>1</v>
      </c>
      <c r="E91">
        <f t="shared" si="16"/>
        <v>0</v>
      </c>
      <c r="F91">
        <f t="shared" si="17"/>
        <v>0.82256675350312403</v>
      </c>
      <c r="G91" s="19">
        <f t="shared" si="18"/>
        <v>0.82256675350312403</v>
      </c>
      <c r="H91" s="20">
        <f t="shared" si="19"/>
        <v>0.17743324649687597</v>
      </c>
      <c r="I91" s="19">
        <f t="shared" si="20"/>
        <v>-1.7291608168749464</v>
      </c>
      <c r="J91" s="20">
        <f t="shared" si="21"/>
        <v>0</v>
      </c>
      <c r="AB91">
        <v>0.19063051942050702</v>
      </c>
      <c r="AC91">
        <v>1</v>
      </c>
      <c r="AD91">
        <v>0</v>
      </c>
      <c r="AE91">
        <f t="shared" si="25"/>
        <v>80</v>
      </c>
      <c r="AF91">
        <f t="shared" si="26"/>
        <v>7</v>
      </c>
      <c r="AG91">
        <f t="shared" si="22"/>
        <v>0.16666666666666663</v>
      </c>
      <c r="AH91">
        <f t="shared" si="23"/>
        <v>0.70833333333333326</v>
      </c>
      <c r="AI91">
        <f t="shared" si="24"/>
        <v>0</v>
      </c>
    </row>
    <row r="92" spans="1:35" x14ac:dyDescent="0.35">
      <c r="A92">
        <f>'Sheet1 (2)'!C90</f>
        <v>8</v>
      </c>
      <c r="B92" s="19">
        <f>'Sheet1 (2)'!D90</f>
        <v>0</v>
      </c>
      <c r="C92">
        <f t="shared" si="14"/>
        <v>1</v>
      </c>
      <c r="D92" s="20">
        <f t="shared" si="15"/>
        <v>1</v>
      </c>
      <c r="E92">
        <f t="shared" si="16"/>
        <v>0</v>
      </c>
      <c r="F92">
        <f t="shared" si="17"/>
        <v>0.19063051942050702</v>
      </c>
      <c r="G92" s="19">
        <f t="shared" si="18"/>
        <v>0.19063051942050702</v>
      </c>
      <c r="H92" s="20">
        <f t="shared" si="19"/>
        <v>0.80936948057949298</v>
      </c>
      <c r="I92" s="19">
        <f t="shared" si="20"/>
        <v>-0.21149975347873062</v>
      </c>
      <c r="J92" s="20">
        <f t="shared" si="21"/>
        <v>100</v>
      </c>
      <c r="AB92">
        <v>0.19063051942050702</v>
      </c>
      <c r="AC92">
        <v>0</v>
      </c>
      <c r="AD92">
        <v>1</v>
      </c>
      <c r="AE92">
        <f t="shared" si="25"/>
        <v>80</v>
      </c>
      <c r="AF92">
        <f t="shared" si="26"/>
        <v>8</v>
      </c>
      <c r="AG92">
        <f t="shared" si="22"/>
        <v>0.16666666666666663</v>
      </c>
      <c r="AH92">
        <f t="shared" si="23"/>
        <v>0.66666666666666674</v>
      </c>
      <c r="AI92">
        <f t="shared" si="24"/>
        <v>6.9444444444444206E-3</v>
      </c>
    </row>
    <row r="93" spans="1:35" x14ac:dyDescent="0.35">
      <c r="A93">
        <f>'Sheet1 (2)'!C91</f>
        <v>8</v>
      </c>
      <c r="B93" s="19">
        <f>'Sheet1 (2)'!D91</f>
        <v>1</v>
      </c>
      <c r="C93">
        <f t="shared" si="14"/>
        <v>0</v>
      </c>
      <c r="D93" s="20">
        <f t="shared" si="15"/>
        <v>1</v>
      </c>
      <c r="E93">
        <f t="shared" si="16"/>
        <v>1</v>
      </c>
      <c r="F93">
        <f t="shared" si="17"/>
        <v>0.19063051942050702</v>
      </c>
      <c r="G93" s="19">
        <f t="shared" si="18"/>
        <v>0.19063051942050702</v>
      </c>
      <c r="H93" s="20">
        <f t="shared" si="19"/>
        <v>0.80936948057949298</v>
      </c>
      <c r="I93" s="19">
        <f t="shared" si="20"/>
        <v>-1.6574181777025436</v>
      </c>
      <c r="J93" s="20">
        <f t="shared" si="21"/>
        <v>0</v>
      </c>
      <c r="AB93">
        <v>0.19063051942050702</v>
      </c>
      <c r="AC93">
        <v>1</v>
      </c>
      <c r="AD93">
        <v>0</v>
      </c>
      <c r="AE93">
        <f t="shared" si="25"/>
        <v>81</v>
      </c>
      <c r="AF93">
        <f t="shared" si="26"/>
        <v>8</v>
      </c>
      <c r="AG93">
        <f t="shared" si="22"/>
        <v>0.15625</v>
      </c>
      <c r="AH93">
        <f t="shared" si="23"/>
        <v>0.66666666666666674</v>
      </c>
      <c r="AI93">
        <f t="shared" si="24"/>
        <v>6.9444444444444206E-3</v>
      </c>
    </row>
    <row r="94" spans="1:35" x14ac:dyDescent="0.35">
      <c r="A94">
        <f>'Sheet1 (2)'!C92</f>
        <v>6</v>
      </c>
      <c r="B94" s="19">
        <f>'Sheet1 (2)'!D92</f>
        <v>0</v>
      </c>
      <c r="C94">
        <f t="shared" si="14"/>
        <v>1</v>
      </c>
      <c r="D94" s="20">
        <f t="shared" si="15"/>
        <v>1</v>
      </c>
      <c r="E94">
        <f t="shared" si="16"/>
        <v>0</v>
      </c>
      <c r="F94">
        <f t="shared" si="17"/>
        <v>6.6743705796133687E-2</v>
      </c>
      <c r="G94" s="19">
        <f t="shared" si="18"/>
        <v>6.6743705796133687E-2</v>
      </c>
      <c r="H94" s="20">
        <f t="shared" si="19"/>
        <v>0.93325629420386635</v>
      </c>
      <c r="I94" s="19">
        <f t="shared" si="20"/>
        <v>-6.9075416818152477E-2</v>
      </c>
      <c r="J94" s="20">
        <f t="shared" si="21"/>
        <v>100</v>
      </c>
      <c r="AB94">
        <v>0.19063051942050702</v>
      </c>
      <c r="AC94">
        <v>1</v>
      </c>
      <c r="AD94">
        <v>0</v>
      </c>
      <c r="AE94">
        <f t="shared" si="25"/>
        <v>82</v>
      </c>
      <c r="AF94">
        <f t="shared" si="26"/>
        <v>8</v>
      </c>
      <c r="AG94">
        <f t="shared" si="22"/>
        <v>0.14583333333333337</v>
      </c>
      <c r="AH94">
        <f t="shared" si="23"/>
        <v>0.66666666666666674</v>
      </c>
      <c r="AI94">
        <f t="shared" si="24"/>
        <v>0</v>
      </c>
    </row>
    <row r="95" spans="1:35" x14ac:dyDescent="0.35">
      <c r="A95">
        <f>'Sheet1 (2)'!C93</f>
        <v>7</v>
      </c>
      <c r="B95" s="19">
        <f>'Sheet1 (2)'!D93</f>
        <v>0</v>
      </c>
      <c r="C95">
        <f t="shared" si="14"/>
        <v>1</v>
      </c>
      <c r="D95" s="20">
        <f t="shared" si="15"/>
        <v>1</v>
      </c>
      <c r="E95">
        <f t="shared" si="16"/>
        <v>0</v>
      </c>
      <c r="F95">
        <f t="shared" si="17"/>
        <v>0.11487654073920994</v>
      </c>
      <c r="G95" s="19">
        <f t="shared" si="18"/>
        <v>0.11487654073920994</v>
      </c>
      <c r="H95" s="20">
        <f t="shared" si="19"/>
        <v>0.88512345926079006</v>
      </c>
      <c r="I95" s="19">
        <f t="shared" si="20"/>
        <v>-0.12202814171411196</v>
      </c>
      <c r="J95" s="20">
        <f t="shared" si="21"/>
        <v>100</v>
      </c>
      <c r="AB95">
        <v>0.19063051942050702</v>
      </c>
      <c r="AC95">
        <v>0</v>
      </c>
      <c r="AD95">
        <v>1</v>
      </c>
      <c r="AE95">
        <f t="shared" si="25"/>
        <v>82</v>
      </c>
      <c r="AF95">
        <f t="shared" si="26"/>
        <v>9</v>
      </c>
      <c r="AG95">
        <f t="shared" si="22"/>
        <v>0.14583333333333337</v>
      </c>
      <c r="AH95">
        <f t="shared" si="23"/>
        <v>0.625</v>
      </c>
      <c r="AI95">
        <f t="shared" si="24"/>
        <v>6.5104166666667129E-3</v>
      </c>
    </row>
    <row r="96" spans="1:35" x14ac:dyDescent="0.35">
      <c r="A96">
        <f>'Sheet1 (2)'!C94</f>
        <v>9</v>
      </c>
      <c r="B96" s="19">
        <f>'Sheet1 (2)'!D94</f>
        <v>0</v>
      </c>
      <c r="C96">
        <f t="shared" si="14"/>
        <v>1</v>
      </c>
      <c r="D96" s="20">
        <f t="shared" si="15"/>
        <v>1</v>
      </c>
      <c r="E96">
        <f t="shared" si="16"/>
        <v>0</v>
      </c>
      <c r="F96">
        <f t="shared" si="17"/>
        <v>0.29943963237692939</v>
      </c>
      <c r="G96" s="19">
        <f t="shared" si="18"/>
        <v>0.29943963237692939</v>
      </c>
      <c r="H96" s="20">
        <f t="shared" si="19"/>
        <v>0.70056036762307061</v>
      </c>
      <c r="I96" s="19">
        <f t="shared" si="20"/>
        <v>-0.35587473901229538</v>
      </c>
      <c r="J96" s="20">
        <f t="shared" si="21"/>
        <v>100</v>
      </c>
      <c r="AB96">
        <v>0.29943963237692939</v>
      </c>
      <c r="AC96">
        <v>1</v>
      </c>
      <c r="AD96">
        <v>0</v>
      </c>
      <c r="AE96">
        <f t="shared" si="25"/>
        <v>83</v>
      </c>
      <c r="AF96">
        <f t="shared" si="26"/>
        <v>9</v>
      </c>
      <c r="AG96">
        <f t="shared" si="22"/>
        <v>0.13541666666666663</v>
      </c>
      <c r="AH96">
        <f t="shared" si="23"/>
        <v>0.625</v>
      </c>
      <c r="AI96">
        <f t="shared" si="24"/>
        <v>0</v>
      </c>
    </row>
    <row r="97" spans="1:35" x14ac:dyDescent="0.35">
      <c r="A97">
        <f>'Sheet1 (2)'!C95</f>
        <v>10</v>
      </c>
      <c r="B97" s="19">
        <f>'Sheet1 (2)'!D95</f>
        <v>0</v>
      </c>
      <c r="C97">
        <f t="shared" si="14"/>
        <v>1</v>
      </c>
      <c r="D97" s="20">
        <f t="shared" si="15"/>
        <v>1</v>
      </c>
      <c r="E97">
        <f t="shared" si="16"/>
        <v>0</v>
      </c>
      <c r="F97">
        <f t="shared" si="17"/>
        <v>0.43683503067051865</v>
      </c>
      <c r="G97" s="19">
        <f t="shared" si="18"/>
        <v>0.43683503067051865</v>
      </c>
      <c r="H97" s="20">
        <f t="shared" si="19"/>
        <v>0.56316496932948135</v>
      </c>
      <c r="I97" s="19">
        <f t="shared" si="20"/>
        <v>-0.57418267541672452</v>
      </c>
      <c r="J97" s="20">
        <f t="shared" si="21"/>
        <v>100</v>
      </c>
      <c r="AB97">
        <v>0.29943963237692939</v>
      </c>
      <c r="AC97">
        <v>0</v>
      </c>
      <c r="AD97">
        <v>1</v>
      </c>
      <c r="AE97">
        <f t="shared" si="25"/>
        <v>83</v>
      </c>
      <c r="AF97">
        <f t="shared" si="26"/>
        <v>10</v>
      </c>
      <c r="AG97">
        <f t="shared" si="22"/>
        <v>0.13541666666666663</v>
      </c>
      <c r="AH97">
        <f t="shared" si="23"/>
        <v>0.58333333333333326</v>
      </c>
      <c r="AI97">
        <f t="shared" si="24"/>
        <v>6.0763888888888664E-3</v>
      </c>
    </row>
    <row r="98" spans="1:35" x14ac:dyDescent="0.35">
      <c r="A98">
        <f>'Sheet1 (2)'!C96</f>
        <v>13</v>
      </c>
      <c r="B98" s="19">
        <f>'Sheet1 (2)'!D96</f>
        <v>1</v>
      </c>
      <c r="C98">
        <f t="shared" si="14"/>
        <v>0</v>
      </c>
      <c r="D98" s="20">
        <f t="shared" si="15"/>
        <v>1</v>
      </c>
      <c r="E98">
        <f t="shared" si="16"/>
        <v>1</v>
      </c>
      <c r="F98">
        <f t="shared" si="17"/>
        <v>0.82256675350312403</v>
      </c>
      <c r="G98" s="19">
        <f t="shared" si="18"/>
        <v>0.82256675350312403</v>
      </c>
      <c r="H98" s="20">
        <f t="shared" si="19"/>
        <v>0.17743324649687597</v>
      </c>
      <c r="I98" s="19">
        <f t="shared" si="20"/>
        <v>-0.19532564036153088</v>
      </c>
      <c r="J98" s="20">
        <f t="shared" si="21"/>
        <v>100</v>
      </c>
      <c r="AB98">
        <v>0.29943963237692939</v>
      </c>
      <c r="AC98">
        <v>1</v>
      </c>
      <c r="AD98">
        <v>0</v>
      </c>
      <c r="AE98">
        <f t="shared" si="25"/>
        <v>84</v>
      </c>
      <c r="AF98">
        <f t="shared" si="26"/>
        <v>10</v>
      </c>
      <c r="AG98">
        <f t="shared" si="22"/>
        <v>0.125</v>
      </c>
      <c r="AH98">
        <f t="shared" si="23"/>
        <v>0.58333333333333326</v>
      </c>
      <c r="AI98">
        <f t="shared" si="24"/>
        <v>0</v>
      </c>
    </row>
    <row r="99" spans="1:35" x14ac:dyDescent="0.35">
      <c r="A99">
        <f>'Sheet1 (2)'!C97</f>
        <v>7</v>
      </c>
      <c r="B99" s="19">
        <f>'Sheet1 (2)'!D97</f>
        <v>0</v>
      </c>
      <c r="C99">
        <f t="shared" si="14"/>
        <v>1</v>
      </c>
      <c r="D99" s="20">
        <f t="shared" si="15"/>
        <v>1</v>
      </c>
      <c r="E99">
        <f t="shared" si="16"/>
        <v>0</v>
      </c>
      <c r="F99">
        <f t="shared" si="17"/>
        <v>0.11487654073920994</v>
      </c>
      <c r="G99" s="19">
        <f t="shared" si="18"/>
        <v>0.11487654073920994</v>
      </c>
      <c r="H99" s="20">
        <f t="shared" si="19"/>
        <v>0.88512345926079006</v>
      </c>
      <c r="I99" s="19">
        <f t="shared" si="20"/>
        <v>-0.12202814171411196</v>
      </c>
      <c r="J99" s="20">
        <f t="shared" si="21"/>
        <v>100</v>
      </c>
      <c r="AB99">
        <v>0.29943963237692939</v>
      </c>
      <c r="AC99">
        <v>0</v>
      </c>
      <c r="AD99">
        <v>1</v>
      </c>
      <c r="AE99">
        <f t="shared" si="25"/>
        <v>84</v>
      </c>
      <c r="AF99">
        <f t="shared" si="26"/>
        <v>11</v>
      </c>
      <c r="AG99">
        <f t="shared" si="22"/>
        <v>0.125</v>
      </c>
      <c r="AH99">
        <f t="shared" si="23"/>
        <v>0.54166666666666674</v>
      </c>
      <c r="AI99">
        <f t="shared" si="24"/>
        <v>0</v>
      </c>
    </row>
    <row r="100" spans="1:35" x14ac:dyDescent="0.35">
      <c r="A100">
        <f>'Sheet1 (2)'!C98</f>
        <v>10</v>
      </c>
      <c r="B100" s="19">
        <f>'Sheet1 (2)'!D98</f>
        <v>0</v>
      </c>
      <c r="C100">
        <f t="shared" si="14"/>
        <v>1</v>
      </c>
      <c r="D100" s="20">
        <f t="shared" si="15"/>
        <v>1</v>
      </c>
      <c r="E100">
        <f t="shared" si="16"/>
        <v>0</v>
      </c>
      <c r="F100">
        <f t="shared" si="17"/>
        <v>0.43683503067051865</v>
      </c>
      <c r="G100" s="19">
        <f t="shared" si="18"/>
        <v>0.43683503067051865</v>
      </c>
      <c r="H100" s="20">
        <f t="shared" si="19"/>
        <v>0.56316496932948135</v>
      </c>
      <c r="I100" s="19">
        <f t="shared" si="20"/>
        <v>-0.57418267541672452</v>
      </c>
      <c r="J100" s="20">
        <f t="shared" si="21"/>
        <v>100</v>
      </c>
      <c r="AB100">
        <v>0.29943963237692939</v>
      </c>
      <c r="AC100">
        <v>0</v>
      </c>
      <c r="AD100">
        <v>1</v>
      </c>
      <c r="AE100">
        <f t="shared" si="25"/>
        <v>84</v>
      </c>
      <c r="AF100">
        <f t="shared" si="26"/>
        <v>12</v>
      </c>
      <c r="AG100">
        <f t="shared" si="22"/>
        <v>0.125</v>
      </c>
      <c r="AH100">
        <f t="shared" si="23"/>
        <v>0.5</v>
      </c>
      <c r="AI100">
        <f t="shared" si="24"/>
        <v>5.2083333333333148E-3</v>
      </c>
    </row>
    <row r="101" spans="1:35" x14ac:dyDescent="0.35">
      <c r="A101">
        <f>'Sheet1 (2)'!C99</f>
        <v>6</v>
      </c>
      <c r="B101" s="19">
        <f>'Sheet1 (2)'!D99</f>
        <v>0</v>
      </c>
      <c r="C101">
        <f t="shared" si="14"/>
        <v>1</v>
      </c>
      <c r="D101" s="20">
        <f t="shared" si="15"/>
        <v>1</v>
      </c>
      <c r="E101">
        <f t="shared" si="16"/>
        <v>0</v>
      </c>
      <c r="F101">
        <f t="shared" si="17"/>
        <v>6.6743705796133687E-2</v>
      </c>
      <c r="G101" s="19">
        <f t="shared" si="18"/>
        <v>6.6743705796133687E-2</v>
      </c>
      <c r="H101" s="20">
        <f t="shared" si="19"/>
        <v>0.93325629420386635</v>
      </c>
      <c r="I101" s="19">
        <f t="shared" si="20"/>
        <v>-6.9075416818152477E-2</v>
      </c>
      <c r="J101" s="20">
        <f t="shared" si="21"/>
        <v>100</v>
      </c>
      <c r="AB101">
        <v>0.29943963237692939</v>
      </c>
      <c r="AC101">
        <v>1</v>
      </c>
      <c r="AD101">
        <v>0</v>
      </c>
      <c r="AE101">
        <f t="shared" si="25"/>
        <v>85</v>
      </c>
      <c r="AF101">
        <f t="shared" si="26"/>
        <v>12</v>
      </c>
      <c r="AG101">
        <f t="shared" si="22"/>
        <v>0.11458333333333337</v>
      </c>
      <c r="AH101">
        <f t="shared" si="23"/>
        <v>0.5</v>
      </c>
      <c r="AI101">
        <f t="shared" si="24"/>
        <v>5.2083333333333703E-3</v>
      </c>
    </row>
    <row r="102" spans="1:35" x14ac:dyDescent="0.35">
      <c r="A102">
        <f>'Sheet1 (2)'!C100</f>
        <v>4</v>
      </c>
      <c r="B102" s="19">
        <f>'Sheet1 (2)'!D100</f>
        <v>0</v>
      </c>
      <c r="C102">
        <f t="shared" si="14"/>
        <v>1</v>
      </c>
      <c r="D102" s="20">
        <f t="shared" si="15"/>
        <v>1</v>
      </c>
      <c r="E102">
        <f t="shared" si="16"/>
        <v>0</v>
      </c>
      <c r="F102">
        <f t="shared" si="17"/>
        <v>2.1254119461241477E-2</v>
      </c>
      <c r="G102" s="19">
        <f t="shared" si="18"/>
        <v>2.1254119461241477E-2</v>
      </c>
      <c r="H102" s="20">
        <f t="shared" si="19"/>
        <v>0.97874588053875855</v>
      </c>
      <c r="I102" s="19">
        <f t="shared" si="20"/>
        <v>-2.1483240586356048E-2</v>
      </c>
      <c r="J102" s="20">
        <f t="shared" si="21"/>
        <v>100</v>
      </c>
      <c r="AB102">
        <v>0.29943963237692939</v>
      </c>
      <c r="AC102">
        <v>1</v>
      </c>
      <c r="AD102">
        <v>0</v>
      </c>
      <c r="AE102">
        <f t="shared" si="25"/>
        <v>86</v>
      </c>
      <c r="AF102">
        <f t="shared" si="26"/>
        <v>12</v>
      </c>
      <c r="AG102">
        <f t="shared" si="22"/>
        <v>0.10416666666666663</v>
      </c>
      <c r="AH102">
        <f t="shared" si="23"/>
        <v>0.5</v>
      </c>
      <c r="AI102">
        <f t="shared" si="24"/>
        <v>5.2083333333333148E-3</v>
      </c>
    </row>
    <row r="103" spans="1:35" x14ac:dyDescent="0.35">
      <c r="A103">
        <f>'Sheet1 (2)'!C101</f>
        <v>11</v>
      </c>
      <c r="B103" s="19">
        <f>'Sheet1 (2)'!D101</f>
        <v>1</v>
      </c>
      <c r="C103">
        <f t="shared" si="14"/>
        <v>0</v>
      </c>
      <c r="D103" s="20">
        <f t="shared" si="15"/>
        <v>1</v>
      </c>
      <c r="E103">
        <f t="shared" si="16"/>
        <v>1</v>
      </c>
      <c r="F103">
        <f t="shared" si="17"/>
        <v>0.58466017397574199</v>
      </c>
      <c r="G103" s="19">
        <f t="shared" si="18"/>
        <v>0.58466017397574199</v>
      </c>
      <c r="H103" s="20">
        <f t="shared" si="19"/>
        <v>0.41533982602425801</v>
      </c>
      <c r="I103" s="19">
        <f t="shared" si="20"/>
        <v>-0.53672449972434777</v>
      </c>
      <c r="J103" s="20">
        <f t="shared" si="21"/>
        <v>100</v>
      </c>
      <c r="AB103">
        <v>0.29943963237692939</v>
      </c>
      <c r="AC103">
        <v>1</v>
      </c>
      <c r="AD103">
        <v>0</v>
      </c>
      <c r="AE103">
        <f t="shared" si="25"/>
        <v>87</v>
      </c>
      <c r="AF103">
        <f t="shared" si="26"/>
        <v>12</v>
      </c>
      <c r="AG103">
        <f t="shared" si="22"/>
        <v>9.375E-2</v>
      </c>
      <c r="AH103">
        <f t="shared" si="23"/>
        <v>0.5</v>
      </c>
      <c r="AI103">
        <f t="shared" si="24"/>
        <v>5.2083333333333148E-3</v>
      </c>
    </row>
    <row r="104" spans="1:35" x14ac:dyDescent="0.35">
      <c r="A104">
        <f>'Sheet1 (2)'!C102</f>
        <v>5</v>
      </c>
      <c r="B104" s="19">
        <f>'Sheet1 (2)'!D102</f>
        <v>0</v>
      </c>
      <c r="C104">
        <f t="shared" si="14"/>
        <v>1</v>
      </c>
      <c r="D104" s="20">
        <f t="shared" si="15"/>
        <v>1</v>
      </c>
      <c r="E104">
        <f t="shared" si="16"/>
        <v>0</v>
      </c>
      <c r="F104">
        <f t="shared" si="17"/>
        <v>3.7914467707516428E-2</v>
      </c>
      <c r="G104" s="19">
        <f t="shared" si="18"/>
        <v>3.7914467707516428E-2</v>
      </c>
      <c r="H104" s="20">
        <f t="shared" si="19"/>
        <v>0.96208553229248361</v>
      </c>
      <c r="I104" s="19">
        <f t="shared" si="20"/>
        <v>-3.8651921361823355E-2</v>
      </c>
      <c r="J104" s="20">
        <f t="shared" si="21"/>
        <v>100</v>
      </c>
      <c r="AB104">
        <v>0.43683503067051865</v>
      </c>
      <c r="AC104">
        <v>1</v>
      </c>
      <c r="AD104">
        <v>0</v>
      </c>
      <c r="AE104">
        <f t="shared" si="25"/>
        <v>88</v>
      </c>
      <c r="AF104">
        <f t="shared" si="26"/>
        <v>12</v>
      </c>
      <c r="AG104">
        <f t="shared" si="22"/>
        <v>8.333333333333337E-2</v>
      </c>
      <c r="AH104">
        <f t="shared" si="23"/>
        <v>0.5</v>
      </c>
      <c r="AI104">
        <f t="shared" si="24"/>
        <v>5.2083333333333703E-3</v>
      </c>
    </row>
    <row r="105" spans="1:35" x14ac:dyDescent="0.35">
      <c r="A105">
        <f>'Sheet1 (2)'!C103</f>
        <v>7</v>
      </c>
      <c r="B105" s="19">
        <f>'Sheet1 (2)'!D103</f>
        <v>0</v>
      </c>
      <c r="C105">
        <f t="shared" si="14"/>
        <v>1</v>
      </c>
      <c r="D105" s="20">
        <f t="shared" si="15"/>
        <v>1</v>
      </c>
      <c r="E105">
        <f t="shared" si="16"/>
        <v>0</v>
      </c>
      <c r="F105">
        <f t="shared" si="17"/>
        <v>0.11487654073920994</v>
      </c>
      <c r="G105" s="19">
        <f t="shared" si="18"/>
        <v>0.11487654073920994</v>
      </c>
      <c r="H105" s="20">
        <f t="shared" si="19"/>
        <v>0.88512345926079006</v>
      </c>
      <c r="I105" s="19">
        <f t="shared" si="20"/>
        <v>-0.12202814171411196</v>
      </c>
      <c r="J105" s="20">
        <f t="shared" si="21"/>
        <v>100</v>
      </c>
      <c r="AB105">
        <v>0.43683503067051865</v>
      </c>
      <c r="AC105">
        <v>1</v>
      </c>
      <c r="AD105">
        <v>0</v>
      </c>
      <c r="AE105">
        <f t="shared" si="25"/>
        <v>89</v>
      </c>
      <c r="AF105">
        <f t="shared" si="26"/>
        <v>12</v>
      </c>
      <c r="AG105">
        <f t="shared" si="22"/>
        <v>7.291666666666663E-2</v>
      </c>
      <c r="AH105">
        <f t="shared" si="23"/>
        <v>0.5</v>
      </c>
      <c r="AI105">
        <f t="shared" si="24"/>
        <v>0</v>
      </c>
    </row>
    <row r="106" spans="1:35" x14ac:dyDescent="0.35">
      <c r="A106">
        <f>'Sheet1 (2)'!C104</f>
        <v>6</v>
      </c>
      <c r="B106" s="19">
        <f>'Sheet1 (2)'!D104</f>
        <v>0</v>
      </c>
      <c r="C106">
        <f t="shared" si="14"/>
        <v>1</v>
      </c>
      <c r="D106" s="20">
        <f t="shared" si="15"/>
        <v>1</v>
      </c>
      <c r="E106">
        <f t="shared" si="16"/>
        <v>0</v>
      </c>
      <c r="F106">
        <f t="shared" si="17"/>
        <v>6.6743705796133687E-2</v>
      </c>
      <c r="G106" s="19">
        <f t="shared" si="18"/>
        <v>6.6743705796133687E-2</v>
      </c>
      <c r="H106" s="20">
        <f t="shared" si="19"/>
        <v>0.93325629420386635</v>
      </c>
      <c r="I106" s="19">
        <f t="shared" si="20"/>
        <v>-6.9075416818152477E-2</v>
      </c>
      <c r="J106" s="20">
        <f t="shared" si="21"/>
        <v>100</v>
      </c>
      <c r="AB106">
        <v>0.43683503067051865</v>
      </c>
      <c r="AC106">
        <v>0</v>
      </c>
      <c r="AD106">
        <v>1</v>
      </c>
      <c r="AE106">
        <f t="shared" si="25"/>
        <v>89</v>
      </c>
      <c r="AF106">
        <f t="shared" si="26"/>
        <v>13</v>
      </c>
      <c r="AG106">
        <f t="shared" si="22"/>
        <v>7.291666666666663E-2</v>
      </c>
      <c r="AH106">
        <f t="shared" si="23"/>
        <v>0.45833333333333337</v>
      </c>
      <c r="AI106">
        <f t="shared" si="24"/>
        <v>4.7743055555555386E-3</v>
      </c>
    </row>
    <row r="107" spans="1:35" x14ac:dyDescent="0.35">
      <c r="A107">
        <f>'Sheet1 (2)'!C105</f>
        <v>7</v>
      </c>
      <c r="B107" s="19">
        <f>'Sheet1 (2)'!D105</f>
        <v>1</v>
      </c>
      <c r="C107">
        <f t="shared" si="14"/>
        <v>0</v>
      </c>
      <c r="D107" s="20">
        <f t="shared" si="15"/>
        <v>1</v>
      </c>
      <c r="E107">
        <f t="shared" si="16"/>
        <v>1</v>
      </c>
      <c r="F107">
        <f t="shared" si="17"/>
        <v>0.11487654073920994</v>
      </c>
      <c r="G107" s="19">
        <f t="shared" si="18"/>
        <v>0.11487654073920994</v>
      </c>
      <c r="H107" s="20">
        <f t="shared" si="19"/>
        <v>0.88512345926079006</v>
      </c>
      <c r="I107" s="19">
        <f t="shared" si="20"/>
        <v>-2.1638972860853709</v>
      </c>
      <c r="J107" s="20">
        <f t="shared" si="21"/>
        <v>0</v>
      </c>
      <c r="AB107">
        <v>0.43683503067051865</v>
      </c>
      <c r="AC107">
        <v>1</v>
      </c>
      <c r="AD107">
        <v>0</v>
      </c>
      <c r="AE107">
        <f t="shared" si="25"/>
        <v>90</v>
      </c>
      <c r="AF107">
        <f t="shared" si="26"/>
        <v>13</v>
      </c>
      <c r="AG107">
        <f t="shared" si="22"/>
        <v>6.25E-2</v>
      </c>
      <c r="AH107">
        <f t="shared" si="23"/>
        <v>0.45833333333333337</v>
      </c>
      <c r="AI107">
        <f t="shared" si="24"/>
        <v>4.7743055555555386E-3</v>
      </c>
    </row>
    <row r="108" spans="1:35" x14ac:dyDescent="0.35">
      <c r="A108">
        <f>'Sheet1 (2)'!C106</f>
        <v>11</v>
      </c>
      <c r="B108" s="19">
        <f>'Sheet1 (2)'!D106</f>
        <v>0</v>
      </c>
      <c r="C108">
        <f t="shared" si="14"/>
        <v>1</v>
      </c>
      <c r="D108" s="20">
        <f t="shared" si="15"/>
        <v>1</v>
      </c>
      <c r="E108">
        <f t="shared" si="16"/>
        <v>0</v>
      </c>
      <c r="F108">
        <f t="shared" si="17"/>
        <v>0.58466017397574199</v>
      </c>
      <c r="G108" s="19">
        <f t="shared" si="18"/>
        <v>0.58466017397574199</v>
      </c>
      <c r="H108" s="20">
        <f t="shared" si="19"/>
        <v>0.41533982602425801</v>
      </c>
      <c r="I108" s="19">
        <f t="shared" si="20"/>
        <v>-0.87865823594287218</v>
      </c>
      <c r="J108" s="20">
        <f t="shared" si="21"/>
        <v>0</v>
      </c>
      <c r="AB108">
        <v>0.43683503067051865</v>
      </c>
      <c r="AC108">
        <v>1</v>
      </c>
      <c r="AD108">
        <v>0</v>
      </c>
      <c r="AE108">
        <f t="shared" si="25"/>
        <v>91</v>
      </c>
      <c r="AF108">
        <f t="shared" si="26"/>
        <v>13</v>
      </c>
      <c r="AG108">
        <f t="shared" si="22"/>
        <v>5.208333333333337E-2</v>
      </c>
      <c r="AH108">
        <f t="shared" si="23"/>
        <v>0.45833333333333337</v>
      </c>
      <c r="AI108">
        <f t="shared" si="24"/>
        <v>4.7743055555555898E-3</v>
      </c>
    </row>
    <row r="109" spans="1:35" x14ac:dyDescent="0.35">
      <c r="A109">
        <f>'Sheet1 (2)'!C107</f>
        <v>6</v>
      </c>
      <c r="B109" s="19">
        <f>'Sheet1 (2)'!D107</f>
        <v>1</v>
      </c>
      <c r="C109">
        <f t="shared" si="14"/>
        <v>0</v>
      </c>
      <c r="D109" s="20">
        <f t="shared" si="15"/>
        <v>1</v>
      </c>
      <c r="E109">
        <f t="shared" si="16"/>
        <v>1</v>
      </c>
      <c r="F109">
        <f t="shared" si="17"/>
        <v>6.6743705796133687E-2</v>
      </c>
      <c r="G109" s="19">
        <f t="shared" si="18"/>
        <v>6.6743705796133687E-2</v>
      </c>
      <c r="H109" s="20">
        <f t="shared" si="19"/>
        <v>0.93325629420386635</v>
      </c>
      <c r="I109" s="19">
        <f t="shared" si="20"/>
        <v>-2.7068952813368572</v>
      </c>
      <c r="J109" s="20">
        <f t="shared" si="21"/>
        <v>0</v>
      </c>
      <c r="AB109">
        <v>0.58466017397574199</v>
      </c>
      <c r="AC109">
        <v>1</v>
      </c>
      <c r="AD109">
        <v>0</v>
      </c>
      <c r="AE109">
        <f t="shared" si="25"/>
        <v>92</v>
      </c>
      <c r="AF109">
        <f t="shared" si="26"/>
        <v>13</v>
      </c>
      <c r="AG109">
        <f t="shared" si="22"/>
        <v>4.166666666666663E-2</v>
      </c>
      <c r="AH109">
        <f t="shared" si="23"/>
        <v>0.45833333333333337</v>
      </c>
      <c r="AI109">
        <f t="shared" si="24"/>
        <v>4.7743055555555386E-3</v>
      </c>
    </row>
    <row r="110" spans="1:35" x14ac:dyDescent="0.35">
      <c r="A110">
        <f>'Sheet1 (2)'!C108</f>
        <v>8</v>
      </c>
      <c r="B110" s="19">
        <f>'Sheet1 (2)'!D108</f>
        <v>0</v>
      </c>
      <c r="C110">
        <f t="shared" si="14"/>
        <v>1</v>
      </c>
      <c r="D110" s="20">
        <f t="shared" si="15"/>
        <v>1</v>
      </c>
      <c r="E110">
        <f t="shared" si="16"/>
        <v>0</v>
      </c>
      <c r="F110">
        <f t="shared" si="17"/>
        <v>0.19063051942050702</v>
      </c>
      <c r="G110" s="19">
        <f t="shared" si="18"/>
        <v>0.19063051942050702</v>
      </c>
      <c r="H110" s="20">
        <f t="shared" si="19"/>
        <v>0.80936948057949298</v>
      </c>
      <c r="I110" s="19">
        <f t="shared" si="20"/>
        <v>-0.21149975347873062</v>
      </c>
      <c r="J110" s="20">
        <f t="shared" si="21"/>
        <v>100</v>
      </c>
      <c r="AB110">
        <v>0.58466017397574199</v>
      </c>
      <c r="AC110">
        <v>1</v>
      </c>
      <c r="AD110">
        <v>0</v>
      </c>
      <c r="AE110">
        <f t="shared" si="25"/>
        <v>93</v>
      </c>
      <c r="AF110">
        <f t="shared" si="26"/>
        <v>13</v>
      </c>
      <c r="AG110">
        <f t="shared" si="22"/>
        <v>3.125E-2</v>
      </c>
      <c r="AH110">
        <f t="shared" si="23"/>
        <v>0.45833333333333337</v>
      </c>
      <c r="AI110">
        <f t="shared" si="24"/>
        <v>4.7743055555555386E-3</v>
      </c>
    </row>
    <row r="111" spans="1:35" x14ac:dyDescent="0.35">
      <c r="A111">
        <f>'Sheet1 (2)'!C109</f>
        <v>5</v>
      </c>
      <c r="B111" s="19">
        <f>'Sheet1 (2)'!D109</f>
        <v>0</v>
      </c>
      <c r="C111">
        <f t="shared" si="14"/>
        <v>1</v>
      </c>
      <c r="D111" s="20">
        <f t="shared" si="15"/>
        <v>1</v>
      </c>
      <c r="E111">
        <f t="shared" si="16"/>
        <v>0</v>
      </c>
      <c r="F111">
        <f t="shared" si="17"/>
        <v>3.7914467707516428E-2</v>
      </c>
      <c r="G111" s="19">
        <f t="shared" si="18"/>
        <v>3.7914467707516428E-2</v>
      </c>
      <c r="H111" s="20">
        <f t="shared" si="19"/>
        <v>0.96208553229248361</v>
      </c>
      <c r="I111" s="19">
        <f t="shared" si="20"/>
        <v>-3.8651921361823355E-2</v>
      </c>
      <c r="J111" s="20">
        <f t="shared" si="21"/>
        <v>100</v>
      </c>
      <c r="AB111">
        <v>0.58466017397574199</v>
      </c>
      <c r="AC111">
        <v>1</v>
      </c>
      <c r="AD111">
        <v>0</v>
      </c>
      <c r="AE111">
        <f t="shared" si="25"/>
        <v>94</v>
      </c>
      <c r="AF111">
        <f t="shared" si="26"/>
        <v>13</v>
      </c>
      <c r="AG111">
        <f t="shared" si="22"/>
        <v>2.083333333333337E-2</v>
      </c>
      <c r="AH111">
        <f t="shared" si="23"/>
        <v>0.45833333333333337</v>
      </c>
      <c r="AI111">
        <f t="shared" si="24"/>
        <v>0</v>
      </c>
    </row>
    <row r="112" spans="1:35" x14ac:dyDescent="0.35">
      <c r="A112">
        <f>'Sheet1 (2)'!C110</f>
        <v>6</v>
      </c>
      <c r="B112" s="19">
        <f>'Sheet1 (2)'!D110</f>
        <v>0</v>
      </c>
      <c r="C112">
        <f t="shared" si="14"/>
        <v>1</v>
      </c>
      <c r="D112" s="20">
        <f t="shared" si="15"/>
        <v>1</v>
      </c>
      <c r="E112">
        <f t="shared" si="16"/>
        <v>0</v>
      </c>
      <c r="F112">
        <f t="shared" si="17"/>
        <v>6.6743705796133687E-2</v>
      </c>
      <c r="G112" s="19">
        <f t="shared" si="18"/>
        <v>6.6743705796133687E-2</v>
      </c>
      <c r="H112" s="20">
        <f t="shared" si="19"/>
        <v>0.93325629420386635</v>
      </c>
      <c r="I112" s="19">
        <f t="shared" si="20"/>
        <v>-6.9075416818152477E-2</v>
      </c>
      <c r="J112" s="20">
        <f t="shared" si="21"/>
        <v>100</v>
      </c>
      <c r="AB112">
        <v>0.58466017397574199</v>
      </c>
      <c r="AC112">
        <v>0</v>
      </c>
      <c r="AD112">
        <v>1</v>
      </c>
      <c r="AE112">
        <f t="shared" si="25"/>
        <v>94</v>
      </c>
      <c r="AF112">
        <f t="shared" si="26"/>
        <v>14</v>
      </c>
      <c r="AG112">
        <f t="shared" si="22"/>
        <v>2.083333333333337E-2</v>
      </c>
      <c r="AH112">
        <f t="shared" si="23"/>
        <v>0.41666666666666663</v>
      </c>
      <c r="AI112">
        <f t="shared" si="24"/>
        <v>0</v>
      </c>
    </row>
    <row r="113" spans="1:35" x14ac:dyDescent="0.35">
      <c r="A113">
        <f>'Sheet1 (2)'!C111</f>
        <v>5</v>
      </c>
      <c r="B113" s="19">
        <f>'Sheet1 (2)'!D111</f>
        <v>0</v>
      </c>
      <c r="C113">
        <f t="shared" si="14"/>
        <v>1</v>
      </c>
      <c r="D113" s="20">
        <f t="shared" si="15"/>
        <v>1</v>
      </c>
      <c r="E113">
        <f t="shared" si="16"/>
        <v>0</v>
      </c>
      <c r="F113">
        <f t="shared" si="17"/>
        <v>3.7914467707516428E-2</v>
      </c>
      <c r="G113" s="19">
        <f t="shared" si="18"/>
        <v>3.7914467707516428E-2</v>
      </c>
      <c r="H113" s="20">
        <f t="shared" si="19"/>
        <v>0.96208553229248361</v>
      </c>
      <c r="I113" s="19">
        <f t="shared" si="20"/>
        <v>-3.8651921361823355E-2</v>
      </c>
      <c r="J113" s="20">
        <f t="shared" si="21"/>
        <v>100</v>
      </c>
      <c r="AB113">
        <v>0.58466017397574199</v>
      </c>
      <c r="AC113">
        <v>0</v>
      </c>
      <c r="AD113">
        <v>1</v>
      </c>
      <c r="AE113">
        <f t="shared" si="25"/>
        <v>94</v>
      </c>
      <c r="AF113">
        <f t="shared" si="26"/>
        <v>15</v>
      </c>
      <c r="AG113">
        <f t="shared" si="22"/>
        <v>2.083333333333337E-2</v>
      </c>
      <c r="AH113">
        <f t="shared" si="23"/>
        <v>0.375</v>
      </c>
      <c r="AI113">
        <f t="shared" si="24"/>
        <v>3.9062500000000278E-3</v>
      </c>
    </row>
    <row r="114" spans="1:35" x14ac:dyDescent="0.35">
      <c r="A114">
        <f>'Sheet1 (2)'!C112</f>
        <v>7</v>
      </c>
      <c r="B114" s="19">
        <f>'Sheet1 (2)'!D112</f>
        <v>0</v>
      </c>
      <c r="C114">
        <f t="shared" si="14"/>
        <v>1</v>
      </c>
      <c r="D114" s="20">
        <f t="shared" si="15"/>
        <v>1</v>
      </c>
      <c r="E114">
        <f t="shared" si="16"/>
        <v>0</v>
      </c>
      <c r="F114">
        <f t="shared" si="17"/>
        <v>0.11487654073920994</v>
      </c>
      <c r="G114" s="19">
        <f t="shared" si="18"/>
        <v>0.11487654073920994</v>
      </c>
      <c r="H114" s="20">
        <f t="shared" si="19"/>
        <v>0.88512345926079006</v>
      </c>
      <c r="I114" s="19">
        <f t="shared" si="20"/>
        <v>-0.12202814171411196</v>
      </c>
      <c r="J114" s="20">
        <f t="shared" si="21"/>
        <v>100</v>
      </c>
      <c r="AB114">
        <v>0.58466017397574199</v>
      </c>
      <c r="AC114">
        <v>1</v>
      </c>
      <c r="AD114">
        <v>0</v>
      </c>
      <c r="AE114">
        <f t="shared" si="25"/>
        <v>95</v>
      </c>
      <c r="AF114">
        <f t="shared" si="26"/>
        <v>15</v>
      </c>
      <c r="AG114">
        <f t="shared" si="22"/>
        <v>1.041666666666663E-2</v>
      </c>
      <c r="AH114">
        <f t="shared" si="23"/>
        <v>0.375</v>
      </c>
      <c r="AI114">
        <f t="shared" si="24"/>
        <v>0</v>
      </c>
    </row>
    <row r="115" spans="1:35" x14ac:dyDescent="0.35">
      <c r="A115">
        <f>'Sheet1 (2)'!C113</f>
        <v>5</v>
      </c>
      <c r="B115" s="19">
        <f>'Sheet1 (2)'!D113</f>
        <v>1</v>
      </c>
      <c r="C115">
        <f t="shared" si="14"/>
        <v>0</v>
      </c>
      <c r="D115" s="20">
        <f t="shared" si="15"/>
        <v>1</v>
      </c>
      <c r="E115">
        <f t="shared" si="16"/>
        <v>1</v>
      </c>
      <c r="F115">
        <f t="shared" si="17"/>
        <v>3.7914467707516428E-2</v>
      </c>
      <c r="G115" s="19">
        <f t="shared" si="18"/>
        <v>3.7914467707516428E-2</v>
      </c>
      <c r="H115" s="20">
        <f t="shared" si="19"/>
        <v>0.96208553229248361</v>
      </c>
      <c r="I115" s="19">
        <f t="shared" si="20"/>
        <v>-3.2724225060279739</v>
      </c>
      <c r="J115" s="20">
        <f t="shared" si="21"/>
        <v>0</v>
      </c>
      <c r="AB115">
        <v>0.58466017397574199</v>
      </c>
      <c r="AC115">
        <v>0</v>
      </c>
      <c r="AD115">
        <v>1</v>
      </c>
      <c r="AE115">
        <f t="shared" si="25"/>
        <v>95</v>
      </c>
      <c r="AF115">
        <f t="shared" si="26"/>
        <v>16</v>
      </c>
      <c r="AG115">
        <f t="shared" si="22"/>
        <v>1.041666666666663E-2</v>
      </c>
      <c r="AH115">
        <f t="shared" si="23"/>
        <v>0.33333333333333337</v>
      </c>
      <c r="AI115">
        <f t="shared" si="24"/>
        <v>0</v>
      </c>
    </row>
    <row r="116" spans="1:35" x14ac:dyDescent="0.35">
      <c r="A116">
        <f>'Sheet1 (2)'!C114</f>
        <v>4</v>
      </c>
      <c r="B116" s="19">
        <f>'Sheet1 (2)'!D114</f>
        <v>0</v>
      </c>
      <c r="C116">
        <f t="shared" si="14"/>
        <v>1</v>
      </c>
      <c r="D116" s="20">
        <f t="shared" si="15"/>
        <v>1</v>
      </c>
      <c r="E116">
        <f t="shared" si="16"/>
        <v>0</v>
      </c>
      <c r="F116">
        <f t="shared" si="17"/>
        <v>2.1254119461241477E-2</v>
      </c>
      <c r="G116" s="19">
        <f t="shared" si="18"/>
        <v>2.1254119461241477E-2</v>
      </c>
      <c r="H116" s="20">
        <f t="shared" si="19"/>
        <v>0.97874588053875855</v>
      </c>
      <c r="I116" s="19">
        <f t="shared" si="20"/>
        <v>-2.1483240586356048E-2</v>
      </c>
      <c r="J116" s="20">
        <f t="shared" si="21"/>
        <v>100</v>
      </c>
      <c r="AB116">
        <v>0.71867212945436576</v>
      </c>
      <c r="AC116">
        <v>0</v>
      </c>
      <c r="AD116">
        <v>1</v>
      </c>
      <c r="AE116">
        <f t="shared" si="25"/>
        <v>95</v>
      </c>
      <c r="AF116">
        <f t="shared" si="26"/>
        <v>17</v>
      </c>
      <c r="AG116">
        <f t="shared" si="22"/>
        <v>1.041666666666663E-2</v>
      </c>
      <c r="AH116">
        <f t="shared" si="23"/>
        <v>0.29166666666666663</v>
      </c>
      <c r="AI116">
        <f t="shared" si="24"/>
        <v>0</v>
      </c>
    </row>
    <row r="117" spans="1:35" x14ac:dyDescent="0.35">
      <c r="A117">
        <f>'Sheet1 (2)'!C115</f>
        <v>4</v>
      </c>
      <c r="B117" s="19">
        <f>'Sheet1 (2)'!D115</f>
        <v>0</v>
      </c>
      <c r="C117">
        <f t="shared" si="14"/>
        <v>1</v>
      </c>
      <c r="D117" s="20">
        <f t="shared" si="15"/>
        <v>1</v>
      </c>
      <c r="E117">
        <f t="shared" si="16"/>
        <v>0</v>
      </c>
      <c r="F117">
        <f t="shared" si="17"/>
        <v>2.1254119461241477E-2</v>
      </c>
      <c r="G117" s="19">
        <f t="shared" si="18"/>
        <v>2.1254119461241477E-2</v>
      </c>
      <c r="H117" s="20">
        <f t="shared" si="19"/>
        <v>0.97874588053875855</v>
      </c>
      <c r="I117" s="19">
        <f t="shared" si="20"/>
        <v>-2.1483240586356048E-2</v>
      </c>
      <c r="J117" s="20">
        <f t="shared" si="21"/>
        <v>100</v>
      </c>
      <c r="AB117">
        <v>0.71867212945436576</v>
      </c>
      <c r="AC117">
        <v>0</v>
      </c>
      <c r="AD117">
        <v>1</v>
      </c>
      <c r="AE117">
        <f t="shared" si="25"/>
        <v>95</v>
      </c>
      <c r="AF117">
        <f t="shared" si="26"/>
        <v>18</v>
      </c>
      <c r="AG117">
        <f t="shared" si="22"/>
        <v>1.041666666666663E-2</v>
      </c>
      <c r="AH117">
        <f t="shared" si="23"/>
        <v>0.25</v>
      </c>
      <c r="AI117">
        <f t="shared" si="24"/>
        <v>0</v>
      </c>
    </row>
    <row r="118" spans="1:35" x14ac:dyDescent="0.35">
      <c r="A118">
        <f>'Sheet1 (2)'!C116</f>
        <v>6</v>
      </c>
      <c r="B118" s="19">
        <f>'Sheet1 (2)'!D116</f>
        <v>0</v>
      </c>
      <c r="C118">
        <f t="shared" si="14"/>
        <v>1</v>
      </c>
      <c r="D118" s="20">
        <f t="shared" si="15"/>
        <v>1</v>
      </c>
      <c r="E118">
        <f t="shared" si="16"/>
        <v>0</v>
      </c>
      <c r="F118">
        <f t="shared" si="17"/>
        <v>6.6743705796133687E-2</v>
      </c>
      <c r="G118" s="19">
        <f t="shared" si="18"/>
        <v>6.6743705796133687E-2</v>
      </c>
      <c r="H118" s="20">
        <f t="shared" si="19"/>
        <v>0.93325629420386635</v>
      </c>
      <c r="I118" s="19">
        <f t="shared" si="20"/>
        <v>-6.9075416818152477E-2</v>
      </c>
      <c r="J118" s="20">
        <f t="shared" si="21"/>
        <v>100</v>
      </c>
      <c r="AB118">
        <v>0.71867212945436576</v>
      </c>
      <c r="AC118">
        <v>0</v>
      </c>
      <c r="AD118">
        <v>1</v>
      </c>
      <c r="AE118">
        <f t="shared" si="25"/>
        <v>95</v>
      </c>
      <c r="AF118">
        <f t="shared" si="26"/>
        <v>19</v>
      </c>
      <c r="AG118">
        <f t="shared" si="22"/>
        <v>1.041666666666663E-2</v>
      </c>
      <c r="AH118">
        <f t="shared" si="23"/>
        <v>0.20833333333333337</v>
      </c>
      <c r="AI118">
        <f t="shared" si="24"/>
        <v>0</v>
      </c>
    </row>
    <row r="119" spans="1:35" x14ac:dyDescent="0.35">
      <c r="A119">
        <f>'Sheet1 (2)'!C117</f>
        <v>7</v>
      </c>
      <c r="B119" s="19">
        <f>'Sheet1 (2)'!D117</f>
        <v>0</v>
      </c>
      <c r="C119">
        <f t="shared" si="14"/>
        <v>1</v>
      </c>
      <c r="D119" s="20">
        <f t="shared" si="15"/>
        <v>1</v>
      </c>
      <c r="E119">
        <f t="shared" si="16"/>
        <v>0</v>
      </c>
      <c r="F119">
        <f t="shared" si="17"/>
        <v>0.11487654073920994</v>
      </c>
      <c r="G119" s="19">
        <f t="shared" si="18"/>
        <v>0.11487654073920994</v>
      </c>
      <c r="H119" s="20">
        <f t="shared" si="19"/>
        <v>0.88512345926079006</v>
      </c>
      <c r="I119" s="19">
        <f t="shared" si="20"/>
        <v>-0.12202814171411196</v>
      </c>
      <c r="J119" s="20">
        <f t="shared" si="21"/>
        <v>100</v>
      </c>
      <c r="AB119">
        <v>0.71867212945436576</v>
      </c>
      <c r="AC119">
        <v>0</v>
      </c>
      <c r="AD119">
        <v>1</v>
      </c>
      <c r="AE119">
        <f t="shared" si="25"/>
        <v>95</v>
      </c>
      <c r="AF119">
        <f t="shared" si="26"/>
        <v>20</v>
      </c>
      <c r="AG119">
        <f t="shared" si="22"/>
        <v>1.041666666666663E-2</v>
      </c>
      <c r="AH119">
        <f t="shared" si="23"/>
        <v>0.16666666666666663</v>
      </c>
      <c r="AI119">
        <f t="shared" si="24"/>
        <v>0</v>
      </c>
    </row>
    <row r="120" spans="1:35" x14ac:dyDescent="0.35">
      <c r="A120">
        <f>'Sheet1 (2)'!C118</f>
        <v>4</v>
      </c>
      <c r="B120" s="19">
        <f>'Sheet1 (2)'!D118</f>
        <v>0</v>
      </c>
      <c r="C120">
        <f t="shared" si="14"/>
        <v>1</v>
      </c>
      <c r="D120" s="20">
        <f t="shared" si="15"/>
        <v>1</v>
      </c>
      <c r="E120">
        <f t="shared" si="16"/>
        <v>0</v>
      </c>
      <c r="F120">
        <f t="shared" si="17"/>
        <v>2.1254119461241477E-2</v>
      </c>
      <c r="G120" s="19">
        <f t="shared" si="18"/>
        <v>2.1254119461241477E-2</v>
      </c>
      <c r="H120" s="20">
        <f t="shared" si="19"/>
        <v>0.97874588053875855</v>
      </c>
      <c r="I120" s="19">
        <f t="shared" si="20"/>
        <v>-2.1483240586356048E-2</v>
      </c>
      <c r="J120" s="20">
        <f t="shared" si="21"/>
        <v>100</v>
      </c>
      <c r="AB120">
        <v>0.82256675350312403</v>
      </c>
      <c r="AC120">
        <v>0</v>
      </c>
      <c r="AD120">
        <v>1</v>
      </c>
      <c r="AE120">
        <f t="shared" si="25"/>
        <v>95</v>
      </c>
      <c r="AF120">
        <f t="shared" si="26"/>
        <v>21</v>
      </c>
      <c r="AG120">
        <f t="shared" si="22"/>
        <v>1.041666666666663E-2</v>
      </c>
      <c r="AH120">
        <f t="shared" si="23"/>
        <v>0.125</v>
      </c>
      <c r="AI120">
        <f t="shared" si="24"/>
        <v>0</v>
      </c>
    </row>
    <row r="121" spans="1:35" x14ac:dyDescent="0.35">
      <c r="A121">
        <f>'Sheet1 (2)'!C119</f>
        <v>7</v>
      </c>
      <c r="B121" s="19">
        <f>'Sheet1 (2)'!D119</f>
        <v>0</v>
      </c>
      <c r="C121">
        <f t="shared" si="14"/>
        <v>1</v>
      </c>
      <c r="D121" s="20">
        <f t="shared" si="15"/>
        <v>1</v>
      </c>
      <c r="E121">
        <f t="shared" si="16"/>
        <v>0</v>
      </c>
      <c r="F121">
        <f t="shared" si="17"/>
        <v>0.11487654073920994</v>
      </c>
      <c r="G121" s="19">
        <f t="shared" si="18"/>
        <v>0.11487654073920994</v>
      </c>
      <c r="H121" s="20">
        <f t="shared" si="19"/>
        <v>0.88512345926079006</v>
      </c>
      <c r="I121" s="19">
        <f t="shared" si="20"/>
        <v>-0.12202814171411196</v>
      </c>
      <c r="J121" s="20">
        <f t="shared" si="21"/>
        <v>100</v>
      </c>
      <c r="AB121">
        <v>0.82256675350312403</v>
      </c>
      <c r="AC121">
        <v>0</v>
      </c>
      <c r="AD121">
        <v>1</v>
      </c>
      <c r="AE121">
        <f t="shared" si="25"/>
        <v>95</v>
      </c>
      <c r="AF121">
        <f t="shared" si="26"/>
        <v>22</v>
      </c>
      <c r="AG121">
        <f t="shared" si="22"/>
        <v>1.041666666666663E-2</v>
      </c>
      <c r="AH121">
        <f t="shared" si="23"/>
        <v>8.333333333333337E-2</v>
      </c>
      <c r="AI121">
        <f t="shared" si="24"/>
        <v>0</v>
      </c>
    </row>
    <row r="122" spans="1:35" x14ac:dyDescent="0.35">
      <c r="A122">
        <f>'Sheet1 (2)'!C120</f>
        <v>8</v>
      </c>
      <c r="B122" s="19">
        <f>'Sheet1 (2)'!D120</f>
        <v>0</v>
      </c>
      <c r="C122">
        <f t="shared" si="14"/>
        <v>1</v>
      </c>
      <c r="D122" s="20">
        <f t="shared" si="15"/>
        <v>1</v>
      </c>
      <c r="E122">
        <f t="shared" si="16"/>
        <v>0</v>
      </c>
      <c r="F122">
        <f t="shared" si="17"/>
        <v>0.19063051942050702</v>
      </c>
      <c r="G122" s="19">
        <f t="shared" si="18"/>
        <v>0.19063051942050702</v>
      </c>
      <c r="H122" s="20">
        <f t="shared" si="19"/>
        <v>0.80936948057949298</v>
      </c>
      <c r="I122" s="19">
        <f t="shared" si="20"/>
        <v>-0.21149975347873062</v>
      </c>
      <c r="J122" s="20">
        <f t="shared" si="21"/>
        <v>100</v>
      </c>
      <c r="AB122">
        <v>0.82256675350312403</v>
      </c>
      <c r="AC122">
        <v>0</v>
      </c>
      <c r="AD122">
        <v>1</v>
      </c>
      <c r="AE122">
        <f t="shared" si="25"/>
        <v>95</v>
      </c>
      <c r="AF122">
        <f t="shared" si="26"/>
        <v>23</v>
      </c>
      <c r="AG122">
        <f t="shared" si="22"/>
        <v>1.041666666666663E-2</v>
      </c>
      <c r="AH122">
        <f t="shared" si="23"/>
        <v>4.166666666666663E-2</v>
      </c>
      <c r="AI122">
        <f t="shared" si="24"/>
        <v>4.3402777777777586E-4</v>
      </c>
    </row>
    <row r="123" spans="1:35" x14ac:dyDescent="0.35">
      <c r="A123">
        <f>'Sheet1 (2)'!C121</f>
        <v>8</v>
      </c>
      <c r="B123" s="15">
        <f>'Sheet1 (2)'!D121</f>
        <v>1</v>
      </c>
      <c r="C123" s="21">
        <f t="shared" si="14"/>
        <v>0</v>
      </c>
      <c r="D123" s="20">
        <f t="shared" si="15"/>
        <v>1</v>
      </c>
      <c r="E123">
        <f t="shared" si="16"/>
        <v>1</v>
      </c>
      <c r="F123">
        <f t="shared" si="17"/>
        <v>0.19063051942050702</v>
      </c>
      <c r="G123" s="19">
        <f t="shared" si="18"/>
        <v>0.19063051942050702</v>
      </c>
      <c r="H123" s="20">
        <f t="shared" si="19"/>
        <v>0.80936948057949298</v>
      </c>
      <c r="I123" s="19">
        <f t="shared" si="20"/>
        <v>-1.6574181777025436</v>
      </c>
      <c r="J123" s="20">
        <f t="shared" si="21"/>
        <v>0</v>
      </c>
      <c r="AB123">
        <v>0.82256675350312403</v>
      </c>
      <c r="AC123">
        <v>1</v>
      </c>
      <c r="AD123">
        <v>0</v>
      </c>
      <c r="AE123">
        <f t="shared" si="25"/>
        <v>96</v>
      </c>
      <c r="AF123">
        <f t="shared" si="26"/>
        <v>23</v>
      </c>
      <c r="AG123">
        <f t="shared" si="22"/>
        <v>0</v>
      </c>
      <c r="AH123">
        <f t="shared" si="23"/>
        <v>4.166666666666663E-2</v>
      </c>
      <c r="AI123">
        <f t="shared" si="24"/>
        <v>0</v>
      </c>
    </row>
    <row r="124" spans="1:35" x14ac:dyDescent="0.35">
      <c r="A124" s="18"/>
      <c r="B124" s="18">
        <f>SUM(B4:B123)</f>
        <v>24</v>
      </c>
      <c r="C124" s="18">
        <f t="shared" ref="C124:D124" si="27">SUM(C4:C123)</f>
        <v>96</v>
      </c>
      <c r="D124" s="23">
        <f t="shared" si="27"/>
        <v>120</v>
      </c>
      <c r="E124" s="23"/>
      <c r="F124" s="23"/>
      <c r="G124" s="23">
        <f>SUM(G4:G123)</f>
        <v>23.999999999999989</v>
      </c>
      <c r="H124" s="23">
        <f t="shared" ref="H124:I124" si="28">SUM(H4:H123)</f>
        <v>95.999999999999972</v>
      </c>
      <c r="I124" s="23">
        <f t="shared" si="28"/>
        <v>-43.435621874026552</v>
      </c>
      <c r="J124" s="23">
        <f>SUMPRODUCT(J4:J123,D4:D123)/D124</f>
        <v>85</v>
      </c>
      <c r="AB124" s="8">
        <v>0.89376468106017926</v>
      </c>
      <c r="AC124" s="8">
        <v>0</v>
      </c>
      <c r="AD124" s="8">
        <v>1</v>
      </c>
      <c r="AE124" s="8">
        <f t="shared" si="25"/>
        <v>96</v>
      </c>
      <c r="AF124" s="8">
        <f t="shared" si="26"/>
        <v>24</v>
      </c>
      <c r="AG124" s="8">
        <f t="shared" si="22"/>
        <v>0</v>
      </c>
      <c r="AH124" s="8">
        <f t="shared" si="23"/>
        <v>0</v>
      </c>
      <c r="AI124" s="8">
        <f t="shared" si="24"/>
        <v>0</v>
      </c>
    </row>
    <row r="125" spans="1:35" ht="15" thickBot="1" x14ac:dyDescent="0.4">
      <c r="AI125">
        <f>SUM(AI4:AI124)</f>
        <v>0.84244791666666607</v>
      </c>
    </row>
    <row r="126" spans="1:35" ht="15" thickTop="1" x14ac:dyDescent="0.35">
      <c r="A126" s="9"/>
      <c r="B126" s="9" t="s">
        <v>182</v>
      </c>
      <c r="C126" s="9" t="s">
        <v>183</v>
      </c>
      <c r="D126" s="9" t="s">
        <v>184</v>
      </c>
      <c r="E126" s="9" t="s">
        <v>173</v>
      </c>
      <c r="F126" s="9" t="s">
        <v>185</v>
      </c>
      <c r="G126" s="9" t="s">
        <v>186</v>
      </c>
      <c r="H126" s="9" t="s">
        <v>187</v>
      </c>
    </row>
    <row r="127" spans="1:35" x14ac:dyDescent="0.35">
      <c r="A127" t="s">
        <v>135</v>
      </c>
      <c r="B127">
        <f t="array" ref="B127:B128">M5:M6</f>
        <v>-6.2135241854033794</v>
      </c>
      <c r="C127">
        <f t="array" ref="C127:C128">SQRT([1]!DIAG(R4:S5))</f>
        <v>1.109369991084258</v>
      </c>
      <c r="D127">
        <f>(B127/C127)^2</f>
        <v>31.370624078396855</v>
      </c>
      <c r="E127">
        <f>_xlfn.CHISQ.DIST.RT(D127,1)</f>
        <v>2.1318207389546964E-8</v>
      </c>
      <c r="F127">
        <f>EXP(B127)</f>
        <v>2.0021690013296567E-3</v>
      </c>
    </row>
    <row r="128" spans="1:35" x14ac:dyDescent="0.35">
      <c r="A128" s="8" t="str">
        <f t="array" ref="A128">TRANSPOSE(A3)</f>
        <v>OscarNominations</v>
      </c>
      <c r="B128" s="8">
        <v>0.59595072014744577</v>
      </c>
      <c r="C128" s="8">
        <v>0.1247287114793645</v>
      </c>
      <c r="D128" s="8">
        <f>(B128/C128)^2</f>
        <v>22.829049308016316</v>
      </c>
      <c r="E128" s="8">
        <f>_xlfn.CHISQ.DIST.RT(D128,1)</f>
        <v>1.7706900192779242E-6</v>
      </c>
      <c r="F128" s="8">
        <f>EXP(B128)</f>
        <v>1.8147554496382499</v>
      </c>
      <c r="G128" s="8">
        <f>EXP(B128-C128*_xlfn.NORM.S.INV(1-$P$9/2))</f>
        <v>1.4211791833316267</v>
      </c>
      <c r="H128" s="8">
        <f>EXP(B128+C128*_xlfn.NORM.S.INV(1-$P$9/2))</f>
        <v>2.3173273156670202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9EF0-EB01-4704-B3B4-153C3396F177}">
  <dimension ref="A1:G122"/>
  <sheetViews>
    <sheetView zoomScale="115" zoomScaleNormal="115" workbookViewId="0">
      <selection activeCell="D1" sqref="D1:D5"/>
    </sheetView>
  </sheetViews>
  <sheetFormatPr defaultRowHeight="14.5" x14ac:dyDescent="0.35"/>
  <cols>
    <col min="2" max="2" width="21.90625" customWidth="1"/>
    <col min="3" max="3" width="20.90625" customWidth="1"/>
  </cols>
  <sheetData>
    <row r="1" spans="1:7" ht="16" thickTop="1" x14ac:dyDescent="0.35">
      <c r="A1" s="1" t="s">
        <v>0</v>
      </c>
      <c r="B1" s="1" t="s">
        <v>1</v>
      </c>
      <c r="C1" s="2" t="s">
        <v>2</v>
      </c>
      <c r="D1" s="2" t="s">
        <v>3</v>
      </c>
      <c r="E1" s="22" t="s">
        <v>165</v>
      </c>
      <c r="F1" s="22" t="s">
        <v>166</v>
      </c>
      <c r="G1" s="28" t="s">
        <v>152</v>
      </c>
    </row>
    <row r="2" spans="1:7" ht="15.5" x14ac:dyDescent="0.35">
      <c r="A2" s="3">
        <v>1984</v>
      </c>
      <c r="B2" s="3" t="s">
        <v>4</v>
      </c>
      <c r="C2" s="4">
        <v>3</v>
      </c>
      <c r="D2" s="4">
        <v>0</v>
      </c>
      <c r="E2">
        <v>1.1824671046320545E-2</v>
      </c>
      <c r="F2">
        <v>0.98817532895367943</v>
      </c>
      <c r="G2">
        <f>IF(E2&gt;0.5,1,0)</f>
        <v>0</v>
      </c>
    </row>
    <row r="3" spans="1:7" ht="15.5" x14ac:dyDescent="0.35">
      <c r="A3" s="3">
        <v>1984</v>
      </c>
      <c r="B3" s="3" t="s">
        <v>5</v>
      </c>
      <c r="C3" s="4">
        <v>7</v>
      </c>
      <c r="D3" s="4">
        <v>0</v>
      </c>
      <c r="E3">
        <v>0.11487654073920994</v>
      </c>
      <c r="F3">
        <v>0.88512345926079006</v>
      </c>
      <c r="G3">
        <f t="shared" ref="G3:G66" si="0">IF(E3&gt;0.5,1,0)</f>
        <v>0</v>
      </c>
    </row>
    <row r="4" spans="1:7" ht="15.5" x14ac:dyDescent="0.35">
      <c r="A4" s="3">
        <v>1984</v>
      </c>
      <c r="B4" s="3" t="s">
        <v>6</v>
      </c>
      <c r="C4" s="4">
        <v>7</v>
      </c>
      <c r="D4" s="4">
        <v>0</v>
      </c>
      <c r="E4">
        <v>0.11487654073920994</v>
      </c>
      <c r="F4">
        <v>0.88512345926079006</v>
      </c>
      <c r="G4">
        <f t="shared" si="0"/>
        <v>0</v>
      </c>
    </row>
    <row r="5" spans="1:7" ht="15.5" x14ac:dyDescent="0.35">
      <c r="A5" s="3">
        <v>1984</v>
      </c>
      <c r="B5" s="3" t="s">
        <v>7</v>
      </c>
      <c r="C5" s="4">
        <v>11</v>
      </c>
      <c r="D5" s="4">
        <v>0</v>
      </c>
      <c r="E5">
        <v>0.58466017397574199</v>
      </c>
      <c r="F5">
        <v>0.41533982602425801</v>
      </c>
      <c r="G5">
        <f t="shared" si="0"/>
        <v>1</v>
      </c>
    </row>
    <row r="6" spans="1:7" ht="15.5" x14ac:dyDescent="0.35">
      <c r="A6" s="3">
        <v>1984</v>
      </c>
      <c r="B6" s="3" t="s">
        <v>8</v>
      </c>
      <c r="C6" s="4">
        <v>11</v>
      </c>
      <c r="D6" s="4">
        <v>1</v>
      </c>
      <c r="E6">
        <v>0.58466017397574199</v>
      </c>
      <c r="F6">
        <v>0.41533982602425801</v>
      </c>
      <c r="G6">
        <f t="shared" si="0"/>
        <v>1</v>
      </c>
    </row>
    <row r="7" spans="1:7" ht="15.5" x14ac:dyDescent="0.35">
      <c r="A7" s="3">
        <v>1985</v>
      </c>
      <c r="B7" s="3" t="s">
        <v>9</v>
      </c>
      <c r="C7" s="4">
        <v>8</v>
      </c>
      <c r="D7" s="4">
        <v>0</v>
      </c>
      <c r="E7">
        <v>0.19063051942050702</v>
      </c>
      <c r="F7">
        <v>0.80936948057949298</v>
      </c>
      <c r="G7">
        <f t="shared" si="0"/>
        <v>0</v>
      </c>
    </row>
    <row r="8" spans="1:7" ht="15.5" x14ac:dyDescent="0.35">
      <c r="A8" s="3">
        <v>1985</v>
      </c>
      <c r="B8" s="3" t="s">
        <v>10</v>
      </c>
      <c r="C8" s="4">
        <v>4</v>
      </c>
      <c r="D8" s="4">
        <v>0</v>
      </c>
      <c r="E8">
        <v>2.1254119461241477E-2</v>
      </c>
      <c r="F8">
        <v>0.97874588053875855</v>
      </c>
      <c r="G8">
        <f t="shared" si="0"/>
        <v>0</v>
      </c>
    </row>
    <row r="9" spans="1:7" ht="15.5" x14ac:dyDescent="0.35">
      <c r="A9" s="3">
        <v>1985</v>
      </c>
      <c r="B9" s="3" t="s">
        <v>11</v>
      </c>
      <c r="C9" s="4">
        <v>8</v>
      </c>
      <c r="D9" s="4">
        <v>0</v>
      </c>
      <c r="E9">
        <v>0.19063051942050702</v>
      </c>
      <c r="F9">
        <v>0.80936948057949298</v>
      </c>
      <c r="G9">
        <f t="shared" si="0"/>
        <v>0</v>
      </c>
    </row>
    <row r="10" spans="1:7" ht="15.5" x14ac:dyDescent="0.35">
      <c r="A10" s="3">
        <v>1985</v>
      </c>
      <c r="B10" s="3" t="s">
        <v>12</v>
      </c>
      <c r="C10" s="4">
        <v>11</v>
      </c>
      <c r="D10" s="4">
        <v>0</v>
      </c>
      <c r="E10">
        <v>0.58466017397574199</v>
      </c>
      <c r="F10">
        <v>0.41533982602425801</v>
      </c>
      <c r="G10">
        <f t="shared" si="0"/>
        <v>1</v>
      </c>
    </row>
    <row r="11" spans="1:7" ht="15.5" x14ac:dyDescent="0.35">
      <c r="A11" s="3">
        <v>1985</v>
      </c>
      <c r="B11" s="3" t="s">
        <v>13</v>
      </c>
      <c r="C11" s="4">
        <v>11</v>
      </c>
      <c r="D11" s="4">
        <v>1</v>
      </c>
      <c r="E11">
        <v>0.58466017397574199</v>
      </c>
      <c r="F11">
        <v>0.41533982602425801</v>
      </c>
      <c r="G11">
        <f t="shared" si="0"/>
        <v>1</v>
      </c>
    </row>
    <row r="12" spans="1:7" ht="15.5" x14ac:dyDescent="0.35">
      <c r="A12" s="3">
        <v>1986</v>
      </c>
      <c r="B12" s="3" t="s">
        <v>14</v>
      </c>
      <c r="C12" s="4">
        <v>7</v>
      </c>
      <c r="D12" s="4">
        <v>0</v>
      </c>
      <c r="E12">
        <v>0.11487654073920994</v>
      </c>
      <c r="F12">
        <v>0.88512345926079006</v>
      </c>
      <c r="G12">
        <f t="shared" si="0"/>
        <v>0</v>
      </c>
    </row>
    <row r="13" spans="1:7" ht="15.5" x14ac:dyDescent="0.35">
      <c r="A13" s="3">
        <v>1986</v>
      </c>
      <c r="B13" s="3" t="s">
        <v>15</v>
      </c>
      <c r="C13" s="4">
        <v>5</v>
      </c>
      <c r="D13" s="4">
        <v>0</v>
      </c>
      <c r="E13">
        <v>3.7914467707516428E-2</v>
      </c>
      <c r="F13">
        <v>0.96208553229248361</v>
      </c>
      <c r="G13">
        <f t="shared" si="0"/>
        <v>0</v>
      </c>
    </row>
    <row r="14" spans="1:7" ht="15.5" x14ac:dyDescent="0.35">
      <c r="A14" s="3">
        <v>1986</v>
      </c>
      <c r="B14" s="3" t="s">
        <v>16</v>
      </c>
      <c r="C14" s="4">
        <v>8</v>
      </c>
      <c r="D14" s="4">
        <v>0</v>
      </c>
      <c r="E14">
        <v>0.19063051942050702</v>
      </c>
      <c r="F14">
        <v>0.80936948057949298</v>
      </c>
      <c r="G14">
        <f t="shared" si="0"/>
        <v>0</v>
      </c>
    </row>
    <row r="15" spans="1:7" ht="15.5" x14ac:dyDescent="0.35">
      <c r="A15" s="3">
        <v>1986</v>
      </c>
      <c r="B15" s="3" t="s">
        <v>17</v>
      </c>
      <c r="C15" s="4">
        <v>7</v>
      </c>
      <c r="D15" s="4">
        <v>0</v>
      </c>
      <c r="E15">
        <v>0.11487654073920994</v>
      </c>
      <c r="F15">
        <v>0.88512345926079006</v>
      </c>
      <c r="G15">
        <f t="shared" si="0"/>
        <v>0</v>
      </c>
    </row>
    <row r="16" spans="1:7" ht="15.5" x14ac:dyDescent="0.35">
      <c r="A16" s="3">
        <v>1986</v>
      </c>
      <c r="B16" s="3" t="s">
        <v>18</v>
      </c>
      <c r="C16" s="4">
        <v>8</v>
      </c>
      <c r="D16" s="4">
        <v>1</v>
      </c>
      <c r="E16">
        <v>0.19063051942050702</v>
      </c>
      <c r="F16">
        <v>0.80936948057949298</v>
      </c>
      <c r="G16">
        <f t="shared" si="0"/>
        <v>0</v>
      </c>
    </row>
    <row r="17" spans="1:7" ht="15.5" x14ac:dyDescent="0.35">
      <c r="A17" s="3">
        <v>1987</v>
      </c>
      <c r="B17" s="3" t="s">
        <v>19</v>
      </c>
      <c r="C17" s="4">
        <v>5</v>
      </c>
      <c r="D17" s="4">
        <v>0</v>
      </c>
      <c r="E17">
        <v>3.7914467707516428E-2</v>
      </c>
      <c r="F17">
        <v>0.96208553229248361</v>
      </c>
      <c r="G17">
        <f t="shared" si="0"/>
        <v>0</v>
      </c>
    </row>
    <row r="18" spans="1:7" ht="15.5" x14ac:dyDescent="0.35">
      <c r="A18" s="3">
        <v>1987</v>
      </c>
      <c r="B18" s="3" t="s">
        <v>20</v>
      </c>
      <c r="C18" s="4">
        <v>7</v>
      </c>
      <c r="D18" s="4">
        <v>0</v>
      </c>
      <c r="E18">
        <v>0.11487654073920994</v>
      </c>
      <c r="F18">
        <v>0.88512345926079006</v>
      </c>
      <c r="G18">
        <f t="shared" si="0"/>
        <v>0</v>
      </c>
    </row>
    <row r="19" spans="1:7" ht="15.5" x14ac:dyDescent="0.35">
      <c r="A19" s="3">
        <v>1987</v>
      </c>
      <c r="B19" s="3" t="s">
        <v>21</v>
      </c>
      <c r="C19" s="4">
        <v>6</v>
      </c>
      <c r="D19" s="4">
        <v>0</v>
      </c>
      <c r="E19">
        <v>6.6743705796133687E-2</v>
      </c>
      <c r="F19">
        <v>0.93325629420386635</v>
      </c>
      <c r="G19">
        <f t="shared" si="0"/>
        <v>0</v>
      </c>
    </row>
    <row r="20" spans="1:7" ht="15.5" x14ac:dyDescent="0.35">
      <c r="A20" s="3">
        <v>1987</v>
      </c>
      <c r="B20" s="3" t="s">
        <v>22</v>
      </c>
      <c r="C20" s="4">
        <v>6</v>
      </c>
      <c r="D20" s="4">
        <v>0</v>
      </c>
      <c r="E20">
        <v>6.6743705796133687E-2</v>
      </c>
      <c r="F20">
        <v>0.93325629420386635</v>
      </c>
      <c r="G20">
        <f t="shared" si="0"/>
        <v>0</v>
      </c>
    </row>
    <row r="21" spans="1:7" ht="15.5" x14ac:dyDescent="0.35">
      <c r="A21" s="3">
        <v>1987</v>
      </c>
      <c r="B21" s="3" t="s">
        <v>23</v>
      </c>
      <c r="C21" s="4">
        <v>9</v>
      </c>
      <c r="D21" s="4">
        <v>1</v>
      </c>
      <c r="E21">
        <v>0.29943963237692939</v>
      </c>
      <c r="F21">
        <v>0.70056036762307061</v>
      </c>
      <c r="G21">
        <f t="shared" si="0"/>
        <v>0</v>
      </c>
    </row>
    <row r="22" spans="1:7" ht="15.5" x14ac:dyDescent="0.35">
      <c r="A22" s="3">
        <v>1988</v>
      </c>
      <c r="B22" s="3" t="s">
        <v>24</v>
      </c>
      <c r="C22" s="4">
        <v>6</v>
      </c>
      <c r="D22" s="4">
        <v>0</v>
      </c>
      <c r="E22">
        <v>6.6743705796133687E-2</v>
      </c>
      <c r="F22">
        <v>0.93325629420386635</v>
      </c>
      <c r="G22">
        <f t="shared" si="0"/>
        <v>0</v>
      </c>
    </row>
    <row r="23" spans="1:7" ht="15.5" x14ac:dyDescent="0.35">
      <c r="A23" s="3">
        <v>1988</v>
      </c>
      <c r="B23" s="3" t="s">
        <v>25</v>
      </c>
      <c r="C23" s="4">
        <v>4</v>
      </c>
      <c r="D23" s="4">
        <v>0</v>
      </c>
      <c r="E23">
        <v>2.1254119461241477E-2</v>
      </c>
      <c r="F23">
        <v>0.97874588053875855</v>
      </c>
      <c r="G23">
        <f t="shared" si="0"/>
        <v>0</v>
      </c>
    </row>
    <row r="24" spans="1:7" ht="15.5" x14ac:dyDescent="0.35">
      <c r="A24" s="3">
        <v>1988</v>
      </c>
      <c r="B24" s="3" t="s">
        <v>26</v>
      </c>
      <c r="C24" s="4">
        <v>7</v>
      </c>
      <c r="D24" s="4">
        <v>0</v>
      </c>
      <c r="E24">
        <v>0.11487654073920994</v>
      </c>
      <c r="F24">
        <v>0.88512345926079006</v>
      </c>
      <c r="G24">
        <f t="shared" si="0"/>
        <v>0</v>
      </c>
    </row>
    <row r="25" spans="1:7" ht="15.5" x14ac:dyDescent="0.35">
      <c r="A25" s="3">
        <v>1988</v>
      </c>
      <c r="B25" s="3" t="s">
        <v>27</v>
      </c>
      <c r="C25" s="4">
        <v>7</v>
      </c>
      <c r="D25" s="4">
        <v>0</v>
      </c>
      <c r="E25">
        <v>0.11487654073920994</v>
      </c>
      <c r="F25">
        <v>0.88512345926079006</v>
      </c>
      <c r="G25">
        <f t="shared" si="0"/>
        <v>0</v>
      </c>
    </row>
    <row r="26" spans="1:7" ht="15.5" x14ac:dyDescent="0.35">
      <c r="A26" s="3">
        <v>1988</v>
      </c>
      <c r="B26" s="3" t="s">
        <v>28</v>
      </c>
      <c r="C26" s="4">
        <v>8</v>
      </c>
      <c r="D26" s="4">
        <v>1</v>
      </c>
      <c r="E26">
        <v>0.19063051942050702</v>
      </c>
      <c r="F26">
        <v>0.80936948057949298</v>
      </c>
      <c r="G26">
        <f t="shared" si="0"/>
        <v>0</v>
      </c>
    </row>
    <row r="27" spans="1:7" ht="15.5" x14ac:dyDescent="0.35">
      <c r="A27" s="3">
        <v>1989</v>
      </c>
      <c r="B27" s="3" t="s">
        <v>29</v>
      </c>
      <c r="C27" s="4">
        <v>3</v>
      </c>
      <c r="D27" s="4">
        <v>0</v>
      </c>
      <c r="E27">
        <v>1.1824671046320545E-2</v>
      </c>
      <c r="F27">
        <v>0.98817532895367943</v>
      </c>
      <c r="G27">
        <f t="shared" si="0"/>
        <v>0</v>
      </c>
    </row>
    <row r="28" spans="1:7" ht="15.5" x14ac:dyDescent="0.35">
      <c r="A28" s="3">
        <v>1989</v>
      </c>
      <c r="B28" s="3" t="s">
        <v>30</v>
      </c>
      <c r="C28" s="4">
        <v>4</v>
      </c>
      <c r="D28" s="4">
        <v>0</v>
      </c>
      <c r="E28">
        <v>2.1254119461241477E-2</v>
      </c>
      <c r="F28">
        <v>0.97874588053875855</v>
      </c>
      <c r="G28">
        <f t="shared" si="0"/>
        <v>0</v>
      </c>
    </row>
    <row r="29" spans="1:7" ht="15.5" x14ac:dyDescent="0.35">
      <c r="A29" s="3">
        <v>1989</v>
      </c>
      <c r="B29" s="3" t="s">
        <v>31</v>
      </c>
      <c r="C29" s="4">
        <v>5</v>
      </c>
      <c r="D29" s="4">
        <v>0</v>
      </c>
      <c r="E29">
        <v>3.7914467707516428E-2</v>
      </c>
      <c r="F29">
        <v>0.96208553229248361</v>
      </c>
      <c r="G29">
        <f t="shared" si="0"/>
        <v>0</v>
      </c>
    </row>
    <row r="30" spans="1:7" ht="15.5" x14ac:dyDescent="0.35">
      <c r="A30" s="3">
        <v>1989</v>
      </c>
      <c r="B30" s="3" t="s">
        <v>32</v>
      </c>
      <c r="C30" s="4">
        <v>9</v>
      </c>
      <c r="D30" s="4">
        <v>1</v>
      </c>
      <c r="E30">
        <v>0.29943963237692939</v>
      </c>
      <c r="F30">
        <v>0.70056036762307061</v>
      </c>
      <c r="G30">
        <f t="shared" si="0"/>
        <v>0</v>
      </c>
    </row>
    <row r="31" spans="1:7" ht="15.5" x14ac:dyDescent="0.35">
      <c r="A31" s="3">
        <v>1989</v>
      </c>
      <c r="B31" s="3" t="s">
        <v>33</v>
      </c>
      <c r="C31" s="4">
        <v>8</v>
      </c>
      <c r="D31" s="4">
        <v>0</v>
      </c>
      <c r="E31">
        <v>0.19063051942050702</v>
      </c>
      <c r="F31">
        <v>0.80936948057949298</v>
      </c>
      <c r="G31">
        <f t="shared" si="0"/>
        <v>0</v>
      </c>
    </row>
    <row r="32" spans="1:7" ht="15.5" x14ac:dyDescent="0.35">
      <c r="A32" s="3">
        <v>1990</v>
      </c>
      <c r="B32" s="3" t="s">
        <v>34</v>
      </c>
      <c r="C32" s="4">
        <v>3</v>
      </c>
      <c r="D32" s="4">
        <v>0</v>
      </c>
      <c r="E32">
        <v>1.1824671046320545E-2</v>
      </c>
      <c r="F32">
        <v>0.98817532895367943</v>
      </c>
      <c r="G32">
        <f t="shared" si="0"/>
        <v>0</v>
      </c>
    </row>
    <row r="33" spans="1:7" ht="15.5" x14ac:dyDescent="0.35">
      <c r="A33" s="3">
        <v>1990</v>
      </c>
      <c r="B33" s="3" t="s">
        <v>35</v>
      </c>
      <c r="C33" s="4">
        <v>6</v>
      </c>
      <c r="D33" s="4">
        <v>0</v>
      </c>
      <c r="E33">
        <v>6.6743705796133687E-2</v>
      </c>
      <c r="F33">
        <v>0.93325629420386635</v>
      </c>
      <c r="G33">
        <f t="shared" si="0"/>
        <v>0</v>
      </c>
    </row>
    <row r="34" spans="1:7" ht="15.5" x14ac:dyDescent="0.35">
      <c r="A34" s="3">
        <v>1990</v>
      </c>
      <c r="B34" s="3" t="s">
        <v>36</v>
      </c>
      <c r="C34" s="4">
        <v>7</v>
      </c>
      <c r="D34" s="4">
        <v>0</v>
      </c>
      <c r="E34">
        <v>0.11487654073920994</v>
      </c>
      <c r="F34">
        <v>0.88512345926079006</v>
      </c>
      <c r="G34">
        <f t="shared" si="0"/>
        <v>0</v>
      </c>
    </row>
    <row r="35" spans="1:7" ht="15.5" x14ac:dyDescent="0.35">
      <c r="A35" s="3">
        <v>1990</v>
      </c>
      <c r="B35" s="3" t="s">
        <v>37</v>
      </c>
      <c r="C35" s="4">
        <v>5</v>
      </c>
      <c r="D35" s="4">
        <v>0</v>
      </c>
      <c r="E35">
        <v>3.7914467707516428E-2</v>
      </c>
      <c r="F35">
        <v>0.96208553229248361</v>
      </c>
      <c r="G35">
        <f t="shared" si="0"/>
        <v>0</v>
      </c>
    </row>
    <row r="36" spans="1:7" ht="15.5" x14ac:dyDescent="0.35">
      <c r="A36" s="3">
        <v>1990</v>
      </c>
      <c r="B36" s="3" t="s">
        <v>38</v>
      </c>
      <c r="C36" s="4">
        <v>12</v>
      </c>
      <c r="D36" s="4">
        <v>1</v>
      </c>
      <c r="E36">
        <v>0.71867212945436576</v>
      </c>
      <c r="F36">
        <v>0.28132787054563424</v>
      </c>
      <c r="G36">
        <f t="shared" si="0"/>
        <v>1</v>
      </c>
    </row>
    <row r="37" spans="1:7" ht="15.5" x14ac:dyDescent="0.35">
      <c r="A37" s="3">
        <v>1991</v>
      </c>
      <c r="B37" s="3" t="s">
        <v>39</v>
      </c>
      <c r="C37" s="4">
        <v>7</v>
      </c>
      <c r="D37" s="4">
        <v>1</v>
      </c>
      <c r="E37">
        <v>0.11487654073920994</v>
      </c>
      <c r="F37">
        <v>0.88512345926079006</v>
      </c>
      <c r="G37">
        <f t="shared" si="0"/>
        <v>0</v>
      </c>
    </row>
    <row r="38" spans="1:7" ht="15.5" x14ac:dyDescent="0.35">
      <c r="A38" s="3">
        <v>1991</v>
      </c>
      <c r="B38" s="3" t="s">
        <v>40</v>
      </c>
      <c r="C38" s="4">
        <v>7</v>
      </c>
      <c r="D38" s="4">
        <v>0</v>
      </c>
      <c r="E38">
        <v>0.11487654073920994</v>
      </c>
      <c r="F38">
        <v>0.88512345926079006</v>
      </c>
      <c r="G38">
        <f t="shared" si="0"/>
        <v>0</v>
      </c>
    </row>
    <row r="39" spans="1:7" ht="15.5" x14ac:dyDescent="0.35">
      <c r="A39" s="3">
        <v>1991</v>
      </c>
      <c r="B39" s="3" t="s">
        <v>41</v>
      </c>
      <c r="C39" s="4">
        <v>8</v>
      </c>
      <c r="D39" s="4">
        <v>0</v>
      </c>
      <c r="E39">
        <v>0.19063051942050702</v>
      </c>
      <c r="F39">
        <v>0.80936948057949298</v>
      </c>
      <c r="G39">
        <f t="shared" si="0"/>
        <v>0</v>
      </c>
    </row>
    <row r="40" spans="1:7" ht="15.5" x14ac:dyDescent="0.35">
      <c r="A40" s="3">
        <v>1991</v>
      </c>
      <c r="B40" s="3" t="s">
        <v>42</v>
      </c>
      <c r="C40" s="4">
        <v>10</v>
      </c>
      <c r="D40" s="4">
        <v>0</v>
      </c>
      <c r="E40">
        <v>0.43683503067051865</v>
      </c>
      <c r="F40">
        <v>0.56316496932948135</v>
      </c>
      <c r="G40">
        <f t="shared" si="0"/>
        <v>0</v>
      </c>
    </row>
    <row r="41" spans="1:7" ht="15.5" x14ac:dyDescent="0.35">
      <c r="A41" s="3">
        <v>1991</v>
      </c>
      <c r="B41" s="3" t="s">
        <v>43</v>
      </c>
      <c r="C41" s="4">
        <v>6</v>
      </c>
      <c r="D41" s="4">
        <v>0</v>
      </c>
      <c r="E41">
        <v>6.6743705796133687E-2</v>
      </c>
      <c r="F41">
        <v>0.93325629420386635</v>
      </c>
      <c r="G41">
        <f t="shared" si="0"/>
        <v>0</v>
      </c>
    </row>
    <row r="42" spans="1:7" ht="15.5" x14ac:dyDescent="0.35">
      <c r="A42" s="3">
        <v>1992</v>
      </c>
      <c r="B42" s="3" t="s">
        <v>44</v>
      </c>
      <c r="C42" s="4">
        <v>4</v>
      </c>
      <c r="D42" s="4">
        <v>0</v>
      </c>
      <c r="E42">
        <v>2.1254119461241477E-2</v>
      </c>
      <c r="F42">
        <v>0.97874588053875855</v>
      </c>
      <c r="G42">
        <f t="shared" si="0"/>
        <v>0</v>
      </c>
    </row>
    <row r="43" spans="1:7" ht="15.5" x14ac:dyDescent="0.35">
      <c r="A43" s="3">
        <v>1992</v>
      </c>
      <c r="B43" s="3" t="s">
        <v>45</v>
      </c>
      <c r="C43" s="4">
        <v>6</v>
      </c>
      <c r="D43" s="4">
        <v>0</v>
      </c>
      <c r="E43">
        <v>6.6743705796133687E-2</v>
      </c>
      <c r="F43">
        <v>0.93325629420386635</v>
      </c>
      <c r="G43">
        <f t="shared" si="0"/>
        <v>0</v>
      </c>
    </row>
    <row r="44" spans="1:7" ht="15.5" x14ac:dyDescent="0.35">
      <c r="A44" s="3">
        <v>1992</v>
      </c>
      <c r="B44" s="3" t="s">
        <v>46</v>
      </c>
      <c r="C44" s="4">
        <v>4</v>
      </c>
      <c r="D44" s="4">
        <v>0</v>
      </c>
      <c r="E44">
        <v>2.1254119461241477E-2</v>
      </c>
      <c r="F44">
        <v>0.97874588053875855</v>
      </c>
      <c r="G44">
        <f t="shared" si="0"/>
        <v>0</v>
      </c>
    </row>
    <row r="45" spans="1:7" ht="15.5" x14ac:dyDescent="0.35">
      <c r="A45" s="3">
        <v>1992</v>
      </c>
      <c r="B45" s="3" t="s">
        <v>47</v>
      </c>
      <c r="C45" s="4">
        <v>9</v>
      </c>
      <c r="D45" s="4">
        <v>0</v>
      </c>
      <c r="E45">
        <v>0.29943963237692939</v>
      </c>
      <c r="F45">
        <v>0.70056036762307061</v>
      </c>
      <c r="G45">
        <f t="shared" si="0"/>
        <v>0</v>
      </c>
    </row>
    <row r="46" spans="1:7" ht="15.5" x14ac:dyDescent="0.35">
      <c r="A46" s="3">
        <v>1992</v>
      </c>
      <c r="B46" s="3" t="s">
        <v>48</v>
      </c>
      <c r="C46" s="4">
        <v>9</v>
      </c>
      <c r="D46" s="4">
        <v>1</v>
      </c>
      <c r="E46">
        <v>0.29943963237692939</v>
      </c>
      <c r="F46">
        <v>0.70056036762307061</v>
      </c>
      <c r="G46">
        <f t="shared" si="0"/>
        <v>0</v>
      </c>
    </row>
    <row r="47" spans="1:7" ht="15.5" x14ac:dyDescent="0.35">
      <c r="A47" s="3">
        <v>1993</v>
      </c>
      <c r="B47" s="3" t="s">
        <v>49</v>
      </c>
      <c r="C47" s="4">
        <v>7</v>
      </c>
      <c r="D47" s="4">
        <v>0</v>
      </c>
      <c r="E47">
        <v>0.11487654073920994</v>
      </c>
      <c r="F47">
        <v>0.88512345926079006</v>
      </c>
      <c r="G47">
        <f t="shared" si="0"/>
        <v>0</v>
      </c>
    </row>
    <row r="48" spans="1:7" ht="15.5" x14ac:dyDescent="0.35">
      <c r="A48" s="3">
        <v>1993</v>
      </c>
      <c r="B48" s="3" t="s">
        <v>50</v>
      </c>
      <c r="C48" s="4">
        <v>8</v>
      </c>
      <c r="D48" s="4">
        <v>0</v>
      </c>
      <c r="E48">
        <v>0.19063051942050702</v>
      </c>
      <c r="F48">
        <v>0.80936948057949298</v>
      </c>
      <c r="G48">
        <f t="shared" si="0"/>
        <v>0</v>
      </c>
    </row>
    <row r="49" spans="1:7" ht="15.5" x14ac:dyDescent="0.35">
      <c r="A49" s="3">
        <v>1993</v>
      </c>
      <c r="B49" s="3" t="s">
        <v>51</v>
      </c>
      <c r="C49" s="4">
        <v>7</v>
      </c>
      <c r="D49" s="4">
        <v>0</v>
      </c>
      <c r="E49">
        <v>0.11487654073920994</v>
      </c>
      <c r="F49">
        <v>0.88512345926079006</v>
      </c>
      <c r="G49">
        <f t="shared" si="0"/>
        <v>0</v>
      </c>
    </row>
    <row r="50" spans="1:7" ht="15.5" x14ac:dyDescent="0.35">
      <c r="A50" s="3">
        <v>1993</v>
      </c>
      <c r="B50" s="3" t="s">
        <v>52</v>
      </c>
      <c r="C50" s="4">
        <v>8</v>
      </c>
      <c r="D50" s="4">
        <v>0</v>
      </c>
      <c r="E50">
        <v>0.19063051942050702</v>
      </c>
      <c r="F50">
        <v>0.80936948057949298</v>
      </c>
      <c r="G50">
        <f t="shared" si="0"/>
        <v>0</v>
      </c>
    </row>
    <row r="51" spans="1:7" ht="15.5" x14ac:dyDescent="0.35">
      <c r="A51" s="3">
        <v>1993</v>
      </c>
      <c r="B51" s="3" t="s">
        <v>53</v>
      </c>
      <c r="C51" s="4">
        <v>12</v>
      </c>
      <c r="D51" s="4">
        <v>1</v>
      </c>
      <c r="E51">
        <v>0.71867212945436576</v>
      </c>
      <c r="F51">
        <v>0.28132787054563424</v>
      </c>
      <c r="G51">
        <f t="shared" si="0"/>
        <v>1</v>
      </c>
    </row>
    <row r="52" spans="1:7" ht="15.5" x14ac:dyDescent="0.35">
      <c r="A52" s="3">
        <v>1994</v>
      </c>
      <c r="B52" s="3" t="s">
        <v>54</v>
      </c>
      <c r="C52" s="4">
        <v>4</v>
      </c>
      <c r="D52" s="4">
        <v>0</v>
      </c>
      <c r="E52">
        <v>2.1254119461241477E-2</v>
      </c>
      <c r="F52">
        <v>0.97874588053875855</v>
      </c>
      <c r="G52">
        <f t="shared" si="0"/>
        <v>0</v>
      </c>
    </row>
    <row r="53" spans="1:7" ht="15.5" x14ac:dyDescent="0.35">
      <c r="A53" s="3">
        <v>1994</v>
      </c>
      <c r="B53" s="3" t="s">
        <v>55</v>
      </c>
      <c r="C53" s="4">
        <v>2</v>
      </c>
      <c r="D53" s="4">
        <v>0</v>
      </c>
      <c r="E53">
        <v>6.5506243129635012E-3</v>
      </c>
      <c r="F53">
        <v>0.99344937568703651</v>
      </c>
      <c r="G53">
        <f t="shared" si="0"/>
        <v>0</v>
      </c>
    </row>
    <row r="54" spans="1:7" ht="15.5" x14ac:dyDescent="0.35">
      <c r="A54" s="3">
        <v>1994</v>
      </c>
      <c r="B54" s="3" t="s">
        <v>56</v>
      </c>
      <c r="C54" s="4">
        <v>7</v>
      </c>
      <c r="D54" s="4">
        <v>0</v>
      </c>
      <c r="E54">
        <v>0.11487654073920994</v>
      </c>
      <c r="F54">
        <v>0.88512345926079006</v>
      </c>
      <c r="G54">
        <f t="shared" si="0"/>
        <v>0</v>
      </c>
    </row>
    <row r="55" spans="1:7" ht="15.5" x14ac:dyDescent="0.35">
      <c r="A55" s="3">
        <v>1994</v>
      </c>
      <c r="B55" s="3" t="s">
        <v>57</v>
      </c>
      <c r="C55" s="4">
        <v>7</v>
      </c>
      <c r="D55" s="4">
        <v>0</v>
      </c>
      <c r="E55">
        <v>0.11487654073920994</v>
      </c>
      <c r="F55">
        <v>0.88512345926079006</v>
      </c>
      <c r="G55">
        <f t="shared" si="0"/>
        <v>0</v>
      </c>
    </row>
    <row r="56" spans="1:7" ht="15.5" x14ac:dyDescent="0.35">
      <c r="A56" s="3">
        <v>1994</v>
      </c>
      <c r="B56" s="3" t="s">
        <v>58</v>
      </c>
      <c r="C56" s="4">
        <v>13</v>
      </c>
      <c r="D56" s="4">
        <v>1</v>
      </c>
      <c r="E56">
        <v>0.82256675350312403</v>
      </c>
      <c r="F56">
        <v>0.17743324649687597</v>
      </c>
      <c r="G56">
        <f t="shared" si="0"/>
        <v>1</v>
      </c>
    </row>
    <row r="57" spans="1:7" ht="15.5" x14ac:dyDescent="0.35">
      <c r="A57" s="3">
        <v>1995</v>
      </c>
      <c r="B57" s="3" t="s">
        <v>59</v>
      </c>
      <c r="C57" s="4">
        <v>7</v>
      </c>
      <c r="D57" s="4">
        <v>0</v>
      </c>
      <c r="E57">
        <v>0.11487654073920994</v>
      </c>
      <c r="F57">
        <v>0.88512345926079006</v>
      </c>
      <c r="G57">
        <f t="shared" si="0"/>
        <v>0</v>
      </c>
    </row>
    <row r="58" spans="1:7" ht="15.5" x14ac:dyDescent="0.35">
      <c r="A58" s="3">
        <v>1995</v>
      </c>
      <c r="B58" s="3" t="s">
        <v>60</v>
      </c>
      <c r="C58" s="4">
        <v>5</v>
      </c>
      <c r="D58" s="4">
        <v>0</v>
      </c>
      <c r="E58">
        <v>3.7914467707516428E-2</v>
      </c>
      <c r="F58">
        <v>0.96208553229248361</v>
      </c>
      <c r="G58">
        <f t="shared" si="0"/>
        <v>0</v>
      </c>
    </row>
    <row r="59" spans="1:7" ht="15.5" x14ac:dyDescent="0.35">
      <c r="A59" s="3">
        <v>1995</v>
      </c>
      <c r="B59" s="3" t="s">
        <v>61</v>
      </c>
      <c r="C59" s="4">
        <v>9</v>
      </c>
      <c r="D59" s="4">
        <v>0</v>
      </c>
      <c r="E59">
        <v>0.29943963237692939</v>
      </c>
      <c r="F59">
        <v>0.70056036762307061</v>
      </c>
      <c r="G59">
        <f t="shared" si="0"/>
        <v>0</v>
      </c>
    </row>
    <row r="60" spans="1:7" ht="15.5" x14ac:dyDescent="0.35">
      <c r="A60" s="3">
        <v>1995</v>
      </c>
      <c r="B60" s="3" t="s">
        <v>62</v>
      </c>
      <c r="C60" s="4">
        <v>7</v>
      </c>
      <c r="D60" s="4">
        <v>0</v>
      </c>
      <c r="E60">
        <v>0.11487654073920994</v>
      </c>
      <c r="F60">
        <v>0.88512345926079006</v>
      </c>
      <c r="G60">
        <f t="shared" si="0"/>
        <v>0</v>
      </c>
    </row>
    <row r="61" spans="1:7" ht="15.5" x14ac:dyDescent="0.35">
      <c r="A61" s="3">
        <v>1995</v>
      </c>
      <c r="B61" s="3" t="s">
        <v>63</v>
      </c>
      <c r="C61" s="4">
        <v>10</v>
      </c>
      <c r="D61" s="4">
        <v>1</v>
      </c>
      <c r="E61">
        <v>0.43683503067051865</v>
      </c>
      <c r="F61">
        <v>0.56316496932948135</v>
      </c>
      <c r="G61">
        <f t="shared" si="0"/>
        <v>0</v>
      </c>
    </row>
    <row r="62" spans="1:7" ht="15.5" x14ac:dyDescent="0.35">
      <c r="A62" s="3">
        <v>1996</v>
      </c>
      <c r="B62" s="3" t="s">
        <v>64</v>
      </c>
      <c r="C62" s="4">
        <v>7</v>
      </c>
      <c r="D62" s="4">
        <v>0</v>
      </c>
      <c r="E62">
        <v>0.11487654073920994</v>
      </c>
      <c r="F62">
        <v>0.88512345926079006</v>
      </c>
      <c r="G62">
        <f t="shared" si="0"/>
        <v>0</v>
      </c>
    </row>
    <row r="63" spans="1:7" ht="15.5" x14ac:dyDescent="0.35">
      <c r="A63" s="3">
        <v>1996</v>
      </c>
      <c r="B63" s="3" t="s">
        <v>65</v>
      </c>
      <c r="C63" s="4">
        <v>5</v>
      </c>
      <c r="D63" s="4">
        <v>0</v>
      </c>
      <c r="E63">
        <v>3.7914467707516428E-2</v>
      </c>
      <c r="F63">
        <v>0.96208553229248361</v>
      </c>
      <c r="G63">
        <f t="shared" si="0"/>
        <v>0</v>
      </c>
    </row>
    <row r="64" spans="1:7" ht="15.5" x14ac:dyDescent="0.35">
      <c r="A64" s="3">
        <v>1996</v>
      </c>
      <c r="B64" s="3" t="s">
        <v>66</v>
      </c>
      <c r="C64" s="4">
        <v>5</v>
      </c>
      <c r="D64" s="4">
        <v>0</v>
      </c>
      <c r="E64">
        <v>3.7914467707516428E-2</v>
      </c>
      <c r="F64">
        <v>0.96208553229248361</v>
      </c>
      <c r="G64">
        <f t="shared" si="0"/>
        <v>0</v>
      </c>
    </row>
    <row r="65" spans="1:7" ht="15.5" x14ac:dyDescent="0.35">
      <c r="A65" s="3">
        <v>1996</v>
      </c>
      <c r="B65" s="3" t="s">
        <v>67</v>
      </c>
      <c r="C65" s="4">
        <v>7</v>
      </c>
      <c r="D65" s="4">
        <v>0</v>
      </c>
      <c r="E65">
        <v>0.11487654073920994</v>
      </c>
      <c r="F65">
        <v>0.88512345926079006</v>
      </c>
      <c r="G65">
        <f t="shared" si="0"/>
        <v>0</v>
      </c>
    </row>
    <row r="66" spans="1:7" ht="15.5" x14ac:dyDescent="0.35">
      <c r="A66" s="3">
        <v>1996</v>
      </c>
      <c r="B66" s="3" t="s">
        <v>68</v>
      </c>
      <c r="C66" s="4">
        <v>12</v>
      </c>
      <c r="D66" s="4">
        <v>1</v>
      </c>
      <c r="E66">
        <v>0.71867212945436576</v>
      </c>
      <c r="F66">
        <v>0.28132787054563424</v>
      </c>
      <c r="G66">
        <f t="shared" si="0"/>
        <v>1</v>
      </c>
    </row>
    <row r="67" spans="1:7" ht="15.5" x14ac:dyDescent="0.35">
      <c r="A67" s="3">
        <v>1997</v>
      </c>
      <c r="B67" s="3" t="s">
        <v>69</v>
      </c>
      <c r="C67" s="4">
        <v>4</v>
      </c>
      <c r="D67" s="4">
        <v>0</v>
      </c>
      <c r="E67">
        <v>2.1254119461241477E-2</v>
      </c>
      <c r="F67">
        <v>0.97874588053875855</v>
      </c>
      <c r="G67">
        <f t="shared" ref="G67:G122" si="1">IF(E67&gt;0.5,1,0)</f>
        <v>0</v>
      </c>
    </row>
    <row r="68" spans="1:7" ht="15.5" x14ac:dyDescent="0.35">
      <c r="A68" s="3">
        <v>1997</v>
      </c>
      <c r="B68" s="3" t="s">
        <v>70</v>
      </c>
      <c r="C68" s="4">
        <v>7</v>
      </c>
      <c r="D68" s="4">
        <v>0</v>
      </c>
      <c r="E68">
        <v>0.11487654073920994</v>
      </c>
      <c r="F68">
        <v>0.88512345926079006</v>
      </c>
      <c r="G68">
        <f t="shared" si="1"/>
        <v>0</v>
      </c>
    </row>
    <row r="69" spans="1:7" ht="15.5" x14ac:dyDescent="0.35">
      <c r="A69" s="3">
        <v>1997</v>
      </c>
      <c r="B69" s="3" t="s">
        <v>71</v>
      </c>
      <c r="C69" s="4">
        <v>9</v>
      </c>
      <c r="D69" s="4">
        <v>0</v>
      </c>
      <c r="E69">
        <v>0.29943963237692939</v>
      </c>
      <c r="F69">
        <v>0.70056036762307061</v>
      </c>
      <c r="G69">
        <f t="shared" si="1"/>
        <v>0</v>
      </c>
    </row>
    <row r="70" spans="1:7" ht="15.5" x14ac:dyDescent="0.35">
      <c r="A70" s="3">
        <v>1997</v>
      </c>
      <c r="B70" s="3" t="s">
        <v>72</v>
      </c>
      <c r="C70" s="4">
        <v>9</v>
      </c>
      <c r="D70" s="4">
        <v>0</v>
      </c>
      <c r="E70">
        <v>0.29943963237692939</v>
      </c>
      <c r="F70">
        <v>0.70056036762307061</v>
      </c>
      <c r="G70">
        <f t="shared" si="1"/>
        <v>0</v>
      </c>
    </row>
    <row r="71" spans="1:7" ht="15.5" x14ac:dyDescent="0.35">
      <c r="A71" s="3">
        <v>1997</v>
      </c>
      <c r="B71" s="3" t="s">
        <v>73</v>
      </c>
      <c r="C71" s="4">
        <v>14</v>
      </c>
      <c r="D71" s="4">
        <v>1</v>
      </c>
      <c r="E71">
        <v>0.89376468106017926</v>
      </c>
      <c r="F71">
        <v>0.10623531893982074</v>
      </c>
      <c r="G71">
        <f t="shared" si="1"/>
        <v>1</v>
      </c>
    </row>
    <row r="72" spans="1:7" ht="15.5" x14ac:dyDescent="0.35">
      <c r="A72" s="3">
        <v>1998</v>
      </c>
      <c r="B72" s="3" t="s">
        <v>74</v>
      </c>
      <c r="C72" s="4">
        <v>7</v>
      </c>
      <c r="D72" s="4">
        <v>0</v>
      </c>
      <c r="E72">
        <v>0.11487654073920994</v>
      </c>
      <c r="F72">
        <v>0.88512345926079006</v>
      </c>
      <c r="G72">
        <f t="shared" si="1"/>
        <v>0</v>
      </c>
    </row>
    <row r="73" spans="1:7" ht="15.5" x14ac:dyDescent="0.35">
      <c r="A73" s="3">
        <v>1998</v>
      </c>
      <c r="B73" s="3" t="s">
        <v>75</v>
      </c>
      <c r="C73" s="4">
        <v>7</v>
      </c>
      <c r="D73" s="4">
        <v>0</v>
      </c>
      <c r="E73">
        <v>0.11487654073920994</v>
      </c>
      <c r="F73">
        <v>0.88512345926079006</v>
      </c>
      <c r="G73">
        <f t="shared" si="1"/>
        <v>0</v>
      </c>
    </row>
    <row r="74" spans="1:7" ht="15.5" x14ac:dyDescent="0.35">
      <c r="A74" s="3">
        <v>1998</v>
      </c>
      <c r="B74" s="3" t="s">
        <v>76</v>
      </c>
      <c r="C74" s="4">
        <v>7</v>
      </c>
      <c r="D74" s="4">
        <v>0</v>
      </c>
      <c r="E74">
        <v>0.11487654073920994</v>
      </c>
      <c r="F74">
        <v>0.88512345926079006</v>
      </c>
      <c r="G74">
        <f t="shared" si="1"/>
        <v>0</v>
      </c>
    </row>
    <row r="75" spans="1:7" ht="15.5" x14ac:dyDescent="0.35">
      <c r="A75" s="3">
        <v>1998</v>
      </c>
      <c r="B75" s="3" t="s">
        <v>77</v>
      </c>
      <c r="C75" s="4">
        <v>11</v>
      </c>
      <c r="D75" s="4">
        <v>0</v>
      </c>
      <c r="E75">
        <v>0.58466017397574199</v>
      </c>
      <c r="F75">
        <v>0.41533982602425801</v>
      </c>
      <c r="G75">
        <f t="shared" si="1"/>
        <v>1</v>
      </c>
    </row>
    <row r="76" spans="1:7" ht="15.5" x14ac:dyDescent="0.35">
      <c r="A76" s="3">
        <v>1998</v>
      </c>
      <c r="B76" s="3" t="s">
        <v>78</v>
      </c>
      <c r="C76" s="4">
        <v>13</v>
      </c>
      <c r="D76" s="4">
        <v>1</v>
      </c>
      <c r="E76">
        <v>0.82256675350312403</v>
      </c>
      <c r="F76">
        <v>0.17743324649687597</v>
      </c>
      <c r="G76">
        <f t="shared" si="1"/>
        <v>1</v>
      </c>
    </row>
    <row r="77" spans="1:7" ht="15.5" x14ac:dyDescent="0.35">
      <c r="A77" s="3">
        <v>1999</v>
      </c>
      <c r="B77" s="3" t="s">
        <v>79</v>
      </c>
      <c r="C77" s="4">
        <v>4</v>
      </c>
      <c r="D77" s="4">
        <v>0</v>
      </c>
      <c r="E77">
        <v>2.1254119461241477E-2</v>
      </c>
      <c r="F77">
        <v>0.97874588053875855</v>
      </c>
      <c r="G77">
        <f t="shared" si="1"/>
        <v>0</v>
      </c>
    </row>
    <row r="78" spans="1:7" ht="15.5" x14ac:dyDescent="0.35">
      <c r="A78" s="3">
        <v>1999</v>
      </c>
      <c r="B78" s="3" t="s">
        <v>80</v>
      </c>
      <c r="C78" s="4">
        <v>6</v>
      </c>
      <c r="D78" s="4">
        <v>0</v>
      </c>
      <c r="E78">
        <v>6.6743705796133687E-2</v>
      </c>
      <c r="F78">
        <v>0.93325629420386635</v>
      </c>
      <c r="G78">
        <f t="shared" si="1"/>
        <v>0</v>
      </c>
    </row>
    <row r="79" spans="1:7" ht="15.5" x14ac:dyDescent="0.35">
      <c r="A79" s="3">
        <v>1999</v>
      </c>
      <c r="B79" s="3" t="s">
        <v>81</v>
      </c>
      <c r="C79" s="4">
        <v>7</v>
      </c>
      <c r="D79" s="4">
        <v>0</v>
      </c>
      <c r="E79">
        <v>0.11487654073920994</v>
      </c>
      <c r="F79">
        <v>0.88512345926079006</v>
      </c>
      <c r="G79">
        <f t="shared" si="1"/>
        <v>0</v>
      </c>
    </row>
    <row r="80" spans="1:7" ht="15.5" x14ac:dyDescent="0.35">
      <c r="A80" s="3">
        <v>1999</v>
      </c>
      <c r="B80" s="3" t="s">
        <v>82</v>
      </c>
      <c r="C80" s="4">
        <v>7</v>
      </c>
      <c r="D80" s="4">
        <v>0</v>
      </c>
      <c r="E80">
        <v>0.11487654073920994</v>
      </c>
      <c r="F80">
        <v>0.88512345926079006</v>
      </c>
      <c r="G80">
        <f t="shared" si="1"/>
        <v>0</v>
      </c>
    </row>
    <row r="81" spans="1:7" ht="15.5" x14ac:dyDescent="0.35">
      <c r="A81" s="3">
        <v>1999</v>
      </c>
      <c r="B81" s="3" t="s">
        <v>83</v>
      </c>
      <c r="C81" s="4">
        <v>8</v>
      </c>
      <c r="D81" s="4">
        <v>1</v>
      </c>
      <c r="E81">
        <v>0.19063051942050702</v>
      </c>
      <c r="F81">
        <v>0.80936948057949298</v>
      </c>
      <c r="G81">
        <f t="shared" si="1"/>
        <v>0</v>
      </c>
    </row>
    <row r="82" spans="1:7" ht="15.5" x14ac:dyDescent="0.35">
      <c r="A82" s="3">
        <v>2000</v>
      </c>
      <c r="B82" s="3" t="s">
        <v>84</v>
      </c>
      <c r="C82" s="4">
        <v>5</v>
      </c>
      <c r="D82" s="4">
        <v>0</v>
      </c>
      <c r="E82">
        <v>3.7914467707516428E-2</v>
      </c>
      <c r="F82">
        <v>0.96208553229248361</v>
      </c>
      <c r="G82">
        <f t="shared" si="1"/>
        <v>0</v>
      </c>
    </row>
    <row r="83" spans="1:7" ht="15.5" x14ac:dyDescent="0.35">
      <c r="A83" s="3">
        <v>2000</v>
      </c>
      <c r="B83" s="3" t="s">
        <v>85</v>
      </c>
      <c r="C83" s="4">
        <v>5</v>
      </c>
      <c r="D83" s="4">
        <v>0</v>
      </c>
      <c r="E83">
        <v>3.7914467707516428E-2</v>
      </c>
      <c r="F83">
        <v>0.96208553229248361</v>
      </c>
      <c r="G83">
        <f t="shared" si="1"/>
        <v>0</v>
      </c>
    </row>
    <row r="84" spans="1:7" ht="15.5" x14ac:dyDescent="0.35">
      <c r="A84" s="3">
        <v>2000</v>
      </c>
      <c r="B84" s="3" t="s">
        <v>86</v>
      </c>
      <c r="C84" s="4">
        <v>5</v>
      </c>
      <c r="D84" s="4">
        <v>0</v>
      </c>
      <c r="E84">
        <v>3.7914467707516428E-2</v>
      </c>
      <c r="F84">
        <v>0.96208553229248361</v>
      </c>
      <c r="G84">
        <f t="shared" si="1"/>
        <v>0</v>
      </c>
    </row>
    <row r="85" spans="1:7" ht="15.5" x14ac:dyDescent="0.35">
      <c r="A85" s="3">
        <v>2000</v>
      </c>
      <c r="B85" s="3" t="s">
        <v>87</v>
      </c>
      <c r="C85" s="4">
        <v>10</v>
      </c>
      <c r="D85" s="4">
        <v>0</v>
      </c>
      <c r="E85">
        <v>0.43683503067051865</v>
      </c>
      <c r="F85">
        <v>0.56316496932948135</v>
      </c>
      <c r="G85">
        <f t="shared" si="1"/>
        <v>0</v>
      </c>
    </row>
    <row r="86" spans="1:7" ht="15.5" x14ac:dyDescent="0.35">
      <c r="A86" s="3">
        <v>2000</v>
      </c>
      <c r="B86" s="3" t="s">
        <v>88</v>
      </c>
      <c r="C86" s="4">
        <v>12</v>
      </c>
      <c r="D86" s="4">
        <v>1</v>
      </c>
      <c r="E86">
        <v>0.71867212945436576</v>
      </c>
      <c r="F86">
        <v>0.28132787054563424</v>
      </c>
      <c r="G86">
        <f t="shared" si="1"/>
        <v>1</v>
      </c>
    </row>
    <row r="87" spans="1:7" ht="15.5" x14ac:dyDescent="0.35">
      <c r="A87" s="3">
        <v>2001</v>
      </c>
      <c r="B87" s="3" t="s">
        <v>89</v>
      </c>
      <c r="C87" s="4">
        <v>5</v>
      </c>
      <c r="D87" s="4">
        <v>0</v>
      </c>
      <c r="E87">
        <v>3.7914467707516428E-2</v>
      </c>
      <c r="F87">
        <v>0.96208553229248361</v>
      </c>
      <c r="G87">
        <f t="shared" si="1"/>
        <v>0</v>
      </c>
    </row>
    <row r="88" spans="1:7" ht="15.5" x14ac:dyDescent="0.35">
      <c r="A88" s="3">
        <v>2001</v>
      </c>
      <c r="B88" s="3" t="s">
        <v>90</v>
      </c>
      <c r="C88" s="4">
        <v>7</v>
      </c>
      <c r="D88" s="4">
        <v>0</v>
      </c>
      <c r="E88">
        <v>0.11487654073920994</v>
      </c>
      <c r="F88">
        <v>0.88512345926079006</v>
      </c>
      <c r="G88">
        <f t="shared" si="1"/>
        <v>0</v>
      </c>
    </row>
    <row r="89" spans="1:7" ht="15.5" x14ac:dyDescent="0.35">
      <c r="A89" s="3">
        <v>2001</v>
      </c>
      <c r="B89" s="3" t="s">
        <v>91</v>
      </c>
      <c r="C89" s="4">
        <v>13</v>
      </c>
      <c r="D89" s="4">
        <v>0</v>
      </c>
      <c r="E89">
        <v>0.82256675350312403</v>
      </c>
      <c r="F89">
        <v>0.17743324649687597</v>
      </c>
      <c r="G89">
        <f t="shared" si="1"/>
        <v>1</v>
      </c>
    </row>
    <row r="90" spans="1:7" ht="15.5" x14ac:dyDescent="0.35">
      <c r="A90" s="3">
        <v>2001</v>
      </c>
      <c r="B90" s="3" t="s">
        <v>92</v>
      </c>
      <c r="C90" s="4">
        <v>8</v>
      </c>
      <c r="D90" s="4">
        <v>0</v>
      </c>
      <c r="E90">
        <v>0.19063051942050702</v>
      </c>
      <c r="F90">
        <v>0.80936948057949298</v>
      </c>
      <c r="G90">
        <f t="shared" si="1"/>
        <v>0</v>
      </c>
    </row>
    <row r="91" spans="1:7" ht="15.5" x14ac:dyDescent="0.35">
      <c r="A91" s="3">
        <v>2001</v>
      </c>
      <c r="B91" s="3" t="s">
        <v>93</v>
      </c>
      <c r="C91" s="4">
        <v>8</v>
      </c>
      <c r="D91" s="4">
        <v>1</v>
      </c>
      <c r="E91">
        <v>0.19063051942050702</v>
      </c>
      <c r="F91">
        <v>0.80936948057949298</v>
      </c>
      <c r="G91">
        <f t="shared" si="1"/>
        <v>0</v>
      </c>
    </row>
    <row r="92" spans="1:7" ht="15.5" x14ac:dyDescent="0.35">
      <c r="A92" s="3">
        <v>2002</v>
      </c>
      <c r="B92" s="3" t="s">
        <v>94</v>
      </c>
      <c r="C92" s="4">
        <v>6</v>
      </c>
      <c r="D92" s="4">
        <v>0</v>
      </c>
      <c r="E92">
        <v>6.6743705796133687E-2</v>
      </c>
      <c r="F92">
        <v>0.93325629420386635</v>
      </c>
      <c r="G92">
        <f t="shared" si="1"/>
        <v>0</v>
      </c>
    </row>
    <row r="93" spans="1:7" ht="15.5" x14ac:dyDescent="0.35">
      <c r="A93" s="3">
        <v>2002</v>
      </c>
      <c r="B93" s="3" t="s">
        <v>95</v>
      </c>
      <c r="C93" s="4">
        <v>7</v>
      </c>
      <c r="D93" s="4">
        <v>0</v>
      </c>
      <c r="E93">
        <v>0.11487654073920994</v>
      </c>
      <c r="F93">
        <v>0.88512345926079006</v>
      </c>
      <c r="G93">
        <f t="shared" si="1"/>
        <v>0</v>
      </c>
    </row>
    <row r="94" spans="1:7" ht="15.5" x14ac:dyDescent="0.35">
      <c r="A94" s="3">
        <v>2002</v>
      </c>
      <c r="B94" s="3" t="s">
        <v>96</v>
      </c>
      <c r="C94" s="4">
        <v>9</v>
      </c>
      <c r="D94" s="4">
        <v>0</v>
      </c>
      <c r="E94">
        <v>0.29943963237692939</v>
      </c>
      <c r="F94">
        <v>0.70056036762307061</v>
      </c>
      <c r="G94">
        <f t="shared" si="1"/>
        <v>0</v>
      </c>
    </row>
    <row r="95" spans="1:7" ht="15.5" x14ac:dyDescent="0.35">
      <c r="A95" s="3">
        <v>2002</v>
      </c>
      <c r="B95" s="3" t="s">
        <v>97</v>
      </c>
      <c r="C95" s="4">
        <v>10</v>
      </c>
      <c r="D95" s="4">
        <v>0</v>
      </c>
      <c r="E95">
        <v>0.43683503067051865</v>
      </c>
      <c r="F95">
        <v>0.56316496932948135</v>
      </c>
      <c r="G95">
        <f t="shared" si="1"/>
        <v>0</v>
      </c>
    </row>
    <row r="96" spans="1:7" ht="15.5" x14ac:dyDescent="0.35">
      <c r="A96" s="3">
        <v>2002</v>
      </c>
      <c r="B96" s="3" t="s">
        <v>98</v>
      </c>
      <c r="C96" s="4">
        <v>13</v>
      </c>
      <c r="D96" s="4">
        <v>1</v>
      </c>
      <c r="E96">
        <v>0.82256675350312403</v>
      </c>
      <c r="F96">
        <v>0.17743324649687597</v>
      </c>
      <c r="G96">
        <f t="shared" si="1"/>
        <v>1</v>
      </c>
    </row>
    <row r="97" spans="1:7" ht="15.5" x14ac:dyDescent="0.35">
      <c r="A97" s="3">
        <v>2003</v>
      </c>
      <c r="B97" s="3" t="s">
        <v>99</v>
      </c>
      <c r="C97" s="4">
        <v>7</v>
      </c>
      <c r="D97" s="4">
        <v>0</v>
      </c>
      <c r="E97">
        <v>0.11487654073920994</v>
      </c>
      <c r="F97">
        <v>0.88512345926079006</v>
      </c>
      <c r="G97">
        <f t="shared" si="1"/>
        <v>0</v>
      </c>
    </row>
    <row r="98" spans="1:7" ht="15.5" x14ac:dyDescent="0.35">
      <c r="A98" s="3">
        <v>2003</v>
      </c>
      <c r="B98" s="3" t="s">
        <v>100</v>
      </c>
      <c r="C98" s="4">
        <v>10</v>
      </c>
      <c r="D98" s="4">
        <v>0</v>
      </c>
      <c r="E98">
        <v>0.43683503067051865</v>
      </c>
      <c r="F98">
        <v>0.56316496932948135</v>
      </c>
      <c r="G98">
        <f t="shared" si="1"/>
        <v>0</v>
      </c>
    </row>
    <row r="99" spans="1:7" ht="15.5" x14ac:dyDescent="0.35">
      <c r="A99" s="3">
        <v>2003</v>
      </c>
      <c r="B99" s="3" t="s">
        <v>101</v>
      </c>
      <c r="C99" s="4">
        <v>6</v>
      </c>
      <c r="D99" s="4">
        <v>0</v>
      </c>
      <c r="E99">
        <v>6.6743705796133687E-2</v>
      </c>
      <c r="F99">
        <v>0.93325629420386635</v>
      </c>
      <c r="G99">
        <f t="shared" si="1"/>
        <v>0</v>
      </c>
    </row>
    <row r="100" spans="1:7" ht="15.5" x14ac:dyDescent="0.35">
      <c r="A100" s="3">
        <v>2003</v>
      </c>
      <c r="B100" s="3" t="s">
        <v>102</v>
      </c>
      <c r="C100" s="4">
        <v>4</v>
      </c>
      <c r="D100" s="4">
        <v>0</v>
      </c>
      <c r="E100">
        <v>2.1254119461241477E-2</v>
      </c>
      <c r="F100">
        <v>0.97874588053875855</v>
      </c>
      <c r="G100">
        <f t="shared" si="1"/>
        <v>0</v>
      </c>
    </row>
    <row r="101" spans="1:7" ht="15.5" x14ac:dyDescent="0.35">
      <c r="A101" s="3">
        <v>2003</v>
      </c>
      <c r="B101" s="3" t="s">
        <v>103</v>
      </c>
      <c r="C101" s="4">
        <v>11</v>
      </c>
      <c r="D101" s="4">
        <v>1</v>
      </c>
      <c r="E101">
        <v>0.58466017397574199</v>
      </c>
      <c r="F101">
        <v>0.41533982602425801</v>
      </c>
      <c r="G101">
        <f t="shared" si="1"/>
        <v>1</v>
      </c>
    </row>
    <row r="102" spans="1:7" ht="15.5" x14ac:dyDescent="0.35">
      <c r="A102" s="3">
        <v>2004</v>
      </c>
      <c r="B102" s="3" t="s">
        <v>104</v>
      </c>
      <c r="C102" s="4">
        <v>5</v>
      </c>
      <c r="D102" s="4">
        <v>0</v>
      </c>
      <c r="E102">
        <v>3.7914467707516428E-2</v>
      </c>
      <c r="F102">
        <v>0.96208553229248361</v>
      </c>
      <c r="G102">
        <f t="shared" si="1"/>
        <v>0</v>
      </c>
    </row>
    <row r="103" spans="1:7" ht="15.5" x14ac:dyDescent="0.35">
      <c r="A103" s="3">
        <v>2004</v>
      </c>
      <c r="B103" s="3" t="s">
        <v>105</v>
      </c>
      <c r="C103" s="4">
        <v>7</v>
      </c>
      <c r="D103" s="4">
        <v>0</v>
      </c>
      <c r="E103">
        <v>0.11487654073920994</v>
      </c>
      <c r="F103">
        <v>0.88512345926079006</v>
      </c>
      <c r="G103">
        <f t="shared" si="1"/>
        <v>0</v>
      </c>
    </row>
    <row r="104" spans="1:7" ht="15.5" x14ac:dyDescent="0.35">
      <c r="A104" s="3">
        <v>2004</v>
      </c>
      <c r="B104" s="3" t="s">
        <v>106</v>
      </c>
      <c r="C104" s="4">
        <v>6</v>
      </c>
      <c r="D104" s="4">
        <v>0</v>
      </c>
      <c r="E104">
        <v>6.6743705796133687E-2</v>
      </c>
      <c r="F104">
        <v>0.93325629420386635</v>
      </c>
      <c r="G104">
        <f t="shared" si="1"/>
        <v>0</v>
      </c>
    </row>
    <row r="105" spans="1:7" ht="15.5" x14ac:dyDescent="0.35">
      <c r="A105" s="3">
        <v>2004</v>
      </c>
      <c r="B105" s="3" t="s">
        <v>107</v>
      </c>
      <c r="C105" s="4">
        <v>7</v>
      </c>
      <c r="D105" s="4">
        <v>1</v>
      </c>
      <c r="E105">
        <v>0.11487654073920994</v>
      </c>
      <c r="F105">
        <v>0.88512345926079006</v>
      </c>
      <c r="G105">
        <f t="shared" si="1"/>
        <v>0</v>
      </c>
    </row>
    <row r="106" spans="1:7" ht="15.5" x14ac:dyDescent="0.35">
      <c r="A106" s="3">
        <v>2004</v>
      </c>
      <c r="B106" s="3" t="s">
        <v>108</v>
      </c>
      <c r="C106" s="4">
        <v>11</v>
      </c>
      <c r="D106" s="4">
        <v>0</v>
      </c>
      <c r="E106">
        <v>0.58466017397574199</v>
      </c>
      <c r="F106">
        <v>0.41533982602425801</v>
      </c>
      <c r="G106">
        <f t="shared" si="1"/>
        <v>1</v>
      </c>
    </row>
    <row r="107" spans="1:7" ht="15.5" x14ac:dyDescent="0.35">
      <c r="A107" s="3">
        <v>2005</v>
      </c>
      <c r="B107" s="3" t="s">
        <v>109</v>
      </c>
      <c r="C107" s="4">
        <v>6</v>
      </c>
      <c r="D107" s="4">
        <v>1</v>
      </c>
      <c r="E107">
        <v>6.6743705796133687E-2</v>
      </c>
      <c r="F107">
        <v>0.93325629420386635</v>
      </c>
      <c r="G107">
        <f t="shared" si="1"/>
        <v>0</v>
      </c>
    </row>
    <row r="108" spans="1:7" ht="15.5" x14ac:dyDescent="0.35">
      <c r="A108" s="3">
        <v>2005</v>
      </c>
      <c r="B108" s="3" t="s">
        <v>110</v>
      </c>
      <c r="C108" s="4">
        <v>8</v>
      </c>
      <c r="D108" s="4">
        <v>0</v>
      </c>
      <c r="E108">
        <v>0.19063051942050702</v>
      </c>
      <c r="F108">
        <v>0.80936948057949298</v>
      </c>
      <c r="G108">
        <f t="shared" si="1"/>
        <v>0</v>
      </c>
    </row>
    <row r="109" spans="1:7" ht="15.5" x14ac:dyDescent="0.35">
      <c r="A109" s="3">
        <v>2005</v>
      </c>
      <c r="B109" s="3" t="s">
        <v>111</v>
      </c>
      <c r="C109" s="4">
        <v>5</v>
      </c>
      <c r="D109" s="4">
        <v>0</v>
      </c>
      <c r="E109">
        <v>3.7914467707516428E-2</v>
      </c>
      <c r="F109">
        <v>0.96208553229248361</v>
      </c>
      <c r="G109">
        <f t="shared" si="1"/>
        <v>0</v>
      </c>
    </row>
    <row r="110" spans="1:7" ht="15.5" x14ac:dyDescent="0.35">
      <c r="A110" s="3">
        <v>2005</v>
      </c>
      <c r="B110" s="3" t="s">
        <v>112</v>
      </c>
      <c r="C110" s="4">
        <v>6</v>
      </c>
      <c r="D110" s="4">
        <v>0</v>
      </c>
      <c r="E110">
        <v>6.6743705796133687E-2</v>
      </c>
      <c r="F110">
        <v>0.93325629420386635</v>
      </c>
      <c r="G110">
        <f t="shared" si="1"/>
        <v>0</v>
      </c>
    </row>
    <row r="111" spans="1:7" ht="15.5" x14ac:dyDescent="0.35">
      <c r="A111" s="3">
        <v>2005</v>
      </c>
      <c r="B111" s="3" t="s">
        <v>113</v>
      </c>
      <c r="C111" s="4">
        <v>5</v>
      </c>
      <c r="D111" s="4">
        <v>0</v>
      </c>
      <c r="E111">
        <v>3.7914467707516428E-2</v>
      </c>
      <c r="F111">
        <v>0.96208553229248361</v>
      </c>
      <c r="G111">
        <f t="shared" si="1"/>
        <v>0</v>
      </c>
    </row>
    <row r="112" spans="1:7" ht="15.5" x14ac:dyDescent="0.35">
      <c r="A112" s="3">
        <v>2006</v>
      </c>
      <c r="B112" s="3" t="s">
        <v>114</v>
      </c>
      <c r="C112" s="4">
        <v>7</v>
      </c>
      <c r="D112" s="4">
        <v>0</v>
      </c>
      <c r="E112">
        <v>0.11487654073920994</v>
      </c>
      <c r="F112">
        <v>0.88512345926079006</v>
      </c>
      <c r="G112">
        <f t="shared" si="1"/>
        <v>0</v>
      </c>
    </row>
    <row r="113" spans="1:7" ht="15.5" x14ac:dyDescent="0.35">
      <c r="A113" s="3">
        <v>2006</v>
      </c>
      <c r="B113" s="3" t="s">
        <v>115</v>
      </c>
      <c r="C113" s="4">
        <v>5</v>
      </c>
      <c r="D113" s="4">
        <v>1</v>
      </c>
      <c r="E113">
        <v>3.7914467707516428E-2</v>
      </c>
      <c r="F113">
        <v>0.96208553229248361</v>
      </c>
      <c r="G113">
        <f t="shared" si="1"/>
        <v>0</v>
      </c>
    </row>
    <row r="114" spans="1:7" ht="15.5" x14ac:dyDescent="0.35">
      <c r="A114" s="3">
        <v>2006</v>
      </c>
      <c r="B114" s="3" t="s">
        <v>116</v>
      </c>
      <c r="C114" s="4">
        <v>4</v>
      </c>
      <c r="D114" s="4">
        <v>0</v>
      </c>
      <c r="E114">
        <v>2.1254119461241477E-2</v>
      </c>
      <c r="F114">
        <v>0.97874588053875855</v>
      </c>
      <c r="G114">
        <f t="shared" si="1"/>
        <v>0</v>
      </c>
    </row>
    <row r="115" spans="1:7" ht="15.5" x14ac:dyDescent="0.35">
      <c r="A115" s="3">
        <v>2006</v>
      </c>
      <c r="B115" s="3" t="s">
        <v>117</v>
      </c>
      <c r="C115" s="4">
        <v>4</v>
      </c>
      <c r="D115" s="4">
        <v>0</v>
      </c>
      <c r="E115">
        <v>2.1254119461241477E-2</v>
      </c>
      <c r="F115">
        <v>0.97874588053875855</v>
      </c>
      <c r="G115">
        <f t="shared" si="1"/>
        <v>0</v>
      </c>
    </row>
    <row r="116" spans="1:7" ht="15.5" x14ac:dyDescent="0.35">
      <c r="A116" s="3">
        <v>2006</v>
      </c>
      <c r="B116" s="3" t="s">
        <v>118</v>
      </c>
      <c r="C116" s="4">
        <v>6</v>
      </c>
      <c r="D116" s="4">
        <v>0</v>
      </c>
      <c r="E116">
        <v>6.6743705796133687E-2</v>
      </c>
      <c r="F116">
        <v>0.93325629420386635</v>
      </c>
      <c r="G116">
        <f t="shared" si="1"/>
        <v>0</v>
      </c>
    </row>
    <row r="117" spans="1:7" ht="15.5" x14ac:dyDescent="0.35">
      <c r="A117" s="3">
        <v>2007</v>
      </c>
      <c r="B117" s="3" t="s">
        <v>119</v>
      </c>
      <c r="C117" s="4">
        <v>7</v>
      </c>
      <c r="D117" s="4">
        <v>0</v>
      </c>
      <c r="E117">
        <v>0.11487654073920994</v>
      </c>
      <c r="F117">
        <v>0.88512345926079006</v>
      </c>
      <c r="G117">
        <f t="shared" si="1"/>
        <v>0</v>
      </c>
    </row>
    <row r="118" spans="1:7" ht="15.5" x14ac:dyDescent="0.35">
      <c r="A118" s="3">
        <v>2007</v>
      </c>
      <c r="B118" s="3" t="s">
        <v>120</v>
      </c>
      <c r="C118" s="4">
        <v>4</v>
      </c>
      <c r="D118" s="4">
        <v>0</v>
      </c>
      <c r="E118">
        <v>2.1254119461241477E-2</v>
      </c>
      <c r="F118">
        <v>0.97874588053875855</v>
      </c>
      <c r="G118">
        <f t="shared" si="1"/>
        <v>0</v>
      </c>
    </row>
    <row r="119" spans="1:7" ht="15.5" x14ac:dyDescent="0.35">
      <c r="A119" s="3">
        <v>2007</v>
      </c>
      <c r="B119" s="3" t="s">
        <v>121</v>
      </c>
      <c r="C119" s="4">
        <v>7</v>
      </c>
      <c r="D119" s="4">
        <v>0</v>
      </c>
      <c r="E119">
        <v>0.11487654073920994</v>
      </c>
      <c r="F119">
        <v>0.88512345926079006</v>
      </c>
      <c r="G119">
        <f t="shared" si="1"/>
        <v>0</v>
      </c>
    </row>
    <row r="120" spans="1:7" ht="15.5" x14ac:dyDescent="0.35">
      <c r="A120" s="3">
        <v>2007</v>
      </c>
      <c r="B120" s="3" t="s">
        <v>122</v>
      </c>
      <c r="C120" s="4">
        <v>8</v>
      </c>
      <c r="D120" s="4">
        <v>0</v>
      </c>
      <c r="E120">
        <v>0.19063051942050702</v>
      </c>
      <c r="F120">
        <v>0.80936948057949298</v>
      </c>
      <c r="G120">
        <f t="shared" si="1"/>
        <v>0</v>
      </c>
    </row>
    <row r="121" spans="1:7" ht="15.5" x14ac:dyDescent="0.35">
      <c r="A121" s="3">
        <v>2007</v>
      </c>
      <c r="B121" s="3" t="s">
        <v>123</v>
      </c>
      <c r="C121" s="4">
        <v>8</v>
      </c>
      <c r="D121" s="4">
        <v>1</v>
      </c>
      <c r="E121">
        <v>0.19063051942050702</v>
      </c>
      <c r="F121">
        <v>0.80936948057949298</v>
      </c>
      <c r="G121">
        <f t="shared" si="1"/>
        <v>0</v>
      </c>
    </row>
    <row r="122" spans="1:7" x14ac:dyDescent="0.35">
      <c r="E122">
        <v>23.999999999999989</v>
      </c>
      <c r="F122">
        <v>95.999999999999972</v>
      </c>
      <c r="G122">
        <f t="shared" si="1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Sheet2</vt:lpstr>
      <vt:lpstr>Sheet1</vt:lpstr>
      <vt:lpstr>Sheet3</vt:lpstr>
      <vt:lpstr>Sheet4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Zadid Ahsan</cp:lastModifiedBy>
  <dcterms:created xsi:type="dcterms:W3CDTF">2023-10-23T13:31:47Z</dcterms:created>
  <dcterms:modified xsi:type="dcterms:W3CDTF">2024-07-14T16:55:52Z</dcterms:modified>
</cp:coreProperties>
</file>