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3a3185ad41fd42f/Desktop/"/>
    </mc:Choice>
  </mc:AlternateContent>
  <xr:revisionPtr revIDLastSave="0" documentId="8_{836B316A-F427-49C9-9561-A531156C3875}" xr6:coauthVersionLast="47" xr6:coauthVersionMax="47" xr10:uidLastSave="{00000000-0000-0000-0000-000000000000}"/>
  <bookViews>
    <workbookView xWindow="-110" yWindow="-110" windowWidth="19420" windowHeight="11500" firstSheet="6" activeTab="9" xr2:uid="{00000000-000D-0000-FFFF-FFFF00000000}"/>
  </bookViews>
  <sheets>
    <sheet name="Raw Data" sheetId="38" r:id="rId1"/>
    <sheet name="Working sheet" sheetId="56" r:id="rId2"/>
    <sheet name="Data Dictionary" sheetId="3" r:id="rId3"/>
    <sheet name="Category wise Distribution" sheetId="44" r:id="rId4"/>
    <sheet name="Q1-% Distrubution of category" sheetId="45" r:id="rId5"/>
    <sheet name="Q2- Year wise highest inflation" sheetId="48" r:id="rId6"/>
    <sheet name="Question no 3" sheetId="50" r:id="rId7"/>
    <sheet name="Q4" sheetId="52" r:id="rId8"/>
    <sheet name="Category data 2021-2023 Q5" sheetId="54" r:id="rId9"/>
    <sheet name="Q5" sheetId="58" r:id="rId10"/>
  </sheets>
  <definedNames>
    <definedName name="_xlnm._FilterDatabase" localSheetId="3" hidden="1">'Category wise Distribution'!$A$1:$AE$373</definedName>
    <definedName name="_xlnm._FilterDatabase" localSheetId="0" hidden="1">'Raw Data'!$A$1:$AD$373</definedName>
    <definedName name="_xlnm._FilterDatabase" localSheetId="1" hidden="1">'Working sheet'!$A$1:$BF$373</definedName>
    <definedName name="_xlchart.v1.0" hidden="1">'Question no 3'!$B$24:$B$34</definedName>
    <definedName name="_xlchart.v1.1" hidden="1">'Question no 3'!$P$22:$P$23</definedName>
    <definedName name="_xlchart.v1.2" hidden="1">'Question no 3'!$P$24:$P$34</definedName>
    <definedName name="_xlchart.v1.3" hidden="1">'Question no 3'!$A$40:$B$40</definedName>
    <definedName name="_xlchart.v1.4" hidden="1">'Question no 3'!$C$39:$N$39</definedName>
    <definedName name="_xlchart.v1.5" hidden="1">'Question no 3'!$C$40:$N$40</definedName>
  </definedNames>
  <calcPr calcId="191029"/>
  <pivotCaches>
    <pivotCache cacheId="0" r:id="rId11"/>
    <pivotCache cacheId="1" r:id="rId12"/>
    <pivotCache cacheId="2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6" l="1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66" i="56"/>
  <c r="D67" i="56"/>
  <c r="D68" i="56"/>
  <c r="D69" i="56"/>
  <c r="D70" i="56"/>
  <c r="D71" i="56"/>
  <c r="D72" i="56"/>
  <c r="D73" i="56"/>
  <c r="D74" i="56"/>
  <c r="D75" i="56"/>
  <c r="D76" i="56"/>
  <c r="D77" i="56"/>
  <c r="D78" i="56"/>
  <c r="D79" i="56"/>
  <c r="D80" i="56"/>
  <c r="D81" i="56"/>
  <c r="D82" i="56"/>
  <c r="D83" i="56"/>
  <c r="D84" i="56"/>
  <c r="D85" i="56"/>
  <c r="D86" i="56"/>
  <c r="D87" i="56"/>
  <c r="D88" i="56"/>
  <c r="D89" i="56"/>
  <c r="D90" i="56"/>
  <c r="D91" i="56"/>
  <c r="D92" i="56"/>
  <c r="D93" i="56"/>
  <c r="D94" i="56"/>
  <c r="D95" i="56"/>
  <c r="D96" i="56"/>
  <c r="D97" i="56"/>
  <c r="D98" i="56"/>
  <c r="D99" i="56"/>
  <c r="D100" i="56"/>
  <c r="D101" i="56"/>
  <c r="D102" i="56"/>
  <c r="D103" i="56"/>
  <c r="D104" i="56"/>
  <c r="D105" i="56"/>
  <c r="D106" i="56"/>
  <c r="D107" i="56"/>
  <c r="D108" i="56"/>
  <c r="D109" i="56"/>
  <c r="D110" i="56"/>
  <c r="D111" i="56"/>
  <c r="D112" i="56"/>
  <c r="D113" i="56"/>
  <c r="D114" i="56"/>
  <c r="D115" i="56"/>
  <c r="D116" i="56"/>
  <c r="D117" i="56"/>
  <c r="D118" i="56"/>
  <c r="D119" i="56"/>
  <c r="D120" i="56"/>
  <c r="D121" i="56"/>
  <c r="D122" i="56"/>
  <c r="D123" i="56"/>
  <c r="D124" i="56"/>
  <c r="D125" i="56"/>
  <c r="D126" i="56"/>
  <c r="D127" i="56"/>
  <c r="D128" i="56"/>
  <c r="D129" i="56"/>
  <c r="D130" i="56"/>
  <c r="D131" i="56"/>
  <c r="D132" i="56"/>
  <c r="D133" i="56"/>
  <c r="D134" i="56"/>
  <c r="D135" i="56"/>
  <c r="D136" i="56"/>
  <c r="D137" i="56"/>
  <c r="D138" i="56"/>
  <c r="D139" i="56"/>
  <c r="D140" i="56"/>
  <c r="D141" i="56"/>
  <c r="D142" i="56"/>
  <c r="D143" i="56"/>
  <c r="D144" i="56"/>
  <c r="D145" i="56"/>
  <c r="D146" i="56"/>
  <c r="D147" i="56"/>
  <c r="D148" i="56"/>
  <c r="D149" i="56"/>
  <c r="D150" i="56"/>
  <c r="D151" i="56"/>
  <c r="D152" i="56"/>
  <c r="D153" i="56"/>
  <c r="D154" i="56"/>
  <c r="D155" i="56"/>
  <c r="D156" i="56"/>
  <c r="D157" i="56"/>
  <c r="D158" i="56"/>
  <c r="D159" i="56"/>
  <c r="D160" i="56"/>
  <c r="D161" i="56"/>
  <c r="D162" i="56"/>
  <c r="D163" i="56"/>
  <c r="D164" i="56"/>
  <c r="D165" i="56"/>
  <c r="D166" i="56"/>
  <c r="D167" i="56"/>
  <c r="D168" i="56"/>
  <c r="D169" i="56"/>
  <c r="D170" i="56"/>
  <c r="D171" i="56"/>
  <c r="D172" i="56"/>
  <c r="D173" i="56"/>
  <c r="D174" i="56"/>
  <c r="D175" i="56"/>
  <c r="D176" i="56"/>
  <c r="D177" i="56"/>
  <c r="D178" i="56"/>
  <c r="D179" i="56"/>
  <c r="D180" i="56"/>
  <c r="D181" i="56"/>
  <c r="D182" i="56"/>
  <c r="D183" i="56"/>
  <c r="D184" i="56"/>
  <c r="D185" i="56"/>
  <c r="D186" i="56"/>
  <c r="D187" i="56"/>
  <c r="D188" i="56"/>
  <c r="D189" i="56"/>
  <c r="D190" i="56"/>
  <c r="D191" i="56"/>
  <c r="D192" i="56"/>
  <c r="D193" i="56"/>
  <c r="D194" i="56"/>
  <c r="D195" i="56"/>
  <c r="D196" i="56"/>
  <c r="D197" i="56"/>
  <c r="D198" i="56"/>
  <c r="D199" i="56"/>
  <c r="D200" i="56"/>
  <c r="D201" i="56"/>
  <c r="D202" i="56"/>
  <c r="D203" i="56"/>
  <c r="D204" i="56"/>
  <c r="D205" i="56"/>
  <c r="D206" i="56"/>
  <c r="D207" i="56"/>
  <c r="D208" i="56"/>
  <c r="D209" i="56"/>
  <c r="D210" i="56"/>
  <c r="D211" i="56"/>
  <c r="D212" i="56"/>
  <c r="D213" i="56"/>
  <c r="D214" i="56"/>
  <c r="D215" i="56"/>
  <c r="D216" i="56"/>
  <c r="D217" i="56"/>
  <c r="D218" i="56"/>
  <c r="D219" i="56"/>
  <c r="D220" i="56"/>
  <c r="D221" i="56"/>
  <c r="D222" i="56"/>
  <c r="D223" i="56"/>
  <c r="D224" i="56"/>
  <c r="D225" i="56"/>
  <c r="D226" i="56"/>
  <c r="D227" i="56"/>
  <c r="D228" i="56"/>
  <c r="D229" i="56"/>
  <c r="D230" i="56"/>
  <c r="D231" i="56"/>
  <c r="D232" i="56"/>
  <c r="D233" i="56"/>
  <c r="D234" i="56"/>
  <c r="D235" i="56"/>
  <c r="D236" i="56"/>
  <c r="D237" i="56"/>
  <c r="D238" i="56"/>
  <c r="D239" i="56"/>
  <c r="D240" i="56"/>
  <c r="D241" i="56"/>
  <c r="D242" i="56"/>
  <c r="D243" i="56"/>
  <c r="D244" i="56"/>
  <c r="D245" i="56"/>
  <c r="D246" i="56"/>
  <c r="D247" i="56"/>
  <c r="D248" i="56"/>
  <c r="D249" i="56"/>
  <c r="D250" i="56"/>
  <c r="D251" i="56"/>
  <c r="D252" i="56"/>
  <c r="D253" i="56"/>
  <c r="D254" i="56"/>
  <c r="D255" i="56"/>
  <c r="D256" i="56"/>
  <c r="D257" i="56"/>
  <c r="D258" i="56"/>
  <c r="D259" i="56"/>
  <c r="D260" i="56"/>
  <c r="D261" i="56"/>
  <c r="D262" i="56"/>
  <c r="D263" i="56"/>
  <c r="D264" i="56"/>
  <c r="D265" i="56"/>
  <c r="D266" i="56"/>
  <c r="D267" i="56"/>
  <c r="D268" i="56"/>
  <c r="D269" i="56"/>
  <c r="D270" i="56"/>
  <c r="D271" i="56"/>
  <c r="D272" i="56"/>
  <c r="D273" i="56"/>
  <c r="D274" i="56"/>
  <c r="D275" i="56"/>
  <c r="D276" i="56"/>
  <c r="D277" i="56"/>
  <c r="D278" i="56"/>
  <c r="D279" i="56"/>
  <c r="D280" i="56"/>
  <c r="D281" i="56"/>
  <c r="D282" i="56"/>
  <c r="D283" i="56"/>
  <c r="D284" i="56"/>
  <c r="D285" i="56"/>
  <c r="D286" i="56"/>
  <c r="D287" i="56"/>
  <c r="D288" i="56"/>
  <c r="D289" i="56"/>
  <c r="D290" i="56"/>
  <c r="D291" i="56"/>
  <c r="D292" i="56"/>
  <c r="D293" i="56"/>
  <c r="D294" i="56"/>
  <c r="D295" i="56"/>
  <c r="D296" i="56"/>
  <c r="D297" i="56"/>
  <c r="D298" i="56"/>
  <c r="D299" i="56"/>
  <c r="D300" i="56"/>
  <c r="D301" i="56"/>
  <c r="D302" i="56"/>
  <c r="D303" i="56"/>
  <c r="D304" i="56"/>
  <c r="D305" i="56"/>
  <c r="D306" i="56"/>
  <c r="D307" i="56"/>
  <c r="D308" i="56"/>
  <c r="D309" i="56"/>
  <c r="D310" i="56"/>
  <c r="D311" i="56"/>
  <c r="D312" i="56"/>
  <c r="D313" i="56"/>
  <c r="D314" i="56"/>
  <c r="D315" i="56"/>
  <c r="D316" i="56"/>
  <c r="D317" i="56"/>
  <c r="D318" i="56"/>
  <c r="D319" i="56"/>
  <c r="D320" i="56"/>
  <c r="D321" i="56"/>
  <c r="D322" i="56"/>
  <c r="D323" i="56"/>
  <c r="D324" i="56"/>
  <c r="D325" i="56"/>
  <c r="D326" i="56"/>
  <c r="D327" i="56"/>
  <c r="D328" i="56"/>
  <c r="D329" i="56"/>
  <c r="D330" i="56"/>
  <c r="D331" i="56"/>
  <c r="D332" i="56"/>
  <c r="D333" i="56"/>
  <c r="D334" i="56"/>
  <c r="D335" i="56"/>
  <c r="D336" i="56"/>
  <c r="D337" i="56"/>
  <c r="D338" i="56"/>
  <c r="D339" i="56"/>
  <c r="D340" i="56"/>
  <c r="D341" i="56"/>
  <c r="D342" i="56"/>
  <c r="D343" i="56"/>
  <c r="D344" i="56"/>
  <c r="D345" i="56"/>
  <c r="D346" i="56"/>
  <c r="D347" i="56"/>
  <c r="D348" i="56"/>
  <c r="D349" i="56"/>
  <c r="D350" i="56"/>
  <c r="D351" i="56"/>
  <c r="D352" i="56"/>
  <c r="D353" i="56"/>
  <c r="D354" i="56"/>
  <c r="D355" i="56"/>
  <c r="D356" i="56"/>
  <c r="D357" i="56"/>
  <c r="D358" i="56"/>
  <c r="D359" i="56"/>
  <c r="D360" i="56"/>
  <c r="D361" i="56"/>
  <c r="D362" i="56"/>
  <c r="D363" i="56"/>
  <c r="D364" i="56"/>
  <c r="D365" i="56"/>
  <c r="D366" i="56"/>
  <c r="D367" i="56"/>
  <c r="D368" i="56"/>
  <c r="D369" i="56"/>
  <c r="D370" i="56"/>
  <c r="D371" i="56"/>
  <c r="D372" i="56"/>
  <c r="D373" i="56"/>
  <c r="D2" i="56"/>
  <c r="V2" i="56"/>
  <c r="V5" i="56"/>
  <c r="V8" i="56"/>
  <c r="O8" i="44" s="1"/>
  <c r="V11" i="56"/>
  <c r="V14" i="56" s="1"/>
  <c r="F260" i="56"/>
  <c r="P260" i="56"/>
  <c r="R260" i="56"/>
  <c r="S260" i="56"/>
  <c r="S261" i="56" s="1"/>
  <c r="T260" i="56"/>
  <c r="U260" i="56"/>
  <c r="X260" i="56"/>
  <c r="Z260" i="56"/>
  <c r="Z261" i="56" s="1"/>
  <c r="AA260" i="56"/>
  <c r="AB260" i="56"/>
  <c r="AC260" i="56"/>
  <c r="AC261" i="56" s="1"/>
  <c r="AD260" i="56"/>
  <c r="AE260" i="56"/>
  <c r="AE261" i="56" s="1"/>
  <c r="F261" i="56"/>
  <c r="P261" i="56"/>
  <c r="R261" i="56"/>
  <c r="AB261" i="56"/>
  <c r="E263" i="56"/>
  <c r="E264" i="56" s="1"/>
  <c r="G263" i="56"/>
  <c r="G264" i="56" s="1"/>
  <c r="H263" i="56"/>
  <c r="H264" i="56" s="1"/>
  <c r="H265" i="56" s="1"/>
  <c r="I263" i="56"/>
  <c r="I264" i="56" s="1"/>
  <c r="J263" i="56"/>
  <c r="J264" i="56" s="1"/>
  <c r="K263" i="56"/>
  <c r="K264" i="56" s="1"/>
  <c r="K265" i="56" s="1"/>
  <c r="L263" i="56"/>
  <c r="L264" i="56" s="1"/>
  <c r="L265" i="56" s="1"/>
  <c r="M263" i="56"/>
  <c r="M264" i="56" s="1"/>
  <c r="M265" i="56" s="1"/>
  <c r="N263" i="56"/>
  <c r="N264" i="56" s="1"/>
  <c r="N265" i="56" s="1"/>
  <c r="O263" i="56"/>
  <c r="Q263" i="56"/>
  <c r="Q264" i="56" s="1"/>
  <c r="W263" i="56"/>
  <c r="W264" i="56" s="1"/>
  <c r="Y263" i="56"/>
  <c r="Y264" i="56" s="1"/>
  <c r="Y265" i="56" s="1"/>
  <c r="C23" i="50"/>
  <c r="X38" i="54"/>
  <c r="Y38" i="54"/>
  <c r="X39" i="54"/>
  <c r="Y39" i="54"/>
  <c r="X40" i="54"/>
  <c r="Y40" i="54"/>
  <c r="X41" i="54"/>
  <c r="Y41" i="54"/>
  <c r="X42" i="54"/>
  <c r="Y42" i="54"/>
  <c r="X43" i="54"/>
  <c r="Y43" i="54"/>
  <c r="X44" i="54"/>
  <c r="Y44" i="54"/>
  <c r="X45" i="54"/>
  <c r="Y45" i="54"/>
  <c r="X46" i="54"/>
  <c r="Y46" i="54"/>
  <c r="X47" i="54"/>
  <c r="Y47" i="54"/>
  <c r="X48" i="54"/>
  <c r="Y48" i="54"/>
  <c r="X49" i="54"/>
  <c r="Y49" i="54"/>
  <c r="X50" i="54"/>
  <c r="Y50" i="54"/>
  <c r="X51" i="54"/>
  <c r="Y51" i="54"/>
  <c r="X52" i="54"/>
  <c r="Y52" i="54"/>
  <c r="X53" i="54"/>
  <c r="Y53" i="54"/>
  <c r="X54" i="54"/>
  <c r="Y54" i="54"/>
  <c r="X55" i="54"/>
  <c r="Y55" i="54"/>
  <c r="X56" i="54"/>
  <c r="Y56" i="54"/>
  <c r="X57" i="54"/>
  <c r="Y57" i="54"/>
  <c r="X58" i="54"/>
  <c r="Y58" i="54"/>
  <c r="X59" i="54"/>
  <c r="Y59" i="54"/>
  <c r="X60" i="54"/>
  <c r="Y60" i="54"/>
  <c r="X61" i="54"/>
  <c r="Y61" i="54"/>
  <c r="X62" i="54"/>
  <c r="Y62" i="54"/>
  <c r="X63" i="54"/>
  <c r="Y63" i="54"/>
  <c r="X64" i="54"/>
  <c r="Y64" i="54"/>
  <c r="C38" i="54"/>
  <c r="D38" i="54"/>
  <c r="E38" i="54"/>
  <c r="F38" i="54"/>
  <c r="G38" i="54"/>
  <c r="H38" i="54"/>
  <c r="I38" i="54"/>
  <c r="J38" i="54"/>
  <c r="K38" i="54"/>
  <c r="L38" i="54"/>
  <c r="M38" i="54"/>
  <c r="N38" i="54"/>
  <c r="O38" i="54"/>
  <c r="P38" i="54"/>
  <c r="Q38" i="54"/>
  <c r="R38" i="54"/>
  <c r="S38" i="54"/>
  <c r="T38" i="54"/>
  <c r="U38" i="54"/>
  <c r="V38" i="54"/>
  <c r="W38" i="54"/>
  <c r="C39" i="54"/>
  <c r="D39" i="54"/>
  <c r="E39" i="54"/>
  <c r="F39" i="54"/>
  <c r="G39" i="54"/>
  <c r="H39" i="54"/>
  <c r="I39" i="54"/>
  <c r="J39" i="54"/>
  <c r="K39" i="54"/>
  <c r="L39" i="54"/>
  <c r="M39" i="54"/>
  <c r="N39" i="54"/>
  <c r="O39" i="54"/>
  <c r="P39" i="54"/>
  <c r="Q39" i="54"/>
  <c r="R39" i="54"/>
  <c r="S39" i="54"/>
  <c r="T39" i="54"/>
  <c r="U39" i="54"/>
  <c r="V39" i="54"/>
  <c r="W39" i="54"/>
  <c r="C40" i="54"/>
  <c r="D40" i="54"/>
  <c r="E40" i="54"/>
  <c r="F40" i="54"/>
  <c r="G40" i="54"/>
  <c r="H40" i="54"/>
  <c r="I40" i="54"/>
  <c r="J40" i="54"/>
  <c r="K40" i="54"/>
  <c r="L40" i="54"/>
  <c r="M40" i="54"/>
  <c r="N40" i="54"/>
  <c r="O40" i="54"/>
  <c r="P40" i="54"/>
  <c r="Q40" i="54"/>
  <c r="R40" i="54"/>
  <c r="S40" i="54"/>
  <c r="T40" i="54"/>
  <c r="U40" i="54"/>
  <c r="V40" i="54"/>
  <c r="W40" i="54"/>
  <c r="C41" i="54"/>
  <c r="D41" i="54"/>
  <c r="E41" i="54"/>
  <c r="F41" i="54"/>
  <c r="G41" i="54"/>
  <c r="H41" i="54"/>
  <c r="I41" i="54"/>
  <c r="J41" i="54"/>
  <c r="K41" i="54"/>
  <c r="L41" i="54"/>
  <c r="M41" i="54"/>
  <c r="N41" i="54"/>
  <c r="O41" i="54"/>
  <c r="P41" i="54"/>
  <c r="Q41" i="54"/>
  <c r="R41" i="54"/>
  <c r="S41" i="54"/>
  <c r="T41" i="54"/>
  <c r="U41" i="54"/>
  <c r="V41" i="54"/>
  <c r="W41" i="54"/>
  <c r="C42" i="54"/>
  <c r="D42" i="54"/>
  <c r="E42" i="54"/>
  <c r="F42" i="54"/>
  <c r="G42" i="54"/>
  <c r="H42" i="54"/>
  <c r="I42" i="54"/>
  <c r="J42" i="54"/>
  <c r="K42" i="54"/>
  <c r="L42" i="54"/>
  <c r="M42" i="54"/>
  <c r="N42" i="54"/>
  <c r="O42" i="54"/>
  <c r="P42" i="54"/>
  <c r="Q42" i="54"/>
  <c r="R42" i="54"/>
  <c r="S42" i="54"/>
  <c r="T42" i="54"/>
  <c r="U42" i="54"/>
  <c r="V42" i="54"/>
  <c r="W42" i="54"/>
  <c r="C43" i="54"/>
  <c r="D43" i="54"/>
  <c r="E43" i="54"/>
  <c r="F43" i="54"/>
  <c r="G43" i="54"/>
  <c r="H43" i="54"/>
  <c r="I43" i="54"/>
  <c r="J43" i="54"/>
  <c r="K43" i="54"/>
  <c r="L43" i="54"/>
  <c r="M43" i="54"/>
  <c r="N43" i="54"/>
  <c r="O43" i="54"/>
  <c r="P43" i="54"/>
  <c r="Q43" i="54"/>
  <c r="R43" i="54"/>
  <c r="S43" i="54"/>
  <c r="T43" i="54"/>
  <c r="U43" i="54"/>
  <c r="V43" i="54"/>
  <c r="W43" i="54"/>
  <c r="C44" i="54"/>
  <c r="D44" i="54"/>
  <c r="E44" i="54"/>
  <c r="F44" i="54"/>
  <c r="G44" i="54"/>
  <c r="H44" i="54"/>
  <c r="I44" i="54"/>
  <c r="J44" i="54"/>
  <c r="K44" i="54"/>
  <c r="L44" i="54"/>
  <c r="M44" i="54"/>
  <c r="N44" i="54"/>
  <c r="O44" i="54"/>
  <c r="P44" i="54"/>
  <c r="Q44" i="54"/>
  <c r="R44" i="54"/>
  <c r="S44" i="54"/>
  <c r="T44" i="54"/>
  <c r="U44" i="54"/>
  <c r="V44" i="54"/>
  <c r="W44" i="54"/>
  <c r="C45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C46" i="54"/>
  <c r="D46" i="54"/>
  <c r="E46" i="54"/>
  <c r="F46" i="54"/>
  <c r="G46" i="54"/>
  <c r="H46" i="54"/>
  <c r="I46" i="54"/>
  <c r="J46" i="54"/>
  <c r="K46" i="54"/>
  <c r="L46" i="54"/>
  <c r="M46" i="54"/>
  <c r="N46" i="54"/>
  <c r="O46" i="54"/>
  <c r="P46" i="54"/>
  <c r="Q46" i="54"/>
  <c r="R46" i="54"/>
  <c r="S46" i="54"/>
  <c r="T46" i="54"/>
  <c r="U46" i="54"/>
  <c r="V46" i="54"/>
  <c r="W46" i="54"/>
  <c r="C47" i="54"/>
  <c r="D47" i="54"/>
  <c r="E47" i="54"/>
  <c r="F47" i="54"/>
  <c r="G47" i="54"/>
  <c r="H47" i="54"/>
  <c r="I47" i="54"/>
  <c r="J47" i="54"/>
  <c r="K47" i="54"/>
  <c r="L47" i="54"/>
  <c r="M47" i="54"/>
  <c r="N47" i="54"/>
  <c r="O47" i="54"/>
  <c r="P47" i="54"/>
  <c r="Q47" i="54"/>
  <c r="R47" i="54"/>
  <c r="S47" i="54"/>
  <c r="T47" i="54"/>
  <c r="U47" i="54"/>
  <c r="V47" i="54"/>
  <c r="W47" i="54"/>
  <c r="C48" i="54"/>
  <c r="D48" i="54"/>
  <c r="E48" i="54"/>
  <c r="F48" i="54"/>
  <c r="G48" i="54"/>
  <c r="H48" i="54"/>
  <c r="I48" i="54"/>
  <c r="J48" i="54"/>
  <c r="K48" i="54"/>
  <c r="L48" i="54"/>
  <c r="M48" i="54"/>
  <c r="N48" i="54"/>
  <c r="O48" i="54"/>
  <c r="P48" i="54"/>
  <c r="Q48" i="54"/>
  <c r="R48" i="54"/>
  <c r="S48" i="54"/>
  <c r="T48" i="54"/>
  <c r="U48" i="54"/>
  <c r="V48" i="54"/>
  <c r="W48" i="54"/>
  <c r="C49" i="54"/>
  <c r="D49" i="54"/>
  <c r="E49" i="54"/>
  <c r="F49" i="54"/>
  <c r="G49" i="54"/>
  <c r="H49" i="54"/>
  <c r="I49" i="54"/>
  <c r="J49" i="54"/>
  <c r="K49" i="54"/>
  <c r="L49" i="54"/>
  <c r="M49" i="54"/>
  <c r="N49" i="54"/>
  <c r="O49" i="54"/>
  <c r="P49" i="54"/>
  <c r="Q49" i="54"/>
  <c r="R49" i="54"/>
  <c r="S49" i="54"/>
  <c r="T49" i="54"/>
  <c r="U49" i="54"/>
  <c r="V49" i="54"/>
  <c r="W49" i="54"/>
  <c r="C50" i="54"/>
  <c r="D50" i="54"/>
  <c r="E50" i="54"/>
  <c r="F50" i="54"/>
  <c r="G50" i="54"/>
  <c r="H50" i="54"/>
  <c r="I50" i="54"/>
  <c r="J50" i="54"/>
  <c r="K50" i="54"/>
  <c r="L50" i="54"/>
  <c r="M50" i="54"/>
  <c r="N50" i="54"/>
  <c r="O50" i="54"/>
  <c r="P50" i="54"/>
  <c r="Q50" i="54"/>
  <c r="R50" i="54"/>
  <c r="S50" i="54"/>
  <c r="T50" i="54"/>
  <c r="U50" i="54"/>
  <c r="V50" i="54"/>
  <c r="W50" i="54"/>
  <c r="C51" i="54"/>
  <c r="D51" i="54"/>
  <c r="E51" i="54"/>
  <c r="F51" i="54"/>
  <c r="G51" i="54"/>
  <c r="H51" i="54"/>
  <c r="I51" i="54"/>
  <c r="J51" i="54"/>
  <c r="K51" i="54"/>
  <c r="L51" i="54"/>
  <c r="M51" i="54"/>
  <c r="N51" i="54"/>
  <c r="O51" i="54"/>
  <c r="P51" i="54"/>
  <c r="Q51" i="54"/>
  <c r="R51" i="54"/>
  <c r="S51" i="54"/>
  <c r="T51" i="54"/>
  <c r="U51" i="54"/>
  <c r="V51" i="54"/>
  <c r="W51" i="54"/>
  <c r="C52" i="54"/>
  <c r="D52" i="54"/>
  <c r="E52" i="54"/>
  <c r="F52" i="54"/>
  <c r="G52" i="54"/>
  <c r="H52" i="54"/>
  <c r="I52" i="54"/>
  <c r="J52" i="54"/>
  <c r="K52" i="54"/>
  <c r="L52" i="54"/>
  <c r="M52" i="54"/>
  <c r="N52" i="54"/>
  <c r="O52" i="54"/>
  <c r="P52" i="54"/>
  <c r="Q52" i="54"/>
  <c r="R52" i="54"/>
  <c r="S52" i="54"/>
  <c r="T52" i="54"/>
  <c r="U52" i="54"/>
  <c r="V52" i="54"/>
  <c r="W52" i="54"/>
  <c r="C53" i="54"/>
  <c r="D53" i="54"/>
  <c r="E53" i="54"/>
  <c r="F53" i="54"/>
  <c r="G53" i="54"/>
  <c r="H53" i="54"/>
  <c r="I53" i="54"/>
  <c r="J53" i="54"/>
  <c r="K53" i="54"/>
  <c r="L53" i="54"/>
  <c r="M53" i="54"/>
  <c r="N53" i="54"/>
  <c r="O53" i="54"/>
  <c r="P53" i="54"/>
  <c r="Q53" i="54"/>
  <c r="R53" i="54"/>
  <c r="S53" i="54"/>
  <c r="T53" i="54"/>
  <c r="U53" i="54"/>
  <c r="V53" i="54"/>
  <c r="W53" i="54"/>
  <c r="C54" i="54"/>
  <c r="D54" i="54"/>
  <c r="E54" i="54"/>
  <c r="F54" i="54"/>
  <c r="G54" i="54"/>
  <c r="H54" i="54"/>
  <c r="I54" i="54"/>
  <c r="J54" i="54"/>
  <c r="K54" i="54"/>
  <c r="L54" i="54"/>
  <c r="M54" i="54"/>
  <c r="N54" i="54"/>
  <c r="O54" i="54"/>
  <c r="P54" i="54"/>
  <c r="Q54" i="54"/>
  <c r="R54" i="54"/>
  <c r="S54" i="54"/>
  <c r="T54" i="54"/>
  <c r="U54" i="54"/>
  <c r="V54" i="54"/>
  <c r="W54" i="54"/>
  <c r="C55" i="54"/>
  <c r="D55" i="54"/>
  <c r="E55" i="54"/>
  <c r="F55" i="54"/>
  <c r="G55" i="54"/>
  <c r="H55" i="54"/>
  <c r="I55" i="54"/>
  <c r="J55" i="54"/>
  <c r="K55" i="54"/>
  <c r="L55" i="54"/>
  <c r="M55" i="54"/>
  <c r="N55" i="54"/>
  <c r="O55" i="54"/>
  <c r="P55" i="54"/>
  <c r="Q55" i="54"/>
  <c r="R55" i="54"/>
  <c r="S55" i="54"/>
  <c r="T55" i="54"/>
  <c r="U55" i="54"/>
  <c r="V55" i="54"/>
  <c r="W55" i="54"/>
  <c r="C56" i="54"/>
  <c r="D56" i="54"/>
  <c r="E56" i="54"/>
  <c r="F56" i="54"/>
  <c r="G56" i="54"/>
  <c r="H56" i="54"/>
  <c r="I56" i="54"/>
  <c r="J56" i="54"/>
  <c r="K56" i="54"/>
  <c r="L56" i="54"/>
  <c r="M56" i="54"/>
  <c r="N56" i="54"/>
  <c r="O56" i="54"/>
  <c r="P56" i="54"/>
  <c r="Q56" i="54"/>
  <c r="R56" i="54"/>
  <c r="S56" i="54"/>
  <c r="T56" i="54"/>
  <c r="U56" i="54"/>
  <c r="V56" i="54"/>
  <c r="W56" i="54"/>
  <c r="C57" i="54"/>
  <c r="D57" i="54"/>
  <c r="E57" i="54"/>
  <c r="F57" i="54"/>
  <c r="G57" i="54"/>
  <c r="H57" i="54"/>
  <c r="I57" i="54"/>
  <c r="J57" i="54"/>
  <c r="K57" i="54"/>
  <c r="L57" i="54"/>
  <c r="M57" i="54"/>
  <c r="N57" i="54"/>
  <c r="O57" i="54"/>
  <c r="P57" i="54"/>
  <c r="Q57" i="54"/>
  <c r="R57" i="54"/>
  <c r="S57" i="54"/>
  <c r="T57" i="54"/>
  <c r="U57" i="54"/>
  <c r="V57" i="54"/>
  <c r="W57" i="54"/>
  <c r="C58" i="54"/>
  <c r="D58" i="54"/>
  <c r="E58" i="54"/>
  <c r="F58" i="54"/>
  <c r="G58" i="54"/>
  <c r="H58" i="54"/>
  <c r="I58" i="54"/>
  <c r="J58" i="54"/>
  <c r="K58" i="54"/>
  <c r="L58" i="54"/>
  <c r="M58" i="54"/>
  <c r="N58" i="54"/>
  <c r="O58" i="54"/>
  <c r="P58" i="54"/>
  <c r="Q58" i="54"/>
  <c r="R58" i="54"/>
  <c r="S58" i="54"/>
  <c r="T58" i="54"/>
  <c r="U58" i="54"/>
  <c r="V58" i="54"/>
  <c r="W58" i="54"/>
  <c r="C59" i="54"/>
  <c r="D59" i="54"/>
  <c r="E59" i="54"/>
  <c r="F59" i="54"/>
  <c r="G59" i="54"/>
  <c r="H59" i="54"/>
  <c r="I59" i="54"/>
  <c r="J59" i="54"/>
  <c r="K59" i="54"/>
  <c r="L59" i="54"/>
  <c r="M59" i="54"/>
  <c r="N59" i="54"/>
  <c r="O59" i="54"/>
  <c r="P59" i="54"/>
  <c r="Q59" i="54"/>
  <c r="R59" i="54"/>
  <c r="S59" i="54"/>
  <c r="T59" i="54"/>
  <c r="U59" i="54"/>
  <c r="V59" i="54"/>
  <c r="W59" i="54"/>
  <c r="C60" i="54"/>
  <c r="D60" i="54"/>
  <c r="E60" i="54"/>
  <c r="F60" i="54"/>
  <c r="G60" i="54"/>
  <c r="H60" i="54"/>
  <c r="I60" i="54"/>
  <c r="J60" i="54"/>
  <c r="K60" i="54"/>
  <c r="L60" i="54"/>
  <c r="M60" i="54"/>
  <c r="N60" i="54"/>
  <c r="O60" i="54"/>
  <c r="P60" i="54"/>
  <c r="Q60" i="54"/>
  <c r="R60" i="54"/>
  <c r="S60" i="54"/>
  <c r="T60" i="54"/>
  <c r="U60" i="54"/>
  <c r="V60" i="54"/>
  <c r="W60" i="54"/>
  <c r="C61" i="54"/>
  <c r="D61" i="54"/>
  <c r="E61" i="54"/>
  <c r="F61" i="54"/>
  <c r="G61" i="54"/>
  <c r="H61" i="54"/>
  <c r="I61" i="54"/>
  <c r="J61" i="54"/>
  <c r="K61" i="54"/>
  <c r="L61" i="54"/>
  <c r="M61" i="54"/>
  <c r="N61" i="54"/>
  <c r="O61" i="54"/>
  <c r="P61" i="54"/>
  <c r="Q61" i="54"/>
  <c r="R61" i="54"/>
  <c r="S61" i="54"/>
  <c r="T61" i="54"/>
  <c r="U61" i="54"/>
  <c r="V61" i="54"/>
  <c r="W61" i="54"/>
  <c r="C62" i="54"/>
  <c r="D62" i="54"/>
  <c r="E62" i="54"/>
  <c r="F62" i="54"/>
  <c r="G62" i="54"/>
  <c r="H62" i="54"/>
  <c r="I62" i="54"/>
  <c r="J62" i="54"/>
  <c r="K62" i="54"/>
  <c r="L62" i="54"/>
  <c r="M62" i="54"/>
  <c r="N62" i="54"/>
  <c r="O62" i="54"/>
  <c r="P62" i="54"/>
  <c r="Q62" i="54"/>
  <c r="R62" i="54"/>
  <c r="S62" i="54"/>
  <c r="T62" i="54"/>
  <c r="U62" i="54"/>
  <c r="V62" i="54"/>
  <c r="W62" i="54"/>
  <c r="C63" i="54"/>
  <c r="D63" i="54"/>
  <c r="E63" i="54"/>
  <c r="F63" i="54"/>
  <c r="G63" i="54"/>
  <c r="H63" i="54"/>
  <c r="I63" i="54"/>
  <c r="J63" i="54"/>
  <c r="K63" i="54"/>
  <c r="L63" i="54"/>
  <c r="M63" i="54"/>
  <c r="N63" i="54"/>
  <c r="O63" i="54"/>
  <c r="P63" i="54"/>
  <c r="Q63" i="54"/>
  <c r="R63" i="54"/>
  <c r="S63" i="54"/>
  <c r="T63" i="54"/>
  <c r="U63" i="54"/>
  <c r="V63" i="54"/>
  <c r="W63" i="54"/>
  <c r="C64" i="54"/>
  <c r="D64" i="54"/>
  <c r="E64" i="54"/>
  <c r="F64" i="54"/>
  <c r="G64" i="54"/>
  <c r="H64" i="54"/>
  <c r="I64" i="54"/>
  <c r="J64" i="54"/>
  <c r="K64" i="54"/>
  <c r="L64" i="54"/>
  <c r="M64" i="54"/>
  <c r="N64" i="54"/>
  <c r="O64" i="54"/>
  <c r="P64" i="54"/>
  <c r="Q64" i="54"/>
  <c r="R64" i="54"/>
  <c r="S64" i="54"/>
  <c r="T64" i="54"/>
  <c r="U64" i="54"/>
  <c r="V64" i="54"/>
  <c r="W64" i="54"/>
  <c r="B38" i="54"/>
  <c r="I50" i="52"/>
  <c r="I51" i="52"/>
  <c r="I52" i="52"/>
  <c r="I53" i="52"/>
  <c r="I54" i="52"/>
  <c r="I55" i="52"/>
  <c r="I56" i="52"/>
  <c r="I57" i="52"/>
  <c r="I58" i="52"/>
  <c r="I59" i="52"/>
  <c r="I60" i="52"/>
  <c r="H50" i="52"/>
  <c r="H51" i="52"/>
  <c r="H52" i="52"/>
  <c r="H53" i="52"/>
  <c r="H54" i="52"/>
  <c r="H55" i="52"/>
  <c r="H56" i="52"/>
  <c r="H57" i="52"/>
  <c r="H58" i="52"/>
  <c r="H59" i="52"/>
  <c r="H60" i="52"/>
  <c r="G50" i="52"/>
  <c r="G51" i="52"/>
  <c r="G52" i="52"/>
  <c r="G53" i="52"/>
  <c r="G54" i="52"/>
  <c r="G55" i="52"/>
  <c r="G56" i="52"/>
  <c r="G57" i="52"/>
  <c r="G58" i="52"/>
  <c r="G59" i="52"/>
  <c r="G60" i="52"/>
  <c r="I35" i="52"/>
  <c r="I36" i="52"/>
  <c r="I37" i="52"/>
  <c r="I38" i="52"/>
  <c r="I39" i="52"/>
  <c r="I40" i="52"/>
  <c r="I41" i="52"/>
  <c r="I42" i="52"/>
  <c r="I43" i="52"/>
  <c r="I44" i="52"/>
  <c r="I45" i="52"/>
  <c r="H35" i="52"/>
  <c r="H36" i="52"/>
  <c r="H37" i="52"/>
  <c r="H38" i="52"/>
  <c r="H39" i="52"/>
  <c r="H40" i="52"/>
  <c r="H41" i="52"/>
  <c r="H42" i="52"/>
  <c r="H43" i="52"/>
  <c r="H44" i="52"/>
  <c r="H45" i="52"/>
  <c r="G35" i="52"/>
  <c r="G36" i="52"/>
  <c r="G37" i="52"/>
  <c r="G38" i="52"/>
  <c r="G39" i="52"/>
  <c r="G40" i="52"/>
  <c r="G41" i="52"/>
  <c r="G42" i="52"/>
  <c r="G43" i="52"/>
  <c r="G44" i="52"/>
  <c r="G45" i="52"/>
  <c r="I21" i="52"/>
  <c r="I22" i="52"/>
  <c r="I23" i="52"/>
  <c r="I24" i="52"/>
  <c r="I25" i="52"/>
  <c r="I26" i="52"/>
  <c r="I27" i="52"/>
  <c r="I28" i="52"/>
  <c r="I29" i="52"/>
  <c r="I30" i="52"/>
  <c r="H21" i="52"/>
  <c r="H22" i="52"/>
  <c r="H23" i="52"/>
  <c r="H24" i="52"/>
  <c r="H25" i="52"/>
  <c r="H26" i="52"/>
  <c r="H27" i="52"/>
  <c r="H28" i="52"/>
  <c r="H29" i="52"/>
  <c r="H30" i="52"/>
  <c r="G21" i="52"/>
  <c r="G22" i="52"/>
  <c r="G23" i="52"/>
  <c r="G24" i="52"/>
  <c r="G25" i="52"/>
  <c r="G26" i="52"/>
  <c r="G27" i="52"/>
  <c r="G28" i="52"/>
  <c r="G29" i="52"/>
  <c r="G30" i="52"/>
  <c r="I6" i="52"/>
  <c r="I7" i="52"/>
  <c r="I8" i="52"/>
  <c r="I9" i="52"/>
  <c r="I10" i="52"/>
  <c r="I11" i="52"/>
  <c r="I12" i="52"/>
  <c r="I13" i="52"/>
  <c r="I14" i="52"/>
  <c r="I15" i="52"/>
  <c r="I16" i="52"/>
  <c r="H6" i="52"/>
  <c r="H7" i="52"/>
  <c r="H8" i="52"/>
  <c r="H9" i="52"/>
  <c r="H10" i="52"/>
  <c r="H11" i="52"/>
  <c r="H12" i="52"/>
  <c r="H13" i="52"/>
  <c r="H14" i="52"/>
  <c r="H15" i="52"/>
  <c r="H16" i="52"/>
  <c r="G6" i="52"/>
  <c r="G7" i="52"/>
  <c r="G8" i="52"/>
  <c r="G9" i="52"/>
  <c r="G10" i="52"/>
  <c r="G11" i="52"/>
  <c r="G12" i="52"/>
  <c r="G13" i="52"/>
  <c r="G14" i="52"/>
  <c r="G15" i="52"/>
  <c r="G16" i="52"/>
  <c r="G5" i="52"/>
  <c r="O3" i="44"/>
  <c r="O4" i="44"/>
  <c r="O5" i="44"/>
  <c r="O6" i="44"/>
  <c r="O7" i="44"/>
  <c r="O9" i="44"/>
  <c r="O10" i="44"/>
  <c r="O11" i="44"/>
  <c r="O12" i="44"/>
  <c r="O13" i="44"/>
  <c r="O15" i="44"/>
  <c r="O16" i="44"/>
  <c r="O18" i="44"/>
  <c r="O19" i="44"/>
  <c r="O21" i="44"/>
  <c r="O22" i="44"/>
  <c r="O24" i="44"/>
  <c r="O25" i="44"/>
  <c r="O27" i="44"/>
  <c r="O28" i="44"/>
  <c r="O30" i="44"/>
  <c r="O31" i="44"/>
  <c r="O33" i="44"/>
  <c r="O34" i="44"/>
  <c r="O36" i="44"/>
  <c r="O37" i="44"/>
  <c r="O39" i="44"/>
  <c r="O40" i="44"/>
  <c r="O42" i="44"/>
  <c r="O43" i="44"/>
  <c r="O45" i="44"/>
  <c r="O46" i="44"/>
  <c r="O48" i="44"/>
  <c r="O49" i="44"/>
  <c r="O51" i="44"/>
  <c r="O52" i="44"/>
  <c r="O54" i="44"/>
  <c r="O55" i="44"/>
  <c r="O57" i="44"/>
  <c r="O58" i="44"/>
  <c r="O60" i="44"/>
  <c r="O61" i="44"/>
  <c r="O63" i="44"/>
  <c r="O64" i="44"/>
  <c r="O66" i="44"/>
  <c r="O67" i="44"/>
  <c r="O69" i="44"/>
  <c r="O70" i="44"/>
  <c r="O72" i="44"/>
  <c r="O73" i="44"/>
  <c r="O75" i="44"/>
  <c r="O76" i="44"/>
  <c r="O78" i="44"/>
  <c r="O79" i="44"/>
  <c r="O81" i="44"/>
  <c r="O82" i="44"/>
  <c r="O84" i="44"/>
  <c r="O85" i="44"/>
  <c r="O87" i="44"/>
  <c r="O88" i="44"/>
  <c r="O90" i="44"/>
  <c r="O91" i="44"/>
  <c r="O93" i="44"/>
  <c r="O94" i="44"/>
  <c r="O96" i="44"/>
  <c r="O97" i="44"/>
  <c r="O99" i="44"/>
  <c r="O100" i="44"/>
  <c r="O102" i="44"/>
  <c r="O103" i="44"/>
  <c r="O105" i="44"/>
  <c r="O106" i="44"/>
  <c r="O108" i="44"/>
  <c r="O109" i="44"/>
  <c r="O111" i="44"/>
  <c r="O112" i="44"/>
  <c r="O114" i="44"/>
  <c r="O115" i="44"/>
  <c r="O117" i="44"/>
  <c r="O118" i="44"/>
  <c r="O120" i="44"/>
  <c r="O121" i="44"/>
  <c r="O123" i="44"/>
  <c r="O124" i="44"/>
  <c r="O126" i="44"/>
  <c r="O127" i="44"/>
  <c r="O129" i="44"/>
  <c r="O130" i="44"/>
  <c r="O132" i="44"/>
  <c r="O133" i="44"/>
  <c r="O135" i="44"/>
  <c r="O136" i="44"/>
  <c r="O138" i="44"/>
  <c r="O139" i="44"/>
  <c r="O141" i="44"/>
  <c r="O142" i="44"/>
  <c r="O144" i="44"/>
  <c r="O145" i="44"/>
  <c r="O147" i="44"/>
  <c r="O148" i="44"/>
  <c r="O150" i="44"/>
  <c r="O151" i="44"/>
  <c r="O153" i="44"/>
  <c r="O154" i="44"/>
  <c r="O156" i="44"/>
  <c r="O157" i="44"/>
  <c r="O159" i="44"/>
  <c r="O160" i="44"/>
  <c r="O162" i="44"/>
  <c r="O163" i="44"/>
  <c r="O165" i="44"/>
  <c r="O166" i="44"/>
  <c r="O168" i="44"/>
  <c r="O169" i="44"/>
  <c r="O171" i="44"/>
  <c r="O172" i="44"/>
  <c r="O174" i="44"/>
  <c r="O175" i="44"/>
  <c r="O177" i="44"/>
  <c r="O178" i="44"/>
  <c r="O180" i="44"/>
  <c r="O181" i="44"/>
  <c r="O183" i="44"/>
  <c r="O184" i="44"/>
  <c r="O186" i="44"/>
  <c r="O187" i="44"/>
  <c r="O189" i="44"/>
  <c r="O190" i="44"/>
  <c r="O192" i="44"/>
  <c r="O193" i="44"/>
  <c r="O195" i="44"/>
  <c r="O196" i="44"/>
  <c r="O198" i="44"/>
  <c r="O199" i="44"/>
  <c r="O201" i="44"/>
  <c r="O202" i="44"/>
  <c r="O204" i="44"/>
  <c r="O205" i="44"/>
  <c r="O207" i="44"/>
  <c r="O208" i="44"/>
  <c r="O210" i="44"/>
  <c r="O211" i="44"/>
  <c r="O213" i="44"/>
  <c r="O214" i="44"/>
  <c r="O216" i="44"/>
  <c r="O217" i="44"/>
  <c r="O219" i="44"/>
  <c r="O220" i="44"/>
  <c r="O222" i="44"/>
  <c r="O223" i="44"/>
  <c r="O225" i="44"/>
  <c r="O226" i="44"/>
  <c r="O228" i="44"/>
  <c r="O229" i="44"/>
  <c r="O231" i="44"/>
  <c r="O232" i="44"/>
  <c r="O234" i="44"/>
  <c r="O235" i="44"/>
  <c r="O237" i="44"/>
  <c r="O238" i="44"/>
  <c r="O240" i="44"/>
  <c r="O241" i="44"/>
  <c r="O243" i="44"/>
  <c r="O244" i="44"/>
  <c r="O246" i="44"/>
  <c r="O247" i="44"/>
  <c r="O249" i="44"/>
  <c r="O250" i="44"/>
  <c r="O252" i="44"/>
  <c r="O253" i="44"/>
  <c r="O255" i="44"/>
  <c r="O256" i="44"/>
  <c r="O258" i="44"/>
  <c r="O259" i="44"/>
  <c r="O267" i="44"/>
  <c r="O268" i="44"/>
  <c r="O270" i="44"/>
  <c r="O271" i="44"/>
  <c r="O273" i="44"/>
  <c r="O274" i="44"/>
  <c r="O276" i="44"/>
  <c r="O277" i="44"/>
  <c r="O279" i="44"/>
  <c r="O280" i="44"/>
  <c r="O282" i="44"/>
  <c r="O283" i="44"/>
  <c r="O285" i="44"/>
  <c r="O286" i="44"/>
  <c r="O288" i="44"/>
  <c r="O289" i="44"/>
  <c r="O291" i="44"/>
  <c r="O292" i="44"/>
  <c r="O294" i="44"/>
  <c r="O295" i="44"/>
  <c r="O297" i="44"/>
  <c r="O298" i="44"/>
  <c r="O300" i="44"/>
  <c r="O301" i="44"/>
  <c r="O303" i="44"/>
  <c r="O304" i="44"/>
  <c r="O306" i="44"/>
  <c r="O307" i="44"/>
  <c r="O309" i="44"/>
  <c r="O310" i="44"/>
  <c r="O312" i="44"/>
  <c r="O313" i="44"/>
  <c r="O315" i="44"/>
  <c r="O316" i="44"/>
  <c r="O318" i="44"/>
  <c r="O319" i="44"/>
  <c r="O321" i="44"/>
  <c r="O322" i="44"/>
  <c r="O324" i="44"/>
  <c r="O325" i="44"/>
  <c r="O327" i="44"/>
  <c r="O328" i="44"/>
  <c r="O330" i="44"/>
  <c r="O331" i="44"/>
  <c r="O333" i="44"/>
  <c r="O334" i="44"/>
  <c r="O336" i="44"/>
  <c r="O337" i="44"/>
  <c r="O339" i="44"/>
  <c r="O340" i="44"/>
  <c r="O342" i="44"/>
  <c r="O343" i="44"/>
  <c r="O345" i="44"/>
  <c r="O346" i="44"/>
  <c r="O348" i="44"/>
  <c r="O349" i="44"/>
  <c r="O351" i="44"/>
  <c r="O352" i="44"/>
  <c r="O354" i="44"/>
  <c r="O355" i="44"/>
  <c r="O357" i="44"/>
  <c r="O358" i="44"/>
  <c r="O360" i="44"/>
  <c r="O361" i="44"/>
  <c r="O363" i="44"/>
  <c r="O364" i="44"/>
  <c r="O366" i="44"/>
  <c r="O367" i="44"/>
  <c r="O369" i="44"/>
  <c r="O370" i="44"/>
  <c r="O372" i="44"/>
  <c r="O373" i="44"/>
  <c r="O2" i="44"/>
  <c r="L5" i="52" l="1"/>
  <c r="X261" i="56"/>
  <c r="X262" i="56" s="1"/>
  <c r="R262" i="56"/>
  <c r="P262" i="56"/>
  <c r="F262" i="56"/>
  <c r="AE262" i="56"/>
  <c r="AE263" i="56" s="1"/>
  <c r="AE264" i="56"/>
  <c r="AD261" i="56"/>
  <c r="AD262" i="56" s="1"/>
  <c r="AD263" i="56" s="1"/>
  <c r="AD264" i="56" s="1"/>
  <c r="U261" i="56"/>
  <c r="U262" i="56" s="1"/>
  <c r="W265" i="56"/>
  <c r="T261" i="56"/>
  <c r="T262" i="56" s="1"/>
  <c r="F263" i="56"/>
  <c r="F264" i="56" s="1"/>
  <c r="F265" i="56" s="1"/>
  <c r="O14" i="44"/>
  <c r="V17" i="56"/>
  <c r="AC262" i="56"/>
  <c r="AC263" i="56" s="1"/>
  <c r="AC264" i="56" s="1"/>
  <c r="AB262" i="56"/>
  <c r="S262" i="56"/>
  <c r="S263" i="56" s="1"/>
  <c r="R263" i="56"/>
  <c r="R264" i="56" s="1"/>
  <c r="R265" i="56" s="1"/>
  <c r="P263" i="56"/>
  <c r="P264" i="56" s="1"/>
  <c r="P265" i="56"/>
  <c r="O264" i="56"/>
  <c r="O265" i="56" s="1"/>
  <c r="AA261" i="56"/>
  <c r="AA262" i="56"/>
  <c r="Z262" i="56"/>
  <c r="Z263" i="56" s="1"/>
  <c r="Z264" i="56" s="1"/>
  <c r="Z265" i="56" s="1"/>
  <c r="G265" i="56"/>
  <c r="J265" i="56"/>
  <c r="Q265" i="56"/>
  <c r="E265" i="56"/>
  <c r="AE265" i="56"/>
  <c r="I265" i="56"/>
  <c r="I5" i="58"/>
  <c r="H5" i="58"/>
  <c r="N3" i="44"/>
  <c r="N4" i="44"/>
  <c r="N5" i="44"/>
  <c r="N6" i="44"/>
  <c r="N7" i="44"/>
  <c r="N8" i="44"/>
  <c r="N9" i="44"/>
  <c r="N10" i="44"/>
  <c r="N11" i="44"/>
  <c r="N12" i="44"/>
  <c r="N13" i="44"/>
  <c r="N14" i="44"/>
  <c r="N15" i="44"/>
  <c r="N16" i="44"/>
  <c r="N17" i="44"/>
  <c r="N18" i="44"/>
  <c r="N19" i="44"/>
  <c r="N20" i="44"/>
  <c r="N21" i="44"/>
  <c r="N22" i="44"/>
  <c r="N23" i="44"/>
  <c r="N24" i="44"/>
  <c r="N25" i="44"/>
  <c r="N26" i="44"/>
  <c r="N27" i="44"/>
  <c r="N28" i="44"/>
  <c r="N29" i="44"/>
  <c r="N30" i="44"/>
  <c r="N31" i="44"/>
  <c r="N32" i="44"/>
  <c r="N33" i="44"/>
  <c r="N34" i="44"/>
  <c r="N35" i="44"/>
  <c r="N36" i="44"/>
  <c r="N37" i="44"/>
  <c r="N38" i="44"/>
  <c r="N39" i="44"/>
  <c r="N40" i="44"/>
  <c r="N41" i="44"/>
  <c r="N42" i="44"/>
  <c r="N43" i="44"/>
  <c r="N44" i="44"/>
  <c r="N45" i="44"/>
  <c r="N46" i="44"/>
  <c r="N47" i="44"/>
  <c r="N48" i="44"/>
  <c r="N49" i="44"/>
  <c r="N50" i="44"/>
  <c r="N51" i="44"/>
  <c r="N52" i="44"/>
  <c r="N53" i="44"/>
  <c r="N54" i="44"/>
  <c r="N55" i="44"/>
  <c r="N56" i="44"/>
  <c r="N57" i="44"/>
  <c r="N58" i="44"/>
  <c r="N59" i="44"/>
  <c r="N60" i="44"/>
  <c r="N61" i="44"/>
  <c r="N62" i="44"/>
  <c r="N63" i="44"/>
  <c r="N64" i="44"/>
  <c r="N65" i="44"/>
  <c r="N66" i="44"/>
  <c r="N67" i="44"/>
  <c r="N68" i="44"/>
  <c r="N69" i="44"/>
  <c r="N70" i="44"/>
  <c r="N71" i="44"/>
  <c r="N72" i="44"/>
  <c r="N73" i="44"/>
  <c r="N74" i="44"/>
  <c r="N75" i="44"/>
  <c r="N76" i="44"/>
  <c r="N77" i="44"/>
  <c r="N78" i="44"/>
  <c r="N79" i="44"/>
  <c r="N80" i="44"/>
  <c r="N81" i="44"/>
  <c r="N82" i="44"/>
  <c r="N83" i="44"/>
  <c r="N84" i="44"/>
  <c r="N85" i="44"/>
  <c r="N86" i="44"/>
  <c r="N87" i="44"/>
  <c r="N88" i="44"/>
  <c r="N89" i="44"/>
  <c r="N90" i="44"/>
  <c r="N91" i="44"/>
  <c r="N92" i="44"/>
  <c r="N93" i="44"/>
  <c r="N94" i="44"/>
  <c r="N95" i="44"/>
  <c r="N96" i="44"/>
  <c r="N97" i="44"/>
  <c r="N98" i="44"/>
  <c r="N99" i="44"/>
  <c r="N100" i="44"/>
  <c r="N101" i="44"/>
  <c r="N102" i="44"/>
  <c r="N103" i="44"/>
  <c r="N104" i="44"/>
  <c r="N105" i="44"/>
  <c r="N106" i="44"/>
  <c r="N107" i="44"/>
  <c r="N108" i="44"/>
  <c r="N109" i="44"/>
  <c r="N110" i="44"/>
  <c r="N111" i="44"/>
  <c r="N112" i="44"/>
  <c r="N113" i="44"/>
  <c r="N114" i="44"/>
  <c r="N115" i="44"/>
  <c r="N116" i="44"/>
  <c r="N117" i="44"/>
  <c r="N118" i="44"/>
  <c r="N119" i="44"/>
  <c r="N120" i="44"/>
  <c r="N121" i="44"/>
  <c r="N122" i="44"/>
  <c r="N123" i="44"/>
  <c r="N124" i="44"/>
  <c r="N125" i="44"/>
  <c r="N126" i="44"/>
  <c r="N127" i="44"/>
  <c r="N128" i="44"/>
  <c r="N129" i="44"/>
  <c r="N130" i="44"/>
  <c r="N131" i="44"/>
  <c r="N132" i="44"/>
  <c r="N133" i="44"/>
  <c r="N134" i="44"/>
  <c r="N135" i="44"/>
  <c r="N136" i="44"/>
  <c r="N137" i="44"/>
  <c r="N138" i="44"/>
  <c r="N139" i="44"/>
  <c r="N140" i="44"/>
  <c r="N141" i="44"/>
  <c r="N142" i="44"/>
  <c r="N143" i="44"/>
  <c r="N144" i="44"/>
  <c r="N145" i="44"/>
  <c r="N146" i="44"/>
  <c r="N147" i="44"/>
  <c r="N148" i="44"/>
  <c r="N149" i="44"/>
  <c r="N150" i="44"/>
  <c r="N151" i="44"/>
  <c r="N152" i="44"/>
  <c r="N153" i="44"/>
  <c r="N154" i="44"/>
  <c r="N155" i="44"/>
  <c r="N156" i="44"/>
  <c r="N157" i="44"/>
  <c r="N158" i="44"/>
  <c r="N159" i="44"/>
  <c r="N160" i="44"/>
  <c r="N161" i="44"/>
  <c r="N162" i="44"/>
  <c r="N163" i="44"/>
  <c r="N164" i="44"/>
  <c r="N165" i="44"/>
  <c r="N166" i="44"/>
  <c r="N167" i="44"/>
  <c r="N168" i="44"/>
  <c r="N169" i="44"/>
  <c r="N170" i="44"/>
  <c r="N171" i="44"/>
  <c r="N172" i="44"/>
  <c r="N173" i="44"/>
  <c r="N174" i="44"/>
  <c r="N175" i="44"/>
  <c r="N176" i="44"/>
  <c r="N177" i="44"/>
  <c r="N178" i="44"/>
  <c r="N179" i="44"/>
  <c r="N180" i="44"/>
  <c r="N181" i="44"/>
  <c r="N182" i="44"/>
  <c r="N183" i="44"/>
  <c r="N184" i="44"/>
  <c r="N185" i="44"/>
  <c r="N186" i="44"/>
  <c r="N187" i="44"/>
  <c r="N188" i="44"/>
  <c r="N189" i="44"/>
  <c r="N190" i="44"/>
  <c r="N191" i="44"/>
  <c r="N192" i="44"/>
  <c r="N193" i="44"/>
  <c r="N194" i="44"/>
  <c r="N195" i="44"/>
  <c r="N196" i="44"/>
  <c r="N197" i="44"/>
  <c r="N198" i="44"/>
  <c r="N199" i="44"/>
  <c r="N200" i="44"/>
  <c r="N201" i="44"/>
  <c r="N202" i="44"/>
  <c r="N203" i="44"/>
  <c r="N204" i="44"/>
  <c r="N205" i="44"/>
  <c r="N206" i="44"/>
  <c r="N207" i="44"/>
  <c r="N208" i="44"/>
  <c r="N209" i="44"/>
  <c r="N210" i="44"/>
  <c r="N211" i="44"/>
  <c r="N212" i="44"/>
  <c r="N213" i="44"/>
  <c r="N214" i="44"/>
  <c r="N215" i="44"/>
  <c r="N216" i="44"/>
  <c r="N217" i="44"/>
  <c r="N218" i="44"/>
  <c r="N219" i="44"/>
  <c r="N220" i="44"/>
  <c r="N221" i="44"/>
  <c r="N222" i="44"/>
  <c r="N223" i="44"/>
  <c r="N224" i="44"/>
  <c r="N225" i="44"/>
  <c r="N226" i="44"/>
  <c r="N227" i="44"/>
  <c r="N228" i="44"/>
  <c r="N229" i="44"/>
  <c r="N230" i="44"/>
  <c r="N231" i="44"/>
  <c r="N232" i="44"/>
  <c r="N233" i="44"/>
  <c r="N234" i="44"/>
  <c r="N235" i="44"/>
  <c r="N236" i="44"/>
  <c r="N237" i="44"/>
  <c r="N238" i="44"/>
  <c r="N239" i="44"/>
  <c r="N240" i="44"/>
  <c r="N241" i="44"/>
  <c r="N242" i="44"/>
  <c r="N243" i="44"/>
  <c r="N244" i="44"/>
  <c r="N245" i="44"/>
  <c r="N246" i="44"/>
  <c r="N247" i="44"/>
  <c r="N248" i="44"/>
  <c r="N249" i="44"/>
  <c r="N250" i="44"/>
  <c r="N251" i="44"/>
  <c r="N252" i="44"/>
  <c r="N253" i="44"/>
  <c r="N254" i="44"/>
  <c r="N255" i="44"/>
  <c r="N256" i="44"/>
  <c r="N257" i="44"/>
  <c r="N258" i="44"/>
  <c r="N259" i="44"/>
  <c r="N266" i="44"/>
  <c r="N267" i="44"/>
  <c r="N268" i="44"/>
  <c r="N269" i="44"/>
  <c r="N270" i="44"/>
  <c r="N271" i="44"/>
  <c r="N272" i="44"/>
  <c r="N273" i="44"/>
  <c r="N274" i="44"/>
  <c r="N275" i="44"/>
  <c r="N276" i="44"/>
  <c r="N277" i="44"/>
  <c r="N278" i="44"/>
  <c r="N279" i="44"/>
  <c r="N280" i="44"/>
  <c r="N281" i="44"/>
  <c r="N282" i="44"/>
  <c r="N283" i="44"/>
  <c r="N284" i="44"/>
  <c r="N285" i="44"/>
  <c r="N286" i="44"/>
  <c r="N287" i="44"/>
  <c r="N288" i="44"/>
  <c r="N289" i="44"/>
  <c r="N290" i="44"/>
  <c r="N291" i="44"/>
  <c r="N292" i="44"/>
  <c r="N293" i="44"/>
  <c r="N294" i="44"/>
  <c r="N295" i="44"/>
  <c r="N296" i="44"/>
  <c r="N297" i="44"/>
  <c r="N298" i="44"/>
  <c r="N299" i="44"/>
  <c r="N300" i="44"/>
  <c r="N301" i="44"/>
  <c r="N302" i="44"/>
  <c r="N303" i="44"/>
  <c r="N304" i="44"/>
  <c r="N305" i="44"/>
  <c r="N306" i="44"/>
  <c r="N307" i="44"/>
  <c r="N308" i="44"/>
  <c r="N309" i="44"/>
  <c r="N310" i="44"/>
  <c r="N311" i="44"/>
  <c r="N312" i="44"/>
  <c r="N313" i="44"/>
  <c r="N314" i="44"/>
  <c r="N315" i="44"/>
  <c r="N316" i="44"/>
  <c r="N317" i="44"/>
  <c r="N318" i="44"/>
  <c r="N319" i="44"/>
  <c r="N320" i="44"/>
  <c r="N321" i="44"/>
  <c r="N322" i="44"/>
  <c r="N323" i="44"/>
  <c r="N324" i="44"/>
  <c r="N325" i="44"/>
  <c r="N326" i="44"/>
  <c r="N327" i="44"/>
  <c r="N328" i="44"/>
  <c r="N329" i="44"/>
  <c r="N330" i="44"/>
  <c r="N331" i="44"/>
  <c r="N332" i="44"/>
  <c r="N333" i="44"/>
  <c r="N334" i="44"/>
  <c r="N335" i="44"/>
  <c r="N336" i="44"/>
  <c r="N337" i="44"/>
  <c r="N338" i="44"/>
  <c r="N339" i="44"/>
  <c r="N340" i="44"/>
  <c r="N341" i="44"/>
  <c r="N342" i="44"/>
  <c r="N343" i="44"/>
  <c r="N344" i="44"/>
  <c r="N345" i="44"/>
  <c r="N346" i="44"/>
  <c r="N347" i="44"/>
  <c r="N348" i="44"/>
  <c r="N349" i="44"/>
  <c r="N350" i="44"/>
  <c r="N351" i="44"/>
  <c r="N352" i="44"/>
  <c r="N353" i="44"/>
  <c r="N354" i="44"/>
  <c r="N355" i="44"/>
  <c r="N356" i="44"/>
  <c r="N357" i="44"/>
  <c r="N358" i="44"/>
  <c r="N359" i="44"/>
  <c r="N360" i="44"/>
  <c r="N361" i="44"/>
  <c r="N362" i="44"/>
  <c r="N363" i="44"/>
  <c r="N364" i="44"/>
  <c r="N365" i="44"/>
  <c r="N366" i="44"/>
  <c r="N367" i="44"/>
  <c r="N368" i="44"/>
  <c r="N369" i="44"/>
  <c r="N370" i="44"/>
  <c r="N371" i="44"/>
  <c r="N372" i="44"/>
  <c r="N373" i="44"/>
  <c r="N2" i="44"/>
  <c r="M3" i="44"/>
  <c r="M4" i="44"/>
  <c r="M5" i="44"/>
  <c r="M6" i="44"/>
  <c r="M7" i="44"/>
  <c r="M8" i="44"/>
  <c r="M9" i="44"/>
  <c r="M10" i="44"/>
  <c r="M11" i="44"/>
  <c r="M12" i="44"/>
  <c r="M13" i="44"/>
  <c r="M14" i="44"/>
  <c r="M15" i="44"/>
  <c r="M16" i="44"/>
  <c r="M17" i="44"/>
  <c r="M18" i="44"/>
  <c r="M19" i="44"/>
  <c r="M20" i="44"/>
  <c r="M21" i="44"/>
  <c r="M22" i="44"/>
  <c r="M23" i="44"/>
  <c r="M24" i="44"/>
  <c r="M25" i="44"/>
  <c r="M26" i="44"/>
  <c r="M27" i="44"/>
  <c r="M28" i="44"/>
  <c r="M29" i="44"/>
  <c r="M30" i="44"/>
  <c r="M31" i="44"/>
  <c r="M32" i="44"/>
  <c r="M33" i="44"/>
  <c r="M34" i="44"/>
  <c r="M35" i="44"/>
  <c r="M36" i="44"/>
  <c r="M37" i="44"/>
  <c r="M38" i="44"/>
  <c r="M39" i="44"/>
  <c r="M40" i="44"/>
  <c r="M41" i="44"/>
  <c r="M42" i="44"/>
  <c r="M43" i="44"/>
  <c r="M44" i="44"/>
  <c r="M45" i="44"/>
  <c r="M46" i="44"/>
  <c r="M47" i="44"/>
  <c r="M48" i="44"/>
  <c r="M49" i="44"/>
  <c r="M50" i="44"/>
  <c r="M51" i="44"/>
  <c r="M52" i="44"/>
  <c r="M53" i="44"/>
  <c r="M54" i="44"/>
  <c r="M55" i="44"/>
  <c r="M56" i="44"/>
  <c r="M57" i="44"/>
  <c r="M58" i="44"/>
  <c r="M59" i="44"/>
  <c r="M60" i="44"/>
  <c r="M61" i="44"/>
  <c r="M62" i="44"/>
  <c r="M63" i="44"/>
  <c r="M64" i="44"/>
  <c r="M65" i="44"/>
  <c r="M66" i="44"/>
  <c r="M67" i="44"/>
  <c r="M68" i="44"/>
  <c r="M69" i="44"/>
  <c r="M70" i="44"/>
  <c r="M71" i="44"/>
  <c r="M72" i="44"/>
  <c r="M73" i="44"/>
  <c r="M74" i="44"/>
  <c r="M75" i="44"/>
  <c r="M76" i="44"/>
  <c r="M77" i="44"/>
  <c r="M78" i="44"/>
  <c r="M79" i="44"/>
  <c r="M80" i="44"/>
  <c r="M81" i="44"/>
  <c r="M82" i="44"/>
  <c r="M83" i="44"/>
  <c r="M84" i="44"/>
  <c r="M85" i="44"/>
  <c r="M86" i="44"/>
  <c r="M87" i="44"/>
  <c r="M88" i="44"/>
  <c r="M89" i="44"/>
  <c r="M90" i="44"/>
  <c r="M91" i="44"/>
  <c r="M92" i="44"/>
  <c r="M93" i="44"/>
  <c r="M94" i="44"/>
  <c r="M95" i="44"/>
  <c r="M96" i="44"/>
  <c r="M97" i="44"/>
  <c r="M98" i="44"/>
  <c r="M99" i="44"/>
  <c r="M100" i="44"/>
  <c r="M101" i="44"/>
  <c r="M102" i="44"/>
  <c r="M103" i="44"/>
  <c r="M104" i="44"/>
  <c r="M105" i="44"/>
  <c r="M106" i="44"/>
  <c r="M107" i="44"/>
  <c r="M108" i="44"/>
  <c r="M109" i="44"/>
  <c r="M110" i="44"/>
  <c r="M111" i="44"/>
  <c r="M112" i="44"/>
  <c r="M113" i="44"/>
  <c r="M114" i="44"/>
  <c r="M115" i="44"/>
  <c r="M116" i="44"/>
  <c r="M117" i="44"/>
  <c r="M118" i="44"/>
  <c r="M119" i="44"/>
  <c r="M120" i="44"/>
  <c r="M121" i="44"/>
  <c r="M122" i="44"/>
  <c r="M123" i="44"/>
  <c r="M124" i="44"/>
  <c r="M125" i="44"/>
  <c r="M126" i="44"/>
  <c r="M127" i="44"/>
  <c r="M128" i="44"/>
  <c r="M129" i="44"/>
  <c r="M130" i="44"/>
  <c r="M131" i="44"/>
  <c r="M132" i="44"/>
  <c r="M133" i="44"/>
  <c r="M134" i="44"/>
  <c r="M135" i="44"/>
  <c r="M136" i="44"/>
  <c r="M137" i="44"/>
  <c r="M138" i="44"/>
  <c r="M139" i="44"/>
  <c r="M140" i="44"/>
  <c r="M141" i="44"/>
  <c r="M142" i="44"/>
  <c r="M143" i="44"/>
  <c r="M144" i="44"/>
  <c r="M145" i="44"/>
  <c r="M146" i="44"/>
  <c r="M147" i="44"/>
  <c r="M148" i="44"/>
  <c r="M149" i="44"/>
  <c r="M150" i="44"/>
  <c r="M151" i="44"/>
  <c r="M152" i="44"/>
  <c r="M153" i="44"/>
  <c r="M154" i="44"/>
  <c r="M155" i="44"/>
  <c r="M156" i="44"/>
  <c r="M157" i="44"/>
  <c r="M158" i="44"/>
  <c r="M159" i="44"/>
  <c r="M160" i="44"/>
  <c r="M161" i="44"/>
  <c r="M162" i="44"/>
  <c r="M163" i="44"/>
  <c r="M164" i="44"/>
  <c r="M165" i="44"/>
  <c r="M166" i="44"/>
  <c r="M167" i="44"/>
  <c r="M168" i="44"/>
  <c r="M169" i="44"/>
  <c r="M170" i="44"/>
  <c r="M171" i="44"/>
  <c r="M172" i="44"/>
  <c r="M173" i="44"/>
  <c r="M174" i="44"/>
  <c r="M175" i="44"/>
  <c r="M176" i="44"/>
  <c r="M177" i="44"/>
  <c r="M178" i="44"/>
  <c r="M179" i="44"/>
  <c r="M180" i="44"/>
  <c r="M181" i="44"/>
  <c r="M182" i="44"/>
  <c r="M183" i="44"/>
  <c r="M184" i="44"/>
  <c r="M185" i="44"/>
  <c r="M186" i="44"/>
  <c r="M187" i="44"/>
  <c r="M188" i="44"/>
  <c r="M189" i="44"/>
  <c r="M190" i="44"/>
  <c r="M191" i="44"/>
  <c r="M192" i="44"/>
  <c r="M193" i="44"/>
  <c r="M194" i="44"/>
  <c r="M195" i="44"/>
  <c r="M196" i="44"/>
  <c r="M197" i="44"/>
  <c r="M198" i="44"/>
  <c r="M199" i="44"/>
  <c r="M200" i="44"/>
  <c r="M201" i="44"/>
  <c r="M202" i="44"/>
  <c r="M203" i="44"/>
  <c r="M204" i="44"/>
  <c r="M205" i="44"/>
  <c r="M206" i="44"/>
  <c r="M207" i="44"/>
  <c r="M208" i="44"/>
  <c r="M209" i="44"/>
  <c r="M210" i="44"/>
  <c r="M211" i="44"/>
  <c r="M212" i="44"/>
  <c r="M213" i="44"/>
  <c r="M214" i="44"/>
  <c r="M215" i="44"/>
  <c r="M216" i="44"/>
  <c r="M217" i="44"/>
  <c r="M218" i="44"/>
  <c r="M219" i="44"/>
  <c r="M220" i="44"/>
  <c r="M221" i="44"/>
  <c r="M222" i="44"/>
  <c r="M223" i="44"/>
  <c r="M224" i="44"/>
  <c r="M225" i="44"/>
  <c r="M226" i="44"/>
  <c r="M227" i="44"/>
  <c r="M228" i="44"/>
  <c r="M229" i="44"/>
  <c r="M230" i="44"/>
  <c r="M231" i="44"/>
  <c r="M232" i="44"/>
  <c r="M233" i="44"/>
  <c r="M234" i="44"/>
  <c r="M235" i="44"/>
  <c r="M236" i="44"/>
  <c r="M237" i="44"/>
  <c r="M238" i="44"/>
  <c r="M239" i="44"/>
  <c r="M240" i="44"/>
  <c r="M241" i="44"/>
  <c r="M242" i="44"/>
  <c r="M243" i="44"/>
  <c r="M244" i="44"/>
  <c r="M245" i="44"/>
  <c r="M246" i="44"/>
  <c r="M247" i="44"/>
  <c r="M248" i="44"/>
  <c r="M249" i="44"/>
  <c r="M250" i="44"/>
  <c r="M251" i="44"/>
  <c r="M252" i="44"/>
  <c r="M253" i="44"/>
  <c r="M254" i="44"/>
  <c r="M255" i="44"/>
  <c r="M256" i="44"/>
  <c r="M257" i="44"/>
  <c r="M258" i="44"/>
  <c r="M259" i="44"/>
  <c r="M266" i="44"/>
  <c r="M267" i="44"/>
  <c r="M268" i="44"/>
  <c r="M269" i="44"/>
  <c r="M270" i="44"/>
  <c r="M271" i="44"/>
  <c r="M272" i="44"/>
  <c r="M273" i="44"/>
  <c r="M274" i="44"/>
  <c r="M275" i="44"/>
  <c r="M276" i="44"/>
  <c r="M277" i="44"/>
  <c r="M278" i="44"/>
  <c r="M279" i="44"/>
  <c r="M280" i="44"/>
  <c r="M281" i="44"/>
  <c r="M282" i="44"/>
  <c r="M283" i="44"/>
  <c r="M284" i="44"/>
  <c r="M285" i="44"/>
  <c r="M286" i="44"/>
  <c r="M287" i="44"/>
  <c r="M288" i="44"/>
  <c r="M289" i="44"/>
  <c r="M290" i="44"/>
  <c r="M291" i="44"/>
  <c r="M292" i="44"/>
  <c r="M293" i="44"/>
  <c r="M294" i="44"/>
  <c r="M295" i="44"/>
  <c r="M296" i="44"/>
  <c r="M297" i="44"/>
  <c r="M298" i="44"/>
  <c r="M299" i="44"/>
  <c r="M300" i="44"/>
  <c r="M301" i="44"/>
  <c r="M302" i="44"/>
  <c r="M303" i="44"/>
  <c r="M304" i="44"/>
  <c r="M305" i="44"/>
  <c r="M306" i="44"/>
  <c r="M307" i="44"/>
  <c r="M308" i="44"/>
  <c r="M309" i="44"/>
  <c r="M310" i="44"/>
  <c r="M311" i="44"/>
  <c r="M312" i="44"/>
  <c r="M313" i="44"/>
  <c r="M314" i="44"/>
  <c r="M315" i="44"/>
  <c r="M316" i="44"/>
  <c r="M317" i="44"/>
  <c r="M318" i="44"/>
  <c r="M319" i="44"/>
  <c r="M320" i="44"/>
  <c r="M321" i="44"/>
  <c r="M322" i="44"/>
  <c r="M323" i="44"/>
  <c r="M324" i="44"/>
  <c r="M325" i="44"/>
  <c r="M326" i="44"/>
  <c r="M327" i="44"/>
  <c r="M328" i="44"/>
  <c r="M329" i="44"/>
  <c r="M330" i="44"/>
  <c r="M331" i="44"/>
  <c r="M332" i="44"/>
  <c r="M333" i="44"/>
  <c r="M334" i="44"/>
  <c r="M335" i="44"/>
  <c r="M336" i="44"/>
  <c r="M337" i="44"/>
  <c r="M338" i="44"/>
  <c r="M339" i="44"/>
  <c r="M340" i="44"/>
  <c r="M341" i="44"/>
  <c r="M342" i="44"/>
  <c r="M343" i="44"/>
  <c r="M344" i="44"/>
  <c r="M345" i="44"/>
  <c r="M346" i="44"/>
  <c r="M347" i="44"/>
  <c r="M348" i="44"/>
  <c r="M349" i="44"/>
  <c r="M350" i="44"/>
  <c r="M351" i="44"/>
  <c r="M352" i="44"/>
  <c r="M353" i="44"/>
  <c r="M354" i="44"/>
  <c r="M355" i="44"/>
  <c r="M356" i="44"/>
  <c r="M357" i="44"/>
  <c r="M358" i="44"/>
  <c r="M359" i="44"/>
  <c r="M360" i="44"/>
  <c r="M361" i="44"/>
  <c r="M362" i="44"/>
  <c r="M363" i="44"/>
  <c r="M364" i="44"/>
  <c r="M365" i="44"/>
  <c r="M366" i="44"/>
  <c r="M367" i="44"/>
  <c r="M368" i="44"/>
  <c r="M369" i="44"/>
  <c r="M370" i="44"/>
  <c r="M371" i="44"/>
  <c r="M372" i="44"/>
  <c r="M373" i="44"/>
  <c r="M2" i="44"/>
  <c r="L3" i="44"/>
  <c r="L4" i="44"/>
  <c r="L5" i="44"/>
  <c r="L6" i="44"/>
  <c r="L7" i="44"/>
  <c r="L8" i="44"/>
  <c r="L9" i="44"/>
  <c r="L10" i="44"/>
  <c r="L11" i="44"/>
  <c r="L12" i="44"/>
  <c r="L13" i="44"/>
  <c r="L14" i="44"/>
  <c r="L15" i="44"/>
  <c r="L16" i="44"/>
  <c r="L17" i="44"/>
  <c r="L18" i="44"/>
  <c r="L19" i="44"/>
  <c r="L20" i="44"/>
  <c r="L21" i="44"/>
  <c r="L22" i="44"/>
  <c r="L23" i="44"/>
  <c r="L24" i="44"/>
  <c r="L25" i="44"/>
  <c r="L26" i="44"/>
  <c r="L27" i="44"/>
  <c r="L28" i="44"/>
  <c r="L29" i="44"/>
  <c r="L30" i="44"/>
  <c r="L31" i="44"/>
  <c r="L32" i="44"/>
  <c r="L33" i="44"/>
  <c r="L34" i="44"/>
  <c r="L35" i="44"/>
  <c r="L36" i="44"/>
  <c r="L37" i="44"/>
  <c r="L38" i="44"/>
  <c r="L39" i="44"/>
  <c r="L40" i="44"/>
  <c r="L41" i="44"/>
  <c r="L42" i="44"/>
  <c r="L43" i="44"/>
  <c r="L44" i="44"/>
  <c r="L45" i="44"/>
  <c r="L46" i="44"/>
  <c r="L47" i="44"/>
  <c r="L48" i="44"/>
  <c r="L49" i="44"/>
  <c r="L50" i="44"/>
  <c r="L51" i="44"/>
  <c r="L52" i="44"/>
  <c r="L53" i="44"/>
  <c r="L54" i="44"/>
  <c r="L55" i="44"/>
  <c r="L56" i="44"/>
  <c r="L57" i="44"/>
  <c r="L58" i="44"/>
  <c r="L59" i="44"/>
  <c r="L60" i="44"/>
  <c r="L61" i="44"/>
  <c r="L62" i="44"/>
  <c r="L63" i="44"/>
  <c r="L64" i="44"/>
  <c r="L65" i="44"/>
  <c r="L66" i="44"/>
  <c r="L67" i="44"/>
  <c r="L68" i="44"/>
  <c r="L69" i="44"/>
  <c r="L70" i="44"/>
  <c r="L71" i="44"/>
  <c r="L72" i="44"/>
  <c r="L73" i="44"/>
  <c r="L74" i="44"/>
  <c r="L75" i="44"/>
  <c r="L76" i="44"/>
  <c r="L77" i="44"/>
  <c r="L78" i="44"/>
  <c r="L79" i="44"/>
  <c r="L80" i="44"/>
  <c r="L81" i="44"/>
  <c r="L82" i="44"/>
  <c r="L83" i="44"/>
  <c r="L84" i="44"/>
  <c r="L85" i="44"/>
  <c r="L86" i="44"/>
  <c r="L87" i="44"/>
  <c r="L88" i="44"/>
  <c r="L89" i="44"/>
  <c r="L90" i="44"/>
  <c r="L91" i="44"/>
  <c r="L92" i="44"/>
  <c r="L93" i="44"/>
  <c r="L94" i="44"/>
  <c r="L95" i="44"/>
  <c r="L96" i="44"/>
  <c r="L97" i="44"/>
  <c r="L98" i="44"/>
  <c r="L99" i="44"/>
  <c r="L100" i="44"/>
  <c r="L101" i="44"/>
  <c r="L102" i="44"/>
  <c r="L103" i="44"/>
  <c r="L104" i="44"/>
  <c r="L105" i="44"/>
  <c r="L106" i="44"/>
  <c r="L107" i="44"/>
  <c r="L108" i="44"/>
  <c r="L109" i="44"/>
  <c r="L110" i="44"/>
  <c r="L111" i="44"/>
  <c r="L112" i="44"/>
  <c r="L113" i="44"/>
  <c r="L114" i="44"/>
  <c r="L115" i="44"/>
  <c r="L116" i="44"/>
  <c r="L117" i="44"/>
  <c r="L118" i="44"/>
  <c r="L119" i="44"/>
  <c r="L120" i="44"/>
  <c r="L121" i="44"/>
  <c r="L122" i="44"/>
  <c r="L123" i="44"/>
  <c r="L124" i="44"/>
  <c r="L125" i="44"/>
  <c r="L126" i="44"/>
  <c r="L127" i="44"/>
  <c r="L128" i="44"/>
  <c r="L129" i="44"/>
  <c r="L130" i="44"/>
  <c r="L131" i="44"/>
  <c r="L132" i="44"/>
  <c r="L133" i="44"/>
  <c r="L134" i="44"/>
  <c r="L135" i="44"/>
  <c r="L136" i="44"/>
  <c r="L137" i="44"/>
  <c r="L138" i="44"/>
  <c r="L139" i="44"/>
  <c r="L140" i="44"/>
  <c r="L141" i="44"/>
  <c r="L142" i="44"/>
  <c r="L143" i="44"/>
  <c r="L144" i="44"/>
  <c r="L145" i="44"/>
  <c r="L146" i="44"/>
  <c r="L147" i="44"/>
  <c r="L148" i="44"/>
  <c r="L149" i="44"/>
  <c r="L150" i="44"/>
  <c r="L151" i="44"/>
  <c r="L152" i="44"/>
  <c r="L153" i="44"/>
  <c r="L154" i="44"/>
  <c r="L155" i="44"/>
  <c r="L156" i="44"/>
  <c r="L157" i="44"/>
  <c r="L158" i="44"/>
  <c r="L159" i="44"/>
  <c r="L160" i="44"/>
  <c r="L161" i="44"/>
  <c r="L162" i="44"/>
  <c r="L163" i="44"/>
  <c r="L164" i="44"/>
  <c r="L165" i="44"/>
  <c r="L166" i="44"/>
  <c r="L167" i="44"/>
  <c r="L168" i="44"/>
  <c r="L169" i="44"/>
  <c r="L170" i="44"/>
  <c r="L171" i="44"/>
  <c r="L172" i="44"/>
  <c r="L173" i="44"/>
  <c r="L174" i="44"/>
  <c r="L175" i="44"/>
  <c r="L176" i="44"/>
  <c r="L177" i="44"/>
  <c r="L178" i="44"/>
  <c r="L179" i="44"/>
  <c r="L180" i="44"/>
  <c r="L181" i="44"/>
  <c r="L182" i="44"/>
  <c r="L183" i="44"/>
  <c r="L184" i="44"/>
  <c r="L185" i="44"/>
  <c r="L186" i="44"/>
  <c r="L187" i="44"/>
  <c r="L188" i="44"/>
  <c r="L189" i="44"/>
  <c r="L190" i="44"/>
  <c r="L191" i="44"/>
  <c r="L192" i="44"/>
  <c r="L193" i="44"/>
  <c r="L194" i="44"/>
  <c r="L195" i="44"/>
  <c r="L196" i="44"/>
  <c r="L197" i="44"/>
  <c r="L198" i="44"/>
  <c r="L199" i="44"/>
  <c r="L200" i="44"/>
  <c r="L201" i="44"/>
  <c r="L202" i="44"/>
  <c r="L203" i="44"/>
  <c r="L204" i="44"/>
  <c r="L205" i="44"/>
  <c r="L206" i="44"/>
  <c r="L207" i="44"/>
  <c r="L208" i="44"/>
  <c r="L209" i="44"/>
  <c r="L210" i="44"/>
  <c r="L211" i="44"/>
  <c r="L212" i="44"/>
  <c r="L213" i="44"/>
  <c r="L214" i="44"/>
  <c r="L215" i="44"/>
  <c r="L216" i="44"/>
  <c r="L217" i="44"/>
  <c r="L218" i="44"/>
  <c r="L219" i="44"/>
  <c r="L220" i="44"/>
  <c r="L221" i="44"/>
  <c r="L222" i="44"/>
  <c r="L223" i="44"/>
  <c r="L224" i="44"/>
  <c r="L225" i="44"/>
  <c r="L226" i="44"/>
  <c r="L227" i="44"/>
  <c r="L228" i="44"/>
  <c r="L229" i="44"/>
  <c r="L230" i="44"/>
  <c r="L231" i="44"/>
  <c r="L232" i="44"/>
  <c r="L233" i="44"/>
  <c r="L234" i="44"/>
  <c r="L235" i="44"/>
  <c r="L236" i="44"/>
  <c r="L237" i="44"/>
  <c r="L238" i="44"/>
  <c r="L239" i="44"/>
  <c r="L240" i="44"/>
  <c r="L241" i="44"/>
  <c r="L242" i="44"/>
  <c r="L243" i="44"/>
  <c r="L244" i="44"/>
  <c r="L245" i="44"/>
  <c r="L246" i="44"/>
  <c r="L247" i="44"/>
  <c r="L248" i="44"/>
  <c r="L249" i="44"/>
  <c r="L250" i="44"/>
  <c r="L251" i="44"/>
  <c r="L252" i="44"/>
  <c r="L253" i="44"/>
  <c r="L254" i="44"/>
  <c r="L255" i="44"/>
  <c r="L256" i="44"/>
  <c r="L257" i="44"/>
  <c r="L258" i="44"/>
  <c r="L259" i="44"/>
  <c r="L266" i="44"/>
  <c r="L267" i="44"/>
  <c r="L268" i="44"/>
  <c r="L269" i="44"/>
  <c r="L270" i="44"/>
  <c r="L271" i="44"/>
  <c r="L272" i="44"/>
  <c r="L273" i="44"/>
  <c r="L274" i="44"/>
  <c r="L275" i="44"/>
  <c r="L276" i="44"/>
  <c r="L277" i="44"/>
  <c r="L278" i="44"/>
  <c r="L279" i="44"/>
  <c r="L280" i="44"/>
  <c r="L281" i="44"/>
  <c r="L282" i="44"/>
  <c r="L283" i="44"/>
  <c r="L284" i="44"/>
  <c r="L285" i="44"/>
  <c r="L286" i="44"/>
  <c r="L287" i="44"/>
  <c r="L288" i="44"/>
  <c r="L289" i="44"/>
  <c r="L290" i="44"/>
  <c r="L291" i="44"/>
  <c r="L292" i="44"/>
  <c r="L293" i="44"/>
  <c r="L294" i="44"/>
  <c r="L295" i="44"/>
  <c r="L296" i="44"/>
  <c r="L297" i="44"/>
  <c r="L298" i="44"/>
  <c r="L299" i="44"/>
  <c r="L300" i="44"/>
  <c r="L301" i="44"/>
  <c r="L302" i="44"/>
  <c r="L303" i="44"/>
  <c r="L304" i="44"/>
  <c r="L305" i="44"/>
  <c r="L306" i="44"/>
  <c r="L307" i="44"/>
  <c r="L308" i="44"/>
  <c r="L309" i="44"/>
  <c r="L310" i="44"/>
  <c r="L311" i="44"/>
  <c r="L312" i="44"/>
  <c r="L313" i="44"/>
  <c r="L314" i="44"/>
  <c r="L315" i="44"/>
  <c r="L316" i="44"/>
  <c r="L317" i="44"/>
  <c r="L318" i="44"/>
  <c r="L319" i="44"/>
  <c r="L320" i="44"/>
  <c r="L321" i="44"/>
  <c r="L322" i="44"/>
  <c r="L323" i="44"/>
  <c r="L324" i="44"/>
  <c r="L325" i="44"/>
  <c r="L326" i="44"/>
  <c r="L327" i="44"/>
  <c r="L328" i="44"/>
  <c r="L329" i="44"/>
  <c r="L330" i="44"/>
  <c r="L331" i="44"/>
  <c r="L332" i="44"/>
  <c r="L333" i="44"/>
  <c r="L334" i="44"/>
  <c r="L335" i="44"/>
  <c r="L336" i="44"/>
  <c r="L337" i="44"/>
  <c r="L338" i="44"/>
  <c r="L339" i="44"/>
  <c r="L340" i="44"/>
  <c r="L341" i="44"/>
  <c r="L342" i="44"/>
  <c r="L343" i="44"/>
  <c r="L344" i="44"/>
  <c r="L345" i="44"/>
  <c r="L346" i="44"/>
  <c r="L347" i="44"/>
  <c r="L348" i="44"/>
  <c r="L349" i="44"/>
  <c r="L350" i="44"/>
  <c r="L351" i="44"/>
  <c r="L352" i="44"/>
  <c r="L353" i="44"/>
  <c r="L354" i="44"/>
  <c r="L355" i="44"/>
  <c r="L356" i="44"/>
  <c r="L357" i="44"/>
  <c r="L358" i="44"/>
  <c r="L359" i="44"/>
  <c r="L360" i="44"/>
  <c r="L361" i="44"/>
  <c r="L362" i="44"/>
  <c r="L363" i="44"/>
  <c r="L364" i="44"/>
  <c r="L365" i="44"/>
  <c r="L366" i="44"/>
  <c r="L367" i="44"/>
  <c r="L368" i="44"/>
  <c r="L369" i="44"/>
  <c r="L370" i="44"/>
  <c r="L371" i="44"/>
  <c r="L372" i="44"/>
  <c r="L373" i="44"/>
  <c r="L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22" i="44"/>
  <c r="K23" i="44"/>
  <c r="K24" i="44"/>
  <c r="K25" i="44"/>
  <c r="K26" i="44"/>
  <c r="K27" i="44"/>
  <c r="K28" i="44"/>
  <c r="K29" i="44"/>
  <c r="K30" i="44"/>
  <c r="K31" i="44"/>
  <c r="K32" i="44"/>
  <c r="K33" i="44"/>
  <c r="K34" i="44"/>
  <c r="K35" i="44"/>
  <c r="K36" i="44"/>
  <c r="K37" i="44"/>
  <c r="K38" i="44"/>
  <c r="K39" i="44"/>
  <c r="K40" i="44"/>
  <c r="K41" i="44"/>
  <c r="K42" i="44"/>
  <c r="K43" i="44"/>
  <c r="K44" i="44"/>
  <c r="K45" i="44"/>
  <c r="K46" i="44"/>
  <c r="K47" i="44"/>
  <c r="K48" i="44"/>
  <c r="K49" i="44"/>
  <c r="K50" i="44"/>
  <c r="K51" i="44"/>
  <c r="K52" i="44"/>
  <c r="K53" i="44"/>
  <c r="K54" i="44"/>
  <c r="K55" i="44"/>
  <c r="K56" i="44"/>
  <c r="K57" i="44"/>
  <c r="K58" i="44"/>
  <c r="K59" i="44"/>
  <c r="K60" i="44"/>
  <c r="K61" i="44"/>
  <c r="K62" i="44"/>
  <c r="K63" i="44"/>
  <c r="K64" i="44"/>
  <c r="K65" i="44"/>
  <c r="K66" i="44"/>
  <c r="K67" i="44"/>
  <c r="K68" i="44"/>
  <c r="K69" i="44"/>
  <c r="K70" i="44"/>
  <c r="K71" i="44"/>
  <c r="K72" i="44"/>
  <c r="K73" i="44"/>
  <c r="K74" i="44"/>
  <c r="K75" i="44"/>
  <c r="K76" i="44"/>
  <c r="K77" i="44"/>
  <c r="K78" i="44"/>
  <c r="K79" i="44"/>
  <c r="K80" i="44"/>
  <c r="K81" i="44"/>
  <c r="K82" i="44"/>
  <c r="K83" i="44"/>
  <c r="K84" i="44"/>
  <c r="K85" i="44"/>
  <c r="K86" i="44"/>
  <c r="K87" i="44"/>
  <c r="K88" i="44"/>
  <c r="K89" i="44"/>
  <c r="K90" i="44"/>
  <c r="K91" i="44"/>
  <c r="K92" i="44"/>
  <c r="K93" i="44"/>
  <c r="K94" i="44"/>
  <c r="K95" i="44"/>
  <c r="K96" i="44"/>
  <c r="K97" i="44"/>
  <c r="K98" i="44"/>
  <c r="K99" i="44"/>
  <c r="K100" i="44"/>
  <c r="K101" i="44"/>
  <c r="K102" i="44"/>
  <c r="K103" i="44"/>
  <c r="K104" i="44"/>
  <c r="K105" i="44"/>
  <c r="K106" i="44"/>
  <c r="K107" i="44"/>
  <c r="K108" i="44"/>
  <c r="K109" i="44"/>
  <c r="K110" i="44"/>
  <c r="K111" i="44"/>
  <c r="K112" i="44"/>
  <c r="K113" i="44"/>
  <c r="K114" i="44"/>
  <c r="K115" i="44"/>
  <c r="K116" i="44"/>
  <c r="K117" i="44"/>
  <c r="K118" i="44"/>
  <c r="K119" i="44"/>
  <c r="K120" i="44"/>
  <c r="K121" i="44"/>
  <c r="K122" i="44"/>
  <c r="K123" i="44"/>
  <c r="K124" i="44"/>
  <c r="K125" i="44"/>
  <c r="K126" i="44"/>
  <c r="K127" i="44"/>
  <c r="K128" i="44"/>
  <c r="K129" i="44"/>
  <c r="K130" i="44"/>
  <c r="K131" i="44"/>
  <c r="K132" i="44"/>
  <c r="K133" i="44"/>
  <c r="K134" i="44"/>
  <c r="K135" i="44"/>
  <c r="K136" i="44"/>
  <c r="K137" i="44"/>
  <c r="K138" i="44"/>
  <c r="K139" i="44"/>
  <c r="K140" i="44"/>
  <c r="K141" i="44"/>
  <c r="K142" i="44"/>
  <c r="K143" i="44"/>
  <c r="K144" i="44"/>
  <c r="K145" i="44"/>
  <c r="K146" i="44"/>
  <c r="K147" i="44"/>
  <c r="K148" i="44"/>
  <c r="K149" i="44"/>
  <c r="K150" i="44"/>
  <c r="K151" i="44"/>
  <c r="K152" i="44"/>
  <c r="K153" i="44"/>
  <c r="K154" i="44"/>
  <c r="K155" i="44"/>
  <c r="K156" i="44"/>
  <c r="K157" i="44"/>
  <c r="K158" i="44"/>
  <c r="K159" i="44"/>
  <c r="K160" i="44"/>
  <c r="K161" i="44"/>
  <c r="K162" i="44"/>
  <c r="K163" i="44"/>
  <c r="K164" i="44"/>
  <c r="K165" i="44"/>
  <c r="K166" i="44"/>
  <c r="K167" i="44"/>
  <c r="K168" i="44"/>
  <c r="K169" i="44"/>
  <c r="K170" i="44"/>
  <c r="K171" i="44"/>
  <c r="K172" i="44"/>
  <c r="K173" i="44"/>
  <c r="K174" i="44"/>
  <c r="K175" i="44"/>
  <c r="K176" i="44"/>
  <c r="K177" i="44"/>
  <c r="K178" i="44"/>
  <c r="K179" i="44"/>
  <c r="K180" i="44"/>
  <c r="K181" i="44"/>
  <c r="K182" i="44"/>
  <c r="K183" i="44"/>
  <c r="K184" i="44"/>
  <c r="K185" i="44"/>
  <c r="K186" i="44"/>
  <c r="K187" i="44"/>
  <c r="K188" i="44"/>
  <c r="K189" i="44"/>
  <c r="K190" i="44"/>
  <c r="K191" i="44"/>
  <c r="K192" i="44"/>
  <c r="K193" i="44"/>
  <c r="K194" i="44"/>
  <c r="K195" i="44"/>
  <c r="K196" i="44"/>
  <c r="K197" i="44"/>
  <c r="K198" i="44"/>
  <c r="K199" i="44"/>
  <c r="K200" i="44"/>
  <c r="K201" i="44"/>
  <c r="K202" i="44"/>
  <c r="K203" i="44"/>
  <c r="K204" i="44"/>
  <c r="K205" i="44"/>
  <c r="K206" i="44"/>
  <c r="K207" i="44"/>
  <c r="K208" i="44"/>
  <c r="K209" i="44"/>
  <c r="K210" i="44"/>
  <c r="K211" i="44"/>
  <c r="K212" i="44"/>
  <c r="K213" i="44"/>
  <c r="K214" i="44"/>
  <c r="K215" i="44"/>
  <c r="K216" i="44"/>
  <c r="K217" i="44"/>
  <c r="K218" i="44"/>
  <c r="K219" i="44"/>
  <c r="K220" i="44"/>
  <c r="K221" i="44"/>
  <c r="K222" i="44"/>
  <c r="K223" i="44"/>
  <c r="K224" i="44"/>
  <c r="K225" i="44"/>
  <c r="K226" i="44"/>
  <c r="K227" i="44"/>
  <c r="K228" i="44"/>
  <c r="K229" i="44"/>
  <c r="K230" i="44"/>
  <c r="K231" i="44"/>
  <c r="K232" i="44"/>
  <c r="K233" i="44"/>
  <c r="K234" i="44"/>
  <c r="K235" i="44"/>
  <c r="K236" i="44"/>
  <c r="K237" i="44"/>
  <c r="K238" i="44"/>
  <c r="K239" i="44"/>
  <c r="K240" i="44"/>
  <c r="K241" i="44"/>
  <c r="K242" i="44"/>
  <c r="K243" i="44"/>
  <c r="K244" i="44"/>
  <c r="K245" i="44"/>
  <c r="K246" i="44"/>
  <c r="K247" i="44"/>
  <c r="K248" i="44"/>
  <c r="K249" i="44"/>
  <c r="K250" i="44"/>
  <c r="K251" i="44"/>
  <c r="K252" i="44"/>
  <c r="K253" i="44"/>
  <c r="K254" i="44"/>
  <c r="K255" i="44"/>
  <c r="K256" i="44"/>
  <c r="K257" i="44"/>
  <c r="K258" i="44"/>
  <c r="K259" i="44"/>
  <c r="K266" i="44"/>
  <c r="K267" i="44"/>
  <c r="K268" i="44"/>
  <c r="K269" i="44"/>
  <c r="K270" i="44"/>
  <c r="K271" i="44"/>
  <c r="K272" i="44"/>
  <c r="K273" i="44"/>
  <c r="K274" i="44"/>
  <c r="K275" i="44"/>
  <c r="K276" i="44"/>
  <c r="K277" i="44"/>
  <c r="K278" i="44"/>
  <c r="K279" i="44"/>
  <c r="K280" i="44"/>
  <c r="K281" i="44"/>
  <c r="K282" i="44"/>
  <c r="K283" i="44"/>
  <c r="K284" i="44"/>
  <c r="K285" i="44"/>
  <c r="K286" i="44"/>
  <c r="K287" i="44"/>
  <c r="K288" i="44"/>
  <c r="K289" i="44"/>
  <c r="K290" i="44"/>
  <c r="K291" i="44"/>
  <c r="K292" i="44"/>
  <c r="K293" i="44"/>
  <c r="K294" i="44"/>
  <c r="K295" i="44"/>
  <c r="K296" i="44"/>
  <c r="K297" i="44"/>
  <c r="K298" i="44"/>
  <c r="K299" i="44"/>
  <c r="K300" i="44"/>
  <c r="K301" i="44"/>
  <c r="K302" i="44"/>
  <c r="K303" i="44"/>
  <c r="K304" i="44"/>
  <c r="K305" i="44"/>
  <c r="K306" i="44"/>
  <c r="K307" i="44"/>
  <c r="K308" i="44"/>
  <c r="K309" i="44"/>
  <c r="K310" i="44"/>
  <c r="K311" i="44"/>
  <c r="K312" i="44"/>
  <c r="K313" i="44"/>
  <c r="K314" i="44"/>
  <c r="K315" i="44"/>
  <c r="K316" i="44"/>
  <c r="K317" i="44"/>
  <c r="K318" i="44"/>
  <c r="K319" i="44"/>
  <c r="K320" i="44"/>
  <c r="K321" i="44"/>
  <c r="K322" i="44"/>
  <c r="K323" i="44"/>
  <c r="K324" i="44"/>
  <c r="K325" i="44"/>
  <c r="K326" i="44"/>
  <c r="K327" i="44"/>
  <c r="K328" i="44"/>
  <c r="K329" i="44"/>
  <c r="K330" i="44"/>
  <c r="K331" i="44"/>
  <c r="K332" i="44"/>
  <c r="K333" i="44"/>
  <c r="K334" i="44"/>
  <c r="K335" i="44"/>
  <c r="K336" i="44"/>
  <c r="K337" i="44"/>
  <c r="K338" i="44"/>
  <c r="K339" i="44"/>
  <c r="K340" i="44"/>
  <c r="K341" i="44"/>
  <c r="K342" i="44"/>
  <c r="K343" i="44"/>
  <c r="K344" i="44"/>
  <c r="K345" i="44"/>
  <c r="K346" i="44"/>
  <c r="K347" i="44"/>
  <c r="K348" i="44"/>
  <c r="K349" i="44"/>
  <c r="K350" i="44"/>
  <c r="K351" i="44"/>
  <c r="K352" i="44"/>
  <c r="K353" i="44"/>
  <c r="K354" i="44"/>
  <c r="K355" i="44"/>
  <c r="K356" i="44"/>
  <c r="K357" i="44"/>
  <c r="K358" i="44"/>
  <c r="K359" i="44"/>
  <c r="K360" i="44"/>
  <c r="K361" i="44"/>
  <c r="K362" i="44"/>
  <c r="K363" i="44"/>
  <c r="K364" i="44"/>
  <c r="K365" i="44"/>
  <c r="K366" i="44"/>
  <c r="K367" i="44"/>
  <c r="K368" i="44"/>
  <c r="K369" i="44"/>
  <c r="K370" i="44"/>
  <c r="K371" i="44"/>
  <c r="K372" i="44"/>
  <c r="K373" i="44"/>
  <c r="K2" i="44"/>
  <c r="J3" i="44"/>
  <c r="J4" i="44"/>
  <c r="J5" i="44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258" i="44"/>
  <c r="J259" i="44"/>
  <c r="J260" i="44"/>
  <c r="J261" i="44"/>
  <c r="J262" i="44"/>
  <c r="J263" i="44"/>
  <c r="J266" i="44"/>
  <c r="J267" i="44"/>
  <c r="J268" i="44"/>
  <c r="J269" i="44"/>
  <c r="J270" i="44"/>
  <c r="J271" i="44"/>
  <c r="J272" i="44"/>
  <c r="J273" i="44"/>
  <c r="J274" i="44"/>
  <c r="J275" i="44"/>
  <c r="J276" i="44"/>
  <c r="J277" i="44"/>
  <c r="J278" i="44"/>
  <c r="J279" i="44"/>
  <c r="J280" i="44"/>
  <c r="J281" i="44"/>
  <c r="J282" i="44"/>
  <c r="J283" i="44"/>
  <c r="J284" i="44"/>
  <c r="J285" i="44"/>
  <c r="J286" i="44"/>
  <c r="J287" i="44"/>
  <c r="J288" i="44"/>
  <c r="J289" i="44"/>
  <c r="J290" i="44"/>
  <c r="J291" i="44"/>
  <c r="J292" i="44"/>
  <c r="J293" i="44"/>
  <c r="J294" i="44"/>
  <c r="J295" i="44"/>
  <c r="J296" i="44"/>
  <c r="J297" i="44"/>
  <c r="J298" i="44"/>
  <c r="J299" i="44"/>
  <c r="J300" i="44"/>
  <c r="J301" i="44"/>
  <c r="J302" i="44"/>
  <c r="J303" i="44"/>
  <c r="J304" i="44"/>
  <c r="J305" i="44"/>
  <c r="J306" i="44"/>
  <c r="J307" i="44"/>
  <c r="J308" i="44"/>
  <c r="J309" i="44"/>
  <c r="J310" i="44"/>
  <c r="J311" i="44"/>
  <c r="J312" i="44"/>
  <c r="J313" i="44"/>
  <c r="J314" i="44"/>
  <c r="J315" i="44"/>
  <c r="J316" i="44"/>
  <c r="J317" i="44"/>
  <c r="J318" i="44"/>
  <c r="J319" i="44"/>
  <c r="J320" i="44"/>
  <c r="J321" i="44"/>
  <c r="J322" i="44"/>
  <c r="J323" i="44"/>
  <c r="J324" i="44"/>
  <c r="J325" i="44"/>
  <c r="J326" i="44"/>
  <c r="J327" i="44"/>
  <c r="J328" i="44"/>
  <c r="J329" i="44"/>
  <c r="J330" i="44"/>
  <c r="J331" i="44"/>
  <c r="J332" i="44"/>
  <c r="J333" i="44"/>
  <c r="J334" i="44"/>
  <c r="J335" i="44"/>
  <c r="J336" i="44"/>
  <c r="J337" i="44"/>
  <c r="J338" i="44"/>
  <c r="J339" i="44"/>
  <c r="J340" i="44"/>
  <c r="J341" i="44"/>
  <c r="J342" i="44"/>
  <c r="J343" i="44"/>
  <c r="J344" i="44"/>
  <c r="J345" i="44"/>
  <c r="J346" i="44"/>
  <c r="J347" i="44"/>
  <c r="J348" i="44"/>
  <c r="J349" i="44"/>
  <c r="J350" i="44"/>
  <c r="J351" i="44"/>
  <c r="J352" i="44"/>
  <c r="J353" i="44"/>
  <c r="J354" i="44"/>
  <c r="J355" i="44"/>
  <c r="J356" i="44"/>
  <c r="J357" i="44"/>
  <c r="J358" i="44"/>
  <c r="J359" i="44"/>
  <c r="J360" i="44"/>
  <c r="J361" i="44"/>
  <c r="J362" i="44"/>
  <c r="J363" i="44"/>
  <c r="J364" i="44"/>
  <c r="J365" i="44"/>
  <c r="J366" i="44"/>
  <c r="J367" i="44"/>
  <c r="J368" i="44"/>
  <c r="J369" i="44"/>
  <c r="J370" i="44"/>
  <c r="J371" i="44"/>
  <c r="J372" i="44"/>
  <c r="J373" i="44"/>
  <c r="J2" i="44"/>
  <c r="I3" i="44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25" i="44"/>
  <c r="I26" i="44"/>
  <c r="I27" i="44"/>
  <c r="I28" i="44"/>
  <c r="I29" i="44"/>
  <c r="I30" i="44"/>
  <c r="I31" i="44"/>
  <c r="I32" i="44"/>
  <c r="I33" i="44"/>
  <c r="I34" i="44"/>
  <c r="I35" i="44"/>
  <c r="I36" i="44"/>
  <c r="I37" i="44"/>
  <c r="I38" i="44"/>
  <c r="I39" i="44"/>
  <c r="I40" i="44"/>
  <c r="I41" i="44"/>
  <c r="I42" i="44"/>
  <c r="I43" i="44"/>
  <c r="I44" i="44"/>
  <c r="I45" i="44"/>
  <c r="I46" i="44"/>
  <c r="I47" i="44"/>
  <c r="I48" i="44"/>
  <c r="I49" i="44"/>
  <c r="I50" i="44"/>
  <c r="I51" i="44"/>
  <c r="I52" i="44"/>
  <c r="I53" i="44"/>
  <c r="I54" i="44"/>
  <c r="I55" i="44"/>
  <c r="I56" i="44"/>
  <c r="I57" i="44"/>
  <c r="I58" i="44"/>
  <c r="I59" i="44"/>
  <c r="I60" i="44"/>
  <c r="I61" i="44"/>
  <c r="I62" i="44"/>
  <c r="I63" i="44"/>
  <c r="I64" i="44"/>
  <c r="I65" i="44"/>
  <c r="I66" i="44"/>
  <c r="I67" i="44"/>
  <c r="I68" i="44"/>
  <c r="I69" i="44"/>
  <c r="I70" i="44"/>
  <c r="I71" i="44"/>
  <c r="I72" i="44"/>
  <c r="I73" i="44"/>
  <c r="I74" i="44"/>
  <c r="I75" i="44"/>
  <c r="I76" i="44"/>
  <c r="I77" i="44"/>
  <c r="I78" i="44"/>
  <c r="I79" i="44"/>
  <c r="I80" i="44"/>
  <c r="I81" i="44"/>
  <c r="I82" i="44"/>
  <c r="I83" i="44"/>
  <c r="I84" i="44"/>
  <c r="I85" i="44"/>
  <c r="I86" i="44"/>
  <c r="I87" i="44"/>
  <c r="I88" i="44"/>
  <c r="I89" i="44"/>
  <c r="I90" i="44"/>
  <c r="I91" i="44"/>
  <c r="I92" i="44"/>
  <c r="I93" i="44"/>
  <c r="I94" i="44"/>
  <c r="I95" i="44"/>
  <c r="I96" i="44"/>
  <c r="I97" i="44"/>
  <c r="I98" i="44"/>
  <c r="I99" i="44"/>
  <c r="I100" i="44"/>
  <c r="I101" i="44"/>
  <c r="I102" i="44"/>
  <c r="I103" i="44"/>
  <c r="I104" i="44"/>
  <c r="I105" i="44"/>
  <c r="I106" i="44"/>
  <c r="I107" i="44"/>
  <c r="I108" i="44"/>
  <c r="I109" i="44"/>
  <c r="I110" i="44"/>
  <c r="I111" i="44"/>
  <c r="I112" i="44"/>
  <c r="I113" i="44"/>
  <c r="I114" i="44"/>
  <c r="I115" i="44"/>
  <c r="I116" i="44"/>
  <c r="I117" i="44"/>
  <c r="I118" i="44"/>
  <c r="I119" i="44"/>
  <c r="I120" i="44"/>
  <c r="I121" i="44"/>
  <c r="I122" i="44"/>
  <c r="I123" i="44"/>
  <c r="I124" i="44"/>
  <c r="I125" i="44"/>
  <c r="I126" i="44"/>
  <c r="I127" i="44"/>
  <c r="I128" i="44"/>
  <c r="I129" i="44"/>
  <c r="I130" i="44"/>
  <c r="I131" i="44"/>
  <c r="I132" i="44"/>
  <c r="I133" i="44"/>
  <c r="I134" i="44"/>
  <c r="I135" i="44"/>
  <c r="I136" i="44"/>
  <c r="I137" i="44"/>
  <c r="I138" i="44"/>
  <c r="I139" i="44"/>
  <c r="I140" i="44"/>
  <c r="I141" i="44"/>
  <c r="I142" i="44"/>
  <c r="I143" i="44"/>
  <c r="I144" i="44"/>
  <c r="I145" i="44"/>
  <c r="I146" i="44"/>
  <c r="I147" i="44"/>
  <c r="I148" i="44"/>
  <c r="I149" i="44"/>
  <c r="I150" i="44"/>
  <c r="I151" i="44"/>
  <c r="I152" i="44"/>
  <c r="I153" i="44"/>
  <c r="I154" i="44"/>
  <c r="I155" i="44"/>
  <c r="I156" i="44"/>
  <c r="I157" i="44"/>
  <c r="I158" i="44"/>
  <c r="I159" i="44"/>
  <c r="I160" i="44"/>
  <c r="I161" i="44"/>
  <c r="I162" i="44"/>
  <c r="I163" i="44"/>
  <c r="I164" i="44"/>
  <c r="I165" i="44"/>
  <c r="I166" i="44"/>
  <c r="I167" i="44"/>
  <c r="I168" i="44"/>
  <c r="I169" i="44"/>
  <c r="I170" i="44"/>
  <c r="I171" i="44"/>
  <c r="I172" i="44"/>
  <c r="I173" i="44"/>
  <c r="I174" i="44"/>
  <c r="I175" i="44"/>
  <c r="I176" i="44"/>
  <c r="I177" i="44"/>
  <c r="I178" i="44"/>
  <c r="I179" i="44"/>
  <c r="I180" i="44"/>
  <c r="I181" i="44"/>
  <c r="I182" i="44"/>
  <c r="I183" i="44"/>
  <c r="I184" i="44"/>
  <c r="I185" i="44"/>
  <c r="I186" i="44"/>
  <c r="I187" i="44"/>
  <c r="I188" i="44"/>
  <c r="I189" i="44"/>
  <c r="I190" i="44"/>
  <c r="I191" i="44"/>
  <c r="I192" i="44"/>
  <c r="I193" i="44"/>
  <c r="I194" i="44"/>
  <c r="I195" i="44"/>
  <c r="I196" i="44"/>
  <c r="I197" i="44"/>
  <c r="I198" i="44"/>
  <c r="I199" i="44"/>
  <c r="I200" i="44"/>
  <c r="I201" i="44"/>
  <c r="I202" i="44"/>
  <c r="I203" i="44"/>
  <c r="I204" i="44"/>
  <c r="I205" i="44"/>
  <c r="I206" i="44"/>
  <c r="I207" i="44"/>
  <c r="I208" i="44"/>
  <c r="I209" i="44"/>
  <c r="I210" i="44"/>
  <c r="I211" i="44"/>
  <c r="I212" i="44"/>
  <c r="I213" i="44"/>
  <c r="I214" i="44"/>
  <c r="I215" i="44"/>
  <c r="I216" i="44"/>
  <c r="I217" i="44"/>
  <c r="I218" i="44"/>
  <c r="I219" i="44"/>
  <c r="I220" i="44"/>
  <c r="I221" i="44"/>
  <c r="I222" i="44"/>
  <c r="I223" i="44"/>
  <c r="I224" i="44"/>
  <c r="I225" i="44"/>
  <c r="I226" i="44"/>
  <c r="I227" i="44"/>
  <c r="I228" i="44"/>
  <c r="I229" i="44"/>
  <c r="I230" i="44"/>
  <c r="I231" i="44"/>
  <c r="I232" i="44"/>
  <c r="I233" i="44"/>
  <c r="I234" i="44"/>
  <c r="I235" i="44"/>
  <c r="I236" i="44"/>
  <c r="I237" i="44"/>
  <c r="I238" i="44"/>
  <c r="I239" i="44"/>
  <c r="I240" i="44"/>
  <c r="I241" i="44"/>
  <c r="I242" i="44"/>
  <c r="I243" i="44"/>
  <c r="I244" i="44"/>
  <c r="I245" i="44"/>
  <c r="I246" i="44"/>
  <c r="I247" i="44"/>
  <c r="I248" i="44"/>
  <c r="I249" i="44"/>
  <c r="I250" i="44"/>
  <c r="I251" i="44"/>
  <c r="I252" i="44"/>
  <c r="I253" i="44"/>
  <c r="I254" i="44"/>
  <c r="I255" i="44"/>
  <c r="I256" i="44"/>
  <c r="I257" i="44"/>
  <c r="I258" i="44"/>
  <c r="I259" i="44"/>
  <c r="I260" i="44"/>
  <c r="I261" i="44"/>
  <c r="I262" i="44"/>
  <c r="I266" i="44"/>
  <c r="I267" i="44"/>
  <c r="I268" i="44"/>
  <c r="I269" i="44"/>
  <c r="I270" i="44"/>
  <c r="I271" i="44"/>
  <c r="I272" i="44"/>
  <c r="I273" i="44"/>
  <c r="I274" i="44"/>
  <c r="I275" i="44"/>
  <c r="I276" i="44"/>
  <c r="I277" i="44"/>
  <c r="I278" i="44"/>
  <c r="I279" i="44"/>
  <c r="I280" i="44"/>
  <c r="I281" i="44"/>
  <c r="I282" i="44"/>
  <c r="I283" i="44"/>
  <c r="I284" i="44"/>
  <c r="I285" i="44"/>
  <c r="I286" i="44"/>
  <c r="I287" i="44"/>
  <c r="I288" i="44"/>
  <c r="I289" i="44"/>
  <c r="I290" i="44"/>
  <c r="I291" i="44"/>
  <c r="I292" i="44"/>
  <c r="I293" i="44"/>
  <c r="I294" i="44"/>
  <c r="I295" i="44"/>
  <c r="I296" i="44"/>
  <c r="I297" i="44"/>
  <c r="I298" i="44"/>
  <c r="I299" i="44"/>
  <c r="I300" i="44"/>
  <c r="I301" i="44"/>
  <c r="I302" i="44"/>
  <c r="I303" i="44"/>
  <c r="I304" i="44"/>
  <c r="I305" i="44"/>
  <c r="I306" i="44"/>
  <c r="I307" i="44"/>
  <c r="I308" i="44"/>
  <c r="I309" i="44"/>
  <c r="I310" i="44"/>
  <c r="I311" i="44"/>
  <c r="I312" i="44"/>
  <c r="I313" i="44"/>
  <c r="I314" i="44"/>
  <c r="I315" i="44"/>
  <c r="I316" i="44"/>
  <c r="I317" i="44"/>
  <c r="I318" i="44"/>
  <c r="I319" i="44"/>
  <c r="I320" i="44"/>
  <c r="I321" i="44"/>
  <c r="I322" i="44"/>
  <c r="I323" i="44"/>
  <c r="I324" i="44"/>
  <c r="I325" i="44"/>
  <c r="I326" i="44"/>
  <c r="I327" i="44"/>
  <c r="I328" i="44"/>
  <c r="I329" i="44"/>
  <c r="I330" i="44"/>
  <c r="I331" i="44"/>
  <c r="I332" i="44"/>
  <c r="I333" i="44"/>
  <c r="I334" i="44"/>
  <c r="I335" i="44"/>
  <c r="I336" i="44"/>
  <c r="I337" i="44"/>
  <c r="I338" i="44"/>
  <c r="I339" i="44"/>
  <c r="I340" i="44"/>
  <c r="I341" i="44"/>
  <c r="I342" i="44"/>
  <c r="I343" i="44"/>
  <c r="I344" i="44"/>
  <c r="I345" i="44"/>
  <c r="I346" i="44"/>
  <c r="I347" i="44"/>
  <c r="I348" i="44"/>
  <c r="I349" i="44"/>
  <c r="I350" i="44"/>
  <c r="I351" i="44"/>
  <c r="I352" i="44"/>
  <c r="I353" i="44"/>
  <c r="I354" i="44"/>
  <c r="I355" i="44"/>
  <c r="I356" i="44"/>
  <c r="I357" i="44"/>
  <c r="I358" i="44"/>
  <c r="I359" i="44"/>
  <c r="I360" i="44"/>
  <c r="I361" i="44"/>
  <c r="I362" i="44"/>
  <c r="I363" i="44"/>
  <c r="I364" i="44"/>
  <c r="I365" i="44"/>
  <c r="I366" i="44"/>
  <c r="I367" i="44"/>
  <c r="I368" i="44"/>
  <c r="I369" i="44"/>
  <c r="I370" i="44"/>
  <c r="I371" i="44"/>
  <c r="I372" i="44"/>
  <c r="I373" i="44"/>
  <c r="I2" i="44"/>
  <c r="H3" i="44"/>
  <c r="H4" i="44"/>
  <c r="H6" i="44"/>
  <c r="H7" i="44"/>
  <c r="H9" i="44"/>
  <c r="H10" i="44"/>
  <c r="H12" i="44"/>
  <c r="H13" i="44"/>
  <c r="H15" i="44"/>
  <c r="H16" i="44"/>
  <c r="H18" i="44"/>
  <c r="H19" i="44"/>
  <c r="H21" i="44"/>
  <c r="H22" i="44"/>
  <c r="H24" i="44"/>
  <c r="H25" i="44"/>
  <c r="H27" i="44"/>
  <c r="H28" i="44"/>
  <c r="H30" i="44"/>
  <c r="H31" i="44"/>
  <c r="H33" i="44"/>
  <c r="H34" i="44"/>
  <c r="H36" i="44"/>
  <c r="H37" i="44"/>
  <c r="H39" i="44"/>
  <c r="H40" i="44"/>
  <c r="H42" i="44"/>
  <c r="H43" i="44"/>
  <c r="H45" i="44"/>
  <c r="H46" i="44"/>
  <c r="H48" i="44"/>
  <c r="H49" i="44"/>
  <c r="H51" i="44"/>
  <c r="H52" i="44"/>
  <c r="H54" i="44"/>
  <c r="H55" i="44"/>
  <c r="H57" i="44"/>
  <c r="H58" i="44"/>
  <c r="H60" i="44"/>
  <c r="H61" i="44"/>
  <c r="H63" i="44"/>
  <c r="H64" i="44"/>
  <c r="H66" i="44"/>
  <c r="H67" i="44"/>
  <c r="H69" i="44"/>
  <c r="H70" i="44"/>
  <c r="H72" i="44"/>
  <c r="H73" i="44"/>
  <c r="H75" i="44"/>
  <c r="H76" i="44"/>
  <c r="H78" i="44"/>
  <c r="H79" i="44"/>
  <c r="H81" i="44"/>
  <c r="H82" i="44"/>
  <c r="H84" i="44"/>
  <c r="H85" i="44"/>
  <c r="H87" i="44"/>
  <c r="H88" i="44"/>
  <c r="H90" i="44"/>
  <c r="H91" i="44"/>
  <c r="H93" i="44"/>
  <c r="H94" i="44"/>
  <c r="H96" i="44"/>
  <c r="H97" i="44"/>
  <c r="H99" i="44"/>
  <c r="H100" i="44"/>
  <c r="H102" i="44"/>
  <c r="H103" i="44"/>
  <c r="H105" i="44"/>
  <c r="H106" i="44"/>
  <c r="H108" i="44"/>
  <c r="H109" i="44"/>
  <c r="H111" i="44"/>
  <c r="H112" i="44"/>
  <c r="H114" i="44"/>
  <c r="H115" i="44"/>
  <c r="H117" i="44"/>
  <c r="H118" i="44"/>
  <c r="H120" i="44"/>
  <c r="H121" i="44"/>
  <c r="H123" i="44"/>
  <c r="H124" i="44"/>
  <c r="H126" i="44"/>
  <c r="H127" i="44"/>
  <c r="H129" i="44"/>
  <c r="H130" i="44"/>
  <c r="H132" i="44"/>
  <c r="H133" i="44"/>
  <c r="H135" i="44"/>
  <c r="H136" i="44"/>
  <c r="H138" i="44"/>
  <c r="H139" i="44"/>
  <c r="H141" i="44"/>
  <c r="H142" i="44"/>
  <c r="H144" i="44"/>
  <c r="H145" i="44"/>
  <c r="H147" i="44"/>
  <c r="H148" i="44"/>
  <c r="H150" i="44"/>
  <c r="H151" i="44"/>
  <c r="H153" i="44"/>
  <c r="H154" i="44"/>
  <c r="H156" i="44"/>
  <c r="H157" i="44"/>
  <c r="H159" i="44"/>
  <c r="H160" i="44"/>
  <c r="H162" i="44"/>
  <c r="H163" i="44"/>
  <c r="H165" i="44"/>
  <c r="H166" i="44"/>
  <c r="H168" i="44"/>
  <c r="H169" i="44"/>
  <c r="H171" i="44"/>
  <c r="H172" i="44"/>
  <c r="H174" i="44"/>
  <c r="H175" i="44"/>
  <c r="H177" i="44"/>
  <c r="H178" i="44"/>
  <c r="H180" i="44"/>
  <c r="H181" i="44"/>
  <c r="H183" i="44"/>
  <c r="H184" i="44"/>
  <c r="H186" i="44"/>
  <c r="H187" i="44"/>
  <c r="H189" i="44"/>
  <c r="H190" i="44"/>
  <c r="H192" i="44"/>
  <c r="H193" i="44"/>
  <c r="H195" i="44"/>
  <c r="H196" i="44"/>
  <c r="H198" i="44"/>
  <c r="H199" i="44"/>
  <c r="H201" i="44"/>
  <c r="H202" i="44"/>
  <c r="H204" i="44"/>
  <c r="H205" i="44"/>
  <c r="H207" i="44"/>
  <c r="H208" i="44"/>
  <c r="H210" i="44"/>
  <c r="H211" i="44"/>
  <c r="H213" i="44"/>
  <c r="H214" i="44"/>
  <c r="H216" i="44"/>
  <c r="H217" i="44"/>
  <c r="H219" i="44"/>
  <c r="H220" i="44"/>
  <c r="H222" i="44"/>
  <c r="H223" i="44"/>
  <c r="H225" i="44"/>
  <c r="H226" i="44"/>
  <c r="H228" i="44"/>
  <c r="H229" i="44"/>
  <c r="H231" i="44"/>
  <c r="H232" i="44"/>
  <c r="H234" i="44"/>
  <c r="H235" i="44"/>
  <c r="H237" i="44"/>
  <c r="H238" i="44"/>
  <c r="H240" i="44"/>
  <c r="H241" i="44"/>
  <c r="H243" i="44"/>
  <c r="H244" i="44"/>
  <c r="H246" i="44"/>
  <c r="H247" i="44"/>
  <c r="H249" i="44"/>
  <c r="H250" i="44"/>
  <c r="H252" i="44"/>
  <c r="H253" i="44"/>
  <c r="H255" i="44"/>
  <c r="H256" i="44"/>
  <c r="H258" i="44"/>
  <c r="H259" i="44"/>
  <c r="H261" i="44"/>
  <c r="H262" i="44"/>
  <c r="H267" i="44"/>
  <c r="H268" i="44"/>
  <c r="H270" i="44"/>
  <c r="H271" i="44"/>
  <c r="H273" i="44"/>
  <c r="H274" i="44"/>
  <c r="H276" i="44"/>
  <c r="H277" i="44"/>
  <c r="H279" i="44"/>
  <c r="H280" i="44"/>
  <c r="H282" i="44"/>
  <c r="H283" i="44"/>
  <c r="H285" i="44"/>
  <c r="H286" i="44"/>
  <c r="H288" i="44"/>
  <c r="H289" i="44"/>
  <c r="H291" i="44"/>
  <c r="H292" i="44"/>
  <c r="H294" i="44"/>
  <c r="H295" i="44"/>
  <c r="H297" i="44"/>
  <c r="H298" i="44"/>
  <c r="H300" i="44"/>
  <c r="H301" i="44"/>
  <c r="H303" i="44"/>
  <c r="H304" i="44"/>
  <c r="H306" i="44"/>
  <c r="H307" i="44"/>
  <c r="H309" i="44"/>
  <c r="H310" i="44"/>
  <c r="H312" i="44"/>
  <c r="H313" i="44"/>
  <c r="H315" i="44"/>
  <c r="H316" i="44"/>
  <c r="H318" i="44"/>
  <c r="H319" i="44"/>
  <c r="H321" i="44"/>
  <c r="H322" i="44"/>
  <c r="H324" i="44"/>
  <c r="H325" i="44"/>
  <c r="H327" i="44"/>
  <c r="H328" i="44"/>
  <c r="H330" i="44"/>
  <c r="H331" i="44"/>
  <c r="H333" i="44"/>
  <c r="H334" i="44"/>
  <c r="H336" i="44"/>
  <c r="H337" i="44"/>
  <c r="H339" i="44"/>
  <c r="H340" i="44"/>
  <c r="H342" i="44"/>
  <c r="H343" i="44"/>
  <c r="H345" i="44"/>
  <c r="H346" i="44"/>
  <c r="H348" i="44"/>
  <c r="H349" i="44"/>
  <c r="H351" i="44"/>
  <c r="H352" i="44"/>
  <c r="H354" i="44"/>
  <c r="H355" i="44"/>
  <c r="H357" i="44"/>
  <c r="H358" i="44"/>
  <c r="H360" i="44"/>
  <c r="H361" i="44"/>
  <c r="H363" i="44"/>
  <c r="H364" i="44"/>
  <c r="H366" i="44"/>
  <c r="H367" i="44"/>
  <c r="H369" i="44"/>
  <c r="H370" i="44"/>
  <c r="H372" i="44"/>
  <c r="H373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38" i="44"/>
  <c r="F39" i="44"/>
  <c r="F40" i="44"/>
  <c r="F41" i="44"/>
  <c r="F42" i="44"/>
  <c r="F43" i="44"/>
  <c r="F44" i="44"/>
  <c r="F45" i="44"/>
  <c r="F46" i="44"/>
  <c r="F47" i="44"/>
  <c r="F48" i="44"/>
  <c r="F49" i="44"/>
  <c r="F50" i="44"/>
  <c r="F51" i="44"/>
  <c r="F52" i="44"/>
  <c r="F53" i="44"/>
  <c r="F54" i="44"/>
  <c r="F55" i="44"/>
  <c r="F56" i="44"/>
  <c r="F57" i="44"/>
  <c r="F58" i="44"/>
  <c r="F59" i="44"/>
  <c r="F60" i="44"/>
  <c r="F61" i="44"/>
  <c r="F62" i="44"/>
  <c r="F63" i="44"/>
  <c r="F64" i="44"/>
  <c r="F65" i="44"/>
  <c r="F66" i="44"/>
  <c r="F67" i="44"/>
  <c r="F68" i="44"/>
  <c r="F69" i="44"/>
  <c r="F70" i="44"/>
  <c r="F71" i="44"/>
  <c r="F72" i="44"/>
  <c r="F73" i="44"/>
  <c r="F74" i="44"/>
  <c r="F75" i="44"/>
  <c r="F76" i="44"/>
  <c r="F77" i="44"/>
  <c r="F78" i="44"/>
  <c r="F79" i="44"/>
  <c r="F80" i="44"/>
  <c r="F81" i="44"/>
  <c r="F82" i="44"/>
  <c r="F83" i="44"/>
  <c r="F84" i="44"/>
  <c r="F85" i="44"/>
  <c r="F86" i="44"/>
  <c r="F87" i="44"/>
  <c r="F88" i="44"/>
  <c r="F89" i="44"/>
  <c r="F90" i="44"/>
  <c r="F91" i="44"/>
  <c r="F92" i="44"/>
  <c r="F93" i="44"/>
  <c r="F94" i="44"/>
  <c r="F95" i="44"/>
  <c r="F96" i="44"/>
  <c r="F97" i="44"/>
  <c r="F98" i="44"/>
  <c r="F99" i="44"/>
  <c r="F100" i="44"/>
  <c r="F101" i="44"/>
  <c r="F102" i="44"/>
  <c r="F103" i="44"/>
  <c r="F104" i="44"/>
  <c r="F105" i="44"/>
  <c r="F106" i="44"/>
  <c r="F107" i="44"/>
  <c r="F108" i="44"/>
  <c r="F109" i="44"/>
  <c r="F110" i="44"/>
  <c r="F111" i="44"/>
  <c r="F112" i="44"/>
  <c r="F113" i="44"/>
  <c r="F114" i="44"/>
  <c r="F115" i="44"/>
  <c r="F116" i="44"/>
  <c r="F117" i="44"/>
  <c r="F118" i="44"/>
  <c r="F119" i="44"/>
  <c r="F120" i="44"/>
  <c r="F121" i="44"/>
  <c r="F122" i="44"/>
  <c r="F123" i="44"/>
  <c r="F124" i="44"/>
  <c r="F125" i="44"/>
  <c r="F126" i="44"/>
  <c r="F127" i="44"/>
  <c r="F128" i="44"/>
  <c r="F129" i="44"/>
  <c r="F130" i="44"/>
  <c r="F131" i="44"/>
  <c r="F132" i="44"/>
  <c r="F133" i="44"/>
  <c r="F134" i="44"/>
  <c r="F135" i="44"/>
  <c r="F136" i="44"/>
  <c r="F137" i="44"/>
  <c r="F138" i="44"/>
  <c r="F139" i="44"/>
  <c r="F140" i="44"/>
  <c r="F141" i="44"/>
  <c r="F142" i="44"/>
  <c r="F143" i="44"/>
  <c r="F144" i="44"/>
  <c r="F145" i="44"/>
  <c r="F146" i="44"/>
  <c r="F147" i="44"/>
  <c r="F148" i="44"/>
  <c r="F149" i="44"/>
  <c r="F150" i="44"/>
  <c r="F151" i="44"/>
  <c r="F152" i="44"/>
  <c r="F153" i="44"/>
  <c r="F154" i="44"/>
  <c r="F155" i="44"/>
  <c r="F156" i="44"/>
  <c r="F157" i="44"/>
  <c r="F158" i="44"/>
  <c r="F159" i="44"/>
  <c r="F160" i="44"/>
  <c r="F161" i="44"/>
  <c r="F162" i="44"/>
  <c r="F163" i="44"/>
  <c r="F164" i="44"/>
  <c r="F165" i="44"/>
  <c r="F166" i="44"/>
  <c r="F167" i="44"/>
  <c r="F168" i="44"/>
  <c r="F169" i="44"/>
  <c r="F170" i="44"/>
  <c r="F171" i="44"/>
  <c r="F172" i="44"/>
  <c r="F173" i="44"/>
  <c r="F174" i="44"/>
  <c r="F175" i="44"/>
  <c r="F176" i="44"/>
  <c r="F177" i="44"/>
  <c r="F178" i="44"/>
  <c r="F179" i="44"/>
  <c r="F180" i="44"/>
  <c r="F181" i="44"/>
  <c r="F182" i="44"/>
  <c r="F183" i="44"/>
  <c r="F184" i="44"/>
  <c r="F185" i="44"/>
  <c r="F186" i="44"/>
  <c r="F187" i="44"/>
  <c r="F188" i="44"/>
  <c r="F189" i="44"/>
  <c r="F190" i="44"/>
  <c r="F191" i="44"/>
  <c r="F192" i="44"/>
  <c r="F193" i="44"/>
  <c r="F194" i="44"/>
  <c r="F195" i="44"/>
  <c r="F196" i="44"/>
  <c r="F197" i="44"/>
  <c r="F198" i="44"/>
  <c r="F199" i="44"/>
  <c r="F200" i="44"/>
  <c r="F201" i="44"/>
  <c r="F202" i="44"/>
  <c r="F203" i="44"/>
  <c r="F204" i="44"/>
  <c r="F205" i="44"/>
  <c r="F206" i="44"/>
  <c r="F207" i="44"/>
  <c r="F208" i="44"/>
  <c r="F209" i="44"/>
  <c r="F210" i="44"/>
  <c r="F211" i="44"/>
  <c r="F212" i="44"/>
  <c r="F213" i="44"/>
  <c r="F214" i="44"/>
  <c r="F215" i="44"/>
  <c r="F216" i="44"/>
  <c r="F217" i="44"/>
  <c r="F218" i="44"/>
  <c r="F219" i="44"/>
  <c r="F220" i="44"/>
  <c r="F221" i="44"/>
  <c r="F222" i="44"/>
  <c r="F223" i="44"/>
  <c r="F224" i="44"/>
  <c r="F225" i="44"/>
  <c r="F226" i="44"/>
  <c r="F227" i="44"/>
  <c r="F228" i="44"/>
  <c r="F229" i="44"/>
  <c r="F230" i="44"/>
  <c r="F231" i="44"/>
  <c r="F232" i="44"/>
  <c r="F233" i="44"/>
  <c r="F234" i="44"/>
  <c r="F235" i="44"/>
  <c r="F236" i="44"/>
  <c r="F237" i="44"/>
  <c r="F238" i="44"/>
  <c r="F239" i="44"/>
  <c r="F240" i="44"/>
  <c r="F241" i="44"/>
  <c r="F242" i="44"/>
  <c r="F243" i="44"/>
  <c r="F244" i="44"/>
  <c r="F245" i="44"/>
  <c r="F246" i="44"/>
  <c r="F247" i="44"/>
  <c r="F248" i="44"/>
  <c r="F249" i="44"/>
  <c r="F250" i="44"/>
  <c r="F251" i="44"/>
  <c r="F252" i="44"/>
  <c r="F253" i="44"/>
  <c r="F254" i="44"/>
  <c r="F255" i="44"/>
  <c r="F256" i="44"/>
  <c r="F257" i="44"/>
  <c r="F258" i="44"/>
  <c r="F259" i="44"/>
  <c r="F266" i="44"/>
  <c r="F267" i="44"/>
  <c r="F268" i="44"/>
  <c r="F269" i="44"/>
  <c r="F270" i="44"/>
  <c r="F271" i="44"/>
  <c r="F272" i="44"/>
  <c r="F273" i="44"/>
  <c r="F274" i="44"/>
  <c r="F275" i="44"/>
  <c r="F276" i="44"/>
  <c r="F277" i="44"/>
  <c r="F278" i="44"/>
  <c r="F279" i="44"/>
  <c r="F280" i="44"/>
  <c r="F281" i="44"/>
  <c r="F282" i="44"/>
  <c r="F283" i="44"/>
  <c r="F284" i="44"/>
  <c r="F285" i="44"/>
  <c r="F286" i="44"/>
  <c r="F287" i="44"/>
  <c r="F288" i="44"/>
  <c r="F289" i="44"/>
  <c r="F290" i="44"/>
  <c r="F291" i="44"/>
  <c r="F292" i="44"/>
  <c r="F293" i="44"/>
  <c r="F294" i="44"/>
  <c r="F295" i="44"/>
  <c r="F296" i="44"/>
  <c r="F297" i="44"/>
  <c r="F298" i="44"/>
  <c r="F299" i="44"/>
  <c r="F300" i="44"/>
  <c r="F301" i="44"/>
  <c r="F302" i="44"/>
  <c r="F303" i="44"/>
  <c r="F304" i="44"/>
  <c r="F305" i="44"/>
  <c r="F306" i="44"/>
  <c r="F307" i="44"/>
  <c r="F308" i="44"/>
  <c r="F309" i="44"/>
  <c r="F310" i="44"/>
  <c r="F311" i="44"/>
  <c r="F312" i="44"/>
  <c r="F313" i="44"/>
  <c r="F314" i="44"/>
  <c r="F315" i="44"/>
  <c r="F316" i="44"/>
  <c r="F317" i="44"/>
  <c r="F318" i="44"/>
  <c r="F319" i="44"/>
  <c r="F320" i="44"/>
  <c r="F321" i="44"/>
  <c r="F322" i="44"/>
  <c r="F323" i="44"/>
  <c r="F324" i="44"/>
  <c r="F325" i="44"/>
  <c r="F326" i="44"/>
  <c r="F327" i="44"/>
  <c r="F328" i="44"/>
  <c r="F329" i="44"/>
  <c r="F330" i="44"/>
  <c r="F331" i="44"/>
  <c r="F332" i="44"/>
  <c r="F333" i="44"/>
  <c r="F334" i="44"/>
  <c r="F335" i="44"/>
  <c r="F336" i="44"/>
  <c r="F337" i="44"/>
  <c r="F338" i="44"/>
  <c r="F339" i="44"/>
  <c r="F340" i="44"/>
  <c r="F341" i="44"/>
  <c r="F342" i="44"/>
  <c r="F343" i="44"/>
  <c r="F344" i="44"/>
  <c r="F345" i="44"/>
  <c r="F346" i="44"/>
  <c r="F347" i="44"/>
  <c r="F348" i="44"/>
  <c r="F349" i="44"/>
  <c r="F350" i="44"/>
  <c r="F351" i="44"/>
  <c r="F352" i="44"/>
  <c r="F353" i="44"/>
  <c r="F354" i="44"/>
  <c r="F355" i="44"/>
  <c r="F356" i="44"/>
  <c r="F357" i="44"/>
  <c r="F358" i="44"/>
  <c r="F359" i="44"/>
  <c r="F360" i="44"/>
  <c r="F361" i="44"/>
  <c r="F362" i="44"/>
  <c r="F363" i="44"/>
  <c r="F364" i="44"/>
  <c r="F365" i="44"/>
  <c r="F366" i="44"/>
  <c r="F367" i="44"/>
  <c r="F368" i="44"/>
  <c r="F369" i="44"/>
  <c r="F370" i="44"/>
  <c r="F371" i="44"/>
  <c r="F372" i="44"/>
  <c r="F373" i="44"/>
  <c r="F3" i="44"/>
  <c r="F4" i="44"/>
  <c r="F5" i="44"/>
  <c r="F6" i="44"/>
  <c r="F7" i="44"/>
  <c r="F8" i="44"/>
  <c r="F9" i="44"/>
  <c r="F10" i="44"/>
  <c r="F11" i="44"/>
  <c r="F12" i="44"/>
  <c r="F13" i="44"/>
  <c r="F14" i="44"/>
  <c r="F15" i="44"/>
  <c r="F16" i="44"/>
  <c r="F17" i="44"/>
  <c r="F18" i="44"/>
  <c r="F19" i="44"/>
  <c r="F20" i="44"/>
  <c r="F21" i="44"/>
  <c r="F22" i="44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108" i="44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123" i="44"/>
  <c r="G124" i="44"/>
  <c r="G125" i="44"/>
  <c r="G126" i="44"/>
  <c r="G127" i="44"/>
  <c r="G128" i="44"/>
  <c r="G129" i="44"/>
  <c r="G130" i="44"/>
  <c r="G131" i="44"/>
  <c r="G132" i="44"/>
  <c r="G133" i="44"/>
  <c r="G134" i="44"/>
  <c r="G135" i="44"/>
  <c r="G136" i="44"/>
  <c r="G137" i="44"/>
  <c r="G138" i="44"/>
  <c r="G139" i="44"/>
  <c r="G140" i="44"/>
  <c r="G141" i="44"/>
  <c r="G142" i="44"/>
  <c r="G143" i="44"/>
  <c r="G144" i="44"/>
  <c r="G145" i="44"/>
  <c r="G146" i="44"/>
  <c r="G147" i="44"/>
  <c r="G148" i="44"/>
  <c r="G149" i="44"/>
  <c r="G150" i="44"/>
  <c r="G151" i="44"/>
  <c r="G152" i="44"/>
  <c r="G153" i="44"/>
  <c r="G154" i="44"/>
  <c r="G155" i="44"/>
  <c r="G156" i="44"/>
  <c r="G157" i="44"/>
  <c r="G158" i="44"/>
  <c r="G159" i="44"/>
  <c r="G160" i="44"/>
  <c r="G161" i="44"/>
  <c r="G162" i="44"/>
  <c r="G163" i="44"/>
  <c r="G164" i="44"/>
  <c r="G165" i="44"/>
  <c r="G166" i="44"/>
  <c r="G167" i="44"/>
  <c r="G168" i="44"/>
  <c r="G169" i="44"/>
  <c r="G170" i="44"/>
  <c r="G171" i="44"/>
  <c r="G172" i="44"/>
  <c r="G173" i="44"/>
  <c r="G174" i="44"/>
  <c r="G175" i="44"/>
  <c r="G176" i="44"/>
  <c r="G177" i="44"/>
  <c r="G178" i="44"/>
  <c r="G179" i="44"/>
  <c r="G180" i="44"/>
  <c r="G181" i="44"/>
  <c r="G182" i="44"/>
  <c r="G183" i="44"/>
  <c r="G184" i="44"/>
  <c r="G185" i="44"/>
  <c r="G186" i="44"/>
  <c r="G187" i="44"/>
  <c r="G188" i="44"/>
  <c r="G189" i="44"/>
  <c r="G190" i="44"/>
  <c r="G191" i="44"/>
  <c r="G192" i="44"/>
  <c r="G193" i="44"/>
  <c r="G194" i="44"/>
  <c r="G195" i="44"/>
  <c r="G196" i="44"/>
  <c r="G197" i="44"/>
  <c r="G198" i="44"/>
  <c r="G199" i="44"/>
  <c r="G200" i="44"/>
  <c r="G201" i="44"/>
  <c r="G202" i="44"/>
  <c r="G203" i="44"/>
  <c r="G204" i="44"/>
  <c r="G205" i="44"/>
  <c r="G206" i="44"/>
  <c r="G207" i="44"/>
  <c r="G208" i="44"/>
  <c r="G209" i="44"/>
  <c r="G210" i="44"/>
  <c r="G211" i="44"/>
  <c r="G212" i="44"/>
  <c r="G213" i="44"/>
  <c r="G214" i="44"/>
  <c r="G215" i="44"/>
  <c r="G216" i="44"/>
  <c r="G217" i="44"/>
  <c r="G218" i="44"/>
  <c r="G219" i="44"/>
  <c r="G220" i="44"/>
  <c r="G221" i="44"/>
  <c r="G222" i="44"/>
  <c r="G223" i="44"/>
  <c r="G224" i="44"/>
  <c r="G225" i="44"/>
  <c r="G226" i="44"/>
  <c r="G227" i="44"/>
  <c r="G228" i="44"/>
  <c r="G229" i="44"/>
  <c r="G230" i="44"/>
  <c r="G231" i="44"/>
  <c r="G232" i="44"/>
  <c r="G233" i="44"/>
  <c r="G234" i="44"/>
  <c r="G235" i="44"/>
  <c r="G236" i="44"/>
  <c r="G237" i="44"/>
  <c r="G238" i="44"/>
  <c r="G239" i="44"/>
  <c r="G240" i="44"/>
  <c r="G241" i="44"/>
  <c r="G242" i="44"/>
  <c r="G243" i="44"/>
  <c r="G244" i="44"/>
  <c r="G245" i="44"/>
  <c r="G246" i="44"/>
  <c r="G247" i="44"/>
  <c r="G248" i="44"/>
  <c r="G249" i="44"/>
  <c r="G250" i="44"/>
  <c r="G251" i="44"/>
  <c r="G252" i="44"/>
  <c r="G253" i="44"/>
  <c r="G254" i="44"/>
  <c r="G255" i="44"/>
  <c r="G256" i="44"/>
  <c r="G257" i="44"/>
  <c r="G258" i="44"/>
  <c r="G259" i="44"/>
  <c r="G266" i="44"/>
  <c r="G267" i="44"/>
  <c r="G268" i="44"/>
  <c r="G269" i="44"/>
  <c r="G270" i="44"/>
  <c r="G271" i="44"/>
  <c r="G272" i="44"/>
  <c r="G273" i="44"/>
  <c r="G274" i="44"/>
  <c r="G275" i="44"/>
  <c r="G276" i="44"/>
  <c r="G277" i="44"/>
  <c r="G278" i="44"/>
  <c r="G279" i="44"/>
  <c r="G280" i="44"/>
  <c r="G281" i="44"/>
  <c r="G282" i="44"/>
  <c r="G283" i="44"/>
  <c r="G284" i="44"/>
  <c r="G285" i="44"/>
  <c r="G286" i="44"/>
  <c r="G287" i="44"/>
  <c r="G288" i="44"/>
  <c r="G289" i="44"/>
  <c r="G290" i="44"/>
  <c r="G291" i="44"/>
  <c r="G292" i="44"/>
  <c r="G293" i="44"/>
  <c r="G294" i="44"/>
  <c r="G295" i="44"/>
  <c r="G296" i="44"/>
  <c r="G297" i="44"/>
  <c r="G298" i="44"/>
  <c r="G299" i="44"/>
  <c r="G300" i="44"/>
  <c r="G301" i="44"/>
  <c r="G302" i="44"/>
  <c r="G303" i="44"/>
  <c r="G304" i="44"/>
  <c r="G305" i="44"/>
  <c r="G306" i="44"/>
  <c r="G307" i="44"/>
  <c r="G308" i="44"/>
  <c r="G309" i="44"/>
  <c r="G310" i="44"/>
  <c r="G311" i="44"/>
  <c r="G312" i="44"/>
  <c r="G313" i="44"/>
  <c r="G314" i="44"/>
  <c r="G315" i="44"/>
  <c r="G316" i="44"/>
  <c r="G317" i="44"/>
  <c r="G318" i="44"/>
  <c r="G319" i="44"/>
  <c r="G320" i="44"/>
  <c r="G321" i="44"/>
  <c r="G322" i="44"/>
  <c r="G323" i="44"/>
  <c r="G324" i="44"/>
  <c r="G325" i="44"/>
  <c r="G326" i="44"/>
  <c r="G327" i="44"/>
  <c r="G328" i="44"/>
  <c r="G329" i="44"/>
  <c r="G330" i="44"/>
  <c r="G331" i="44"/>
  <c r="G332" i="44"/>
  <c r="G333" i="44"/>
  <c r="G334" i="44"/>
  <c r="G335" i="44"/>
  <c r="G336" i="44"/>
  <c r="G337" i="44"/>
  <c r="G338" i="44"/>
  <c r="G339" i="44"/>
  <c r="G340" i="44"/>
  <c r="G341" i="44"/>
  <c r="G342" i="44"/>
  <c r="G343" i="44"/>
  <c r="G344" i="44"/>
  <c r="G345" i="44"/>
  <c r="G346" i="44"/>
  <c r="G347" i="44"/>
  <c r="G348" i="44"/>
  <c r="G349" i="44"/>
  <c r="G350" i="44"/>
  <c r="G351" i="44"/>
  <c r="G352" i="44"/>
  <c r="G353" i="44"/>
  <c r="G354" i="44"/>
  <c r="G355" i="44"/>
  <c r="G356" i="44"/>
  <c r="G357" i="44"/>
  <c r="G358" i="44"/>
  <c r="G359" i="44"/>
  <c r="G360" i="44"/>
  <c r="G361" i="44"/>
  <c r="G362" i="44"/>
  <c r="G363" i="44"/>
  <c r="G364" i="44"/>
  <c r="G365" i="44"/>
  <c r="G366" i="44"/>
  <c r="G367" i="44"/>
  <c r="G368" i="44"/>
  <c r="G369" i="44"/>
  <c r="G370" i="44"/>
  <c r="G371" i="44"/>
  <c r="G372" i="44"/>
  <c r="G373" i="44"/>
  <c r="G2" i="44"/>
  <c r="F2" i="44"/>
  <c r="E3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E253" i="44"/>
  <c r="E254" i="44"/>
  <c r="E255" i="44"/>
  <c r="E256" i="44"/>
  <c r="E257" i="44"/>
  <c r="E258" i="44"/>
  <c r="E259" i="44"/>
  <c r="E266" i="44"/>
  <c r="E267" i="44"/>
  <c r="E268" i="44"/>
  <c r="E269" i="44"/>
  <c r="E270" i="44"/>
  <c r="E271" i="44"/>
  <c r="E272" i="44"/>
  <c r="E273" i="44"/>
  <c r="E274" i="44"/>
  <c r="E275" i="44"/>
  <c r="E276" i="44"/>
  <c r="E277" i="44"/>
  <c r="E278" i="44"/>
  <c r="E279" i="44"/>
  <c r="E280" i="44"/>
  <c r="E281" i="44"/>
  <c r="E282" i="44"/>
  <c r="E283" i="44"/>
  <c r="E284" i="44"/>
  <c r="E285" i="44"/>
  <c r="E286" i="44"/>
  <c r="E287" i="44"/>
  <c r="E288" i="44"/>
  <c r="E289" i="44"/>
  <c r="E290" i="44"/>
  <c r="E291" i="44"/>
  <c r="E292" i="44"/>
  <c r="E293" i="44"/>
  <c r="E294" i="44"/>
  <c r="E295" i="44"/>
  <c r="E296" i="44"/>
  <c r="E297" i="44"/>
  <c r="E298" i="44"/>
  <c r="E299" i="44"/>
  <c r="E300" i="44"/>
  <c r="E301" i="44"/>
  <c r="E302" i="44"/>
  <c r="E303" i="44"/>
  <c r="E304" i="44"/>
  <c r="E305" i="44"/>
  <c r="E306" i="44"/>
  <c r="E307" i="44"/>
  <c r="E308" i="44"/>
  <c r="E309" i="44"/>
  <c r="E310" i="44"/>
  <c r="E311" i="44"/>
  <c r="E312" i="44"/>
  <c r="E313" i="44"/>
  <c r="E314" i="44"/>
  <c r="E315" i="44"/>
  <c r="E316" i="44"/>
  <c r="E317" i="44"/>
  <c r="E318" i="44"/>
  <c r="E319" i="44"/>
  <c r="E320" i="44"/>
  <c r="E321" i="44"/>
  <c r="E322" i="44"/>
  <c r="E323" i="44"/>
  <c r="E324" i="44"/>
  <c r="E325" i="44"/>
  <c r="E326" i="44"/>
  <c r="E327" i="44"/>
  <c r="E328" i="44"/>
  <c r="E329" i="44"/>
  <c r="E330" i="44"/>
  <c r="E331" i="44"/>
  <c r="E332" i="44"/>
  <c r="E333" i="44"/>
  <c r="E334" i="44"/>
  <c r="E335" i="44"/>
  <c r="E336" i="44"/>
  <c r="E337" i="44"/>
  <c r="E338" i="44"/>
  <c r="E339" i="44"/>
  <c r="E340" i="44"/>
  <c r="E341" i="44"/>
  <c r="E342" i="44"/>
  <c r="E343" i="44"/>
  <c r="E344" i="44"/>
  <c r="E345" i="44"/>
  <c r="E346" i="44"/>
  <c r="E347" i="44"/>
  <c r="E348" i="44"/>
  <c r="E349" i="44"/>
  <c r="E350" i="44"/>
  <c r="E351" i="44"/>
  <c r="E352" i="44"/>
  <c r="E353" i="44"/>
  <c r="E354" i="44"/>
  <c r="E355" i="44"/>
  <c r="E356" i="44"/>
  <c r="E357" i="44"/>
  <c r="E358" i="44"/>
  <c r="E359" i="44"/>
  <c r="E360" i="44"/>
  <c r="E361" i="44"/>
  <c r="E362" i="44"/>
  <c r="E363" i="44"/>
  <c r="E364" i="44"/>
  <c r="E365" i="44"/>
  <c r="E366" i="44"/>
  <c r="E367" i="44"/>
  <c r="E368" i="44"/>
  <c r="E369" i="44"/>
  <c r="E370" i="44"/>
  <c r="E371" i="44"/>
  <c r="E372" i="44"/>
  <c r="E373" i="44"/>
  <c r="E2" i="44"/>
  <c r="N261" i="44"/>
  <c r="L262" i="44"/>
  <c r="K262" i="44"/>
  <c r="J265" i="44"/>
  <c r="I264" i="44"/>
  <c r="X263" i="56" l="1"/>
  <c r="X264" i="56"/>
  <c r="M261" i="44"/>
  <c r="O261" i="44"/>
  <c r="T263" i="56"/>
  <c r="T264" i="56" s="1"/>
  <c r="T265" i="56" s="1"/>
  <c r="U263" i="56"/>
  <c r="U264" i="56" s="1"/>
  <c r="U265" i="56" s="1"/>
  <c r="O262" i="44"/>
  <c r="S264" i="56"/>
  <c r="S265" i="56" s="1"/>
  <c r="AC265" i="56"/>
  <c r="AB263" i="56"/>
  <c r="AB264" i="56" s="1"/>
  <c r="AB265" i="56" s="1"/>
  <c r="AD265" i="56"/>
  <c r="O17" i="44"/>
  <c r="V20" i="56"/>
  <c r="AA263" i="56"/>
  <c r="J264" i="44"/>
  <c r="K261" i="44"/>
  <c r="L261" i="44"/>
  <c r="K260" i="44"/>
  <c r="L260" i="44"/>
  <c r="M260" i="44"/>
  <c r="N260" i="44"/>
  <c r="I263" i="44"/>
  <c r="N262" i="44"/>
  <c r="I265" i="44"/>
  <c r="X265" i="56" l="1"/>
  <c r="O20" i="44"/>
  <c r="V23" i="56"/>
  <c r="AA264" i="56"/>
  <c r="AA265" i="56" s="1"/>
  <c r="K264" i="44"/>
  <c r="K263" i="44"/>
  <c r="M262" i="44"/>
  <c r="L264" i="44"/>
  <c r="L263" i="44"/>
  <c r="O23" i="44" l="1"/>
  <c r="V26" i="56"/>
  <c r="N263" i="44"/>
  <c r="K265" i="44"/>
  <c r="L265" i="44"/>
  <c r="M263" i="44"/>
  <c r="F260" i="44"/>
  <c r="AE253" i="38" a="1"/>
  <c r="AE253" i="38" s="1"/>
  <c r="B64" i="54"/>
  <c r="B63" i="54"/>
  <c r="B62" i="54"/>
  <c r="B61" i="54"/>
  <c r="B60" i="54"/>
  <c r="B59" i="54"/>
  <c r="B58" i="54"/>
  <c r="B57" i="54"/>
  <c r="B56" i="54"/>
  <c r="B55" i="54"/>
  <c r="B54" i="54"/>
  <c r="B53" i="54"/>
  <c r="B52" i="54"/>
  <c r="B51" i="54"/>
  <c r="B50" i="54"/>
  <c r="B49" i="54"/>
  <c r="B48" i="54"/>
  <c r="B47" i="54"/>
  <c r="B46" i="54"/>
  <c r="B45" i="54"/>
  <c r="B44" i="54"/>
  <c r="B43" i="54"/>
  <c r="B42" i="54"/>
  <c r="B41" i="54"/>
  <c r="B40" i="54"/>
  <c r="B39" i="54"/>
  <c r="I49" i="52"/>
  <c r="N8" i="52" s="1"/>
  <c r="H49" i="52"/>
  <c r="M8" i="52" s="1"/>
  <c r="G49" i="52"/>
  <c r="L8" i="52" s="1"/>
  <c r="I34" i="52"/>
  <c r="N7" i="52" s="1"/>
  <c r="H34" i="52"/>
  <c r="M7" i="52" s="1"/>
  <c r="G34" i="52"/>
  <c r="L7" i="52" s="1"/>
  <c r="I20" i="52"/>
  <c r="N6" i="52" s="1"/>
  <c r="H20" i="52"/>
  <c r="M6" i="52" s="1"/>
  <c r="G20" i="52"/>
  <c r="L6" i="52" s="1"/>
  <c r="I5" i="52"/>
  <c r="N5" i="52" s="1"/>
  <c r="H5" i="52"/>
  <c r="M5" i="52" s="1"/>
  <c r="D3" i="44"/>
  <c r="D4" i="44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258" i="44"/>
  <c r="D259" i="44"/>
  <c r="D260" i="44"/>
  <c r="D261" i="44"/>
  <c r="D262" i="44"/>
  <c r="D263" i="44"/>
  <c r="D264" i="44"/>
  <c r="D265" i="44"/>
  <c r="D266" i="44"/>
  <c r="D267" i="44"/>
  <c r="D268" i="44"/>
  <c r="D269" i="44"/>
  <c r="D270" i="44"/>
  <c r="D271" i="44"/>
  <c r="D272" i="44"/>
  <c r="D273" i="44"/>
  <c r="D274" i="44"/>
  <c r="D275" i="44"/>
  <c r="D276" i="44"/>
  <c r="D277" i="44"/>
  <c r="D278" i="44"/>
  <c r="D279" i="44"/>
  <c r="D280" i="44"/>
  <c r="D281" i="44"/>
  <c r="D282" i="44"/>
  <c r="D283" i="44"/>
  <c r="D284" i="44"/>
  <c r="D285" i="44"/>
  <c r="D286" i="44"/>
  <c r="D287" i="44"/>
  <c r="D288" i="44"/>
  <c r="D289" i="44"/>
  <c r="D290" i="44"/>
  <c r="D291" i="44"/>
  <c r="D292" i="44"/>
  <c r="D293" i="44"/>
  <c r="D294" i="44"/>
  <c r="D295" i="44"/>
  <c r="D296" i="44"/>
  <c r="D297" i="44"/>
  <c r="D298" i="44"/>
  <c r="D299" i="44"/>
  <c r="D300" i="44"/>
  <c r="D301" i="44"/>
  <c r="D302" i="44"/>
  <c r="D303" i="44"/>
  <c r="D304" i="44"/>
  <c r="D305" i="44"/>
  <c r="D306" i="44"/>
  <c r="D307" i="44"/>
  <c r="D308" i="44"/>
  <c r="D309" i="44"/>
  <c r="D310" i="44"/>
  <c r="D311" i="44"/>
  <c r="D312" i="44"/>
  <c r="D313" i="44"/>
  <c r="D314" i="44"/>
  <c r="D315" i="44"/>
  <c r="D316" i="44"/>
  <c r="D317" i="44"/>
  <c r="D318" i="44"/>
  <c r="D319" i="44"/>
  <c r="D320" i="44"/>
  <c r="D321" i="44"/>
  <c r="D322" i="44"/>
  <c r="D323" i="44"/>
  <c r="D324" i="44"/>
  <c r="D325" i="44"/>
  <c r="D326" i="44"/>
  <c r="D327" i="44"/>
  <c r="D328" i="44"/>
  <c r="D329" i="44"/>
  <c r="D330" i="44"/>
  <c r="D331" i="44"/>
  <c r="D332" i="44"/>
  <c r="D333" i="44"/>
  <c r="D334" i="44"/>
  <c r="D335" i="44"/>
  <c r="D336" i="44"/>
  <c r="D337" i="44"/>
  <c r="D338" i="44"/>
  <c r="D339" i="44"/>
  <c r="D340" i="44"/>
  <c r="D341" i="44"/>
  <c r="D342" i="44"/>
  <c r="D343" i="44"/>
  <c r="D344" i="44"/>
  <c r="D345" i="44"/>
  <c r="D346" i="44"/>
  <c r="D347" i="44"/>
  <c r="D348" i="44"/>
  <c r="D349" i="44"/>
  <c r="D350" i="44"/>
  <c r="D351" i="44"/>
  <c r="D352" i="44"/>
  <c r="D353" i="44"/>
  <c r="D354" i="44"/>
  <c r="D355" i="44"/>
  <c r="D356" i="44"/>
  <c r="D357" i="44"/>
  <c r="D358" i="44"/>
  <c r="D359" i="44"/>
  <c r="D360" i="44"/>
  <c r="D361" i="44"/>
  <c r="D362" i="44"/>
  <c r="D363" i="44"/>
  <c r="D364" i="44"/>
  <c r="D365" i="44"/>
  <c r="D366" i="44"/>
  <c r="D367" i="44"/>
  <c r="D368" i="44"/>
  <c r="D369" i="44"/>
  <c r="D370" i="44"/>
  <c r="D371" i="44"/>
  <c r="D372" i="44"/>
  <c r="D373" i="44"/>
  <c r="D2" i="44"/>
  <c r="N23" i="50"/>
  <c r="N24" i="50"/>
  <c r="N25" i="50"/>
  <c r="N26" i="50"/>
  <c r="N27" i="50"/>
  <c r="N28" i="50"/>
  <c r="N29" i="50"/>
  <c r="N30" i="50"/>
  <c r="N31" i="50"/>
  <c r="N32" i="50"/>
  <c r="N33" i="50"/>
  <c r="N34" i="50"/>
  <c r="M23" i="50"/>
  <c r="M24" i="50"/>
  <c r="M25" i="50"/>
  <c r="M26" i="50"/>
  <c r="M27" i="50"/>
  <c r="M28" i="50"/>
  <c r="M29" i="50"/>
  <c r="M30" i="50"/>
  <c r="M31" i="50"/>
  <c r="M32" i="50"/>
  <c r="M33" i="50"/>
  <c r="M34" i="50"/>
  <c r="L23" i="50"/>
  <c r="L24" i="50"/>
  <c r="L25" i="50"/>
  <c r="L26" i="50"/>
  <c r="L27" i="50"/>
  <c r="L28" i="50"/>
  <c r="L29" i="50"/>
  <c r="L30" i="50"/>
  <c r="L31" i="50"/>
  <c r="L32" i="50"/>
  <c r="L33" i="50"/>
  <c r="L34" i="50"/>
  <c r="K23" i="50"/>
  <c r="K24" i="50"/>
  <c r="K25" i="50"/>
  <c r="K26" i="50"/>
  <c r="K27" i="50"/>
  <c r="K28" i="50"/>
  <c r="K29" i="50"/>
  <c r="K30" i="50"/>
  <c r="K31" i="50"/>
  <c r="K32" i="50"/>
  <c r="K33" i="50"/>
  <c r="K34" i="50"/>
  <c r="J23" i="50"/>
  <c r="J24" i="50"/>
  <c r="J25" i="50"/>
  <c r="J26" i="50"/>
  <c r="J27" i="50"/>
  <c r="J28" i="50"/>
  <c r="J29" i="50"/>
  <c r="J30" i="50"/>
  <c r="J31" i="50"/>
  <c r="J32" i="50"/>
  <c r="J33" i="50"/>
  <c r="J34" i="50"/>
  <c r="I23" i="50"/>
  <c r="I24" i="50"/>
  <c r="I25" i="50"/>
  <c r="I26" i="50"/>
  <c r="I27" i="50"/>
  <c r="I28" i="50"/>
  <c r="I29" i="50"/>
  <c r="I30" i="50"/>
  <c r="I31" i="50"/>
  <c r="I32" i="50"/>
  <c r="I33" i="50"/>
  <c r="I34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F23" i="50"/>
  <c r="F24" i="50"/>
  <c r="F25" i="50"/>
  <c r="F26" i="50"/>
  <c r="F27" i="50"/>
  <c r="F28" i="50"/>
  <c r="F29" i="50"/>
  <c r="F30" i="50"/>
  <c r="F31" i="50"/>
  <c r="F32" i="50"/>
  <c r="F33" i="50"/>
  <c r="F34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D23" i="50"/>
  <c r="D24" i="50"/>
  <c r="D25" i="50"/>
  <c r="D26" i="50"/>
  <c r="D27" i="50"/>
  <c r="D28" i="50"/>
  <c r="D29" i="50"/>
  <c r="D30" i="50"/>
  <c r="D31" i="50"/>
  <c r="D32" i="50"/>
  <c r="D33" i="50"/>
  <c r="D34" i="50"/>
  <c r="C24" i="50"/>
  <c r="C25" i="50"/>
  <c r="C26" i="50"/>
  <c r="C27" i="50"/>
  <c r="C28" i="50"/>
  <c r="C29" i="50"/>
  <c r="C30" i="50"/>
  <c r="C31" i="50"/>
  <c r="C32" i="50"/>
  <c r="C33" i="50"/>
  <c r="C34" i="50"/>
  <c r="C40" i="50" s="1"/>
  <c r="F6" i="48"/>
  <c r="F7" i="48"/>
  <c r="F8" i="48"/>
  <c r="F9" i="48"/>
  <c r="F10" i="48"/>
  <c r="F5" i="48"/>
  <c r="O26" i="44" l="1"/>
  <c r="V29" i="56"/>
  <c r="I10" i="58"/>
  <c r="H10" i="58"/>
  <c r="I11" i="58"/>
  <c r="H11" i="58"/>
  <c r="I12" i="58"/>
  <c r="H12" i="58"/>
  <c r="I13" i="58"/>
  <c r="H13" i="58"/>
  <c r="H14" i="58"/>
  <c r="I14" i="58"/>
  <c r="I15" i="58"/>
  <c r="H15" i="58"/>
  <c r="H27" i="58"/>
  <c r="I27" i="58"/>
  <c r="H26" i="58"/>
  <c r="I26" i="58"/>
  <c r="H16" i="58"/>
  <c r="I16" i="58"/>
  <c r="H28" i="58"/>
  <c r="I28" i="58"/>
  <c r="I9" i="58"/>
  <c r="H9" i="58"/>
  <c r="I23" i="58"/>
  <c r="H23" i="58"/>
  <c r="I24" i="58"/>
  <c r="H24" i="58"/>
  <c r="H25" i="58"/>
  <c r="I25" i="58"/>
  <c r="I17" i="58"/>
  <c r="H17" i="58"/>
  <c r="H29" i="58"/>
  <c r="I29" i="58"/>
  <c r="I21" i="58"/>
  <c r="H21" i="58"/>
  <c r="I22" i="58"/>
  <c r="H22" i="58"/>
  <c r="I6" i="58"/>
  <c r="H6" i="58"/>
  <c r="I18" i="58"/>
  <c r="H18" i="58"/>
  <c r="I30" i="58"/>
  <c r="H30" i="58"/>
  <c r="H7" i="58"/>
  <c r="I7" i="58"/>
  <c r="H19" i="58"/>
  <c r="I19" i="58"/>
  <c r="H31" i="58"/>
  <c r="I31" i="58"/>
  <c r="I8" i="58"/>
  <c r="H8" i="58"/>
  <c r="H20" i="58"/>
  <c r="I20" i="58"/>
  <c r="D40" i="50"/>
  <c r="G40" i="50"/>
  <c r="J40" i="50"/>
  <c r="M40" i="50"/>
  <c r="E40" i="50"/>
  <c r="H40" i="50"/>
  <c r="K40" i="50"/>
  <c r="F40" i="50"/>
  <c r="I40" i="50"/>
  <c r="L40" i="50"/>
  <c r="N40" i="50"/>
  <c r="E260" i="44"/>
  <c r="G260" i="44"/>
  <c r="H2" i="44"/>
  <c r="M264" i="44"/>
  <c r="M265" i="44"/>
  <c r="N265" i="44"/>
  <c r="N264" i="44"/>
  <c r="O32" i="50"/>
  <c r="O25" i="50"/>
  <c r="O34" i="50"/>
  <c r="O24" i="50"/>
  <c r="O33" i="50"/>
  <c r="O31" i="50"/>
  <c r="E261" i="44"/>
  <c r="F261" i="44"/>
  <c r="O29" i="50"/>
  <c r="O28" i="50"/>
  <c r="O30" i="50"/>
  <c r="O27" i="50"/>
  <c r="O26" i="50"/>
  <c r="O23" i="50"/>
  <c r="O29" i="44" l="1"/>
  <c r="V32" i="56"/>
  <c r="O36" i="50"/>
  <c r="G262" i="44"/>
  <c r="G261" i="44"/>
  <c r="H5" i="44"/>
  <c r="P32" i="50"/>
  <c r="P33" i="50"/>
  <c r="F262" i="44"/>
  <c r="E262" i="44"/>
  <c r="F263" i="44"/>
  <c r="P34" i="50"/>
  <c r="P30" i="50"/>
  <c r="P28" i="50"/>
  <c r="P31" i="50"/>
  <c r="P26" i="50"/>
  <c r="P29" i="50"/>
  <c r="P27" i="50"/>
  <c r="P25" i="50"/>
  <c r="P24" i="50"/>
  <c r="O32" i="44" l="1"/>
  <c r="V35" i="56"/>
  <c r="H8" i="44"/>
  <c r="G263" i="44"/>
  <c r="E263" i="44"/>
  <c r="F264" i="44"/>
  <c r="V38" i="56" l="1"/>
  <c r="O35" i="44"/>
  <c r="H11" i="44"/>
  <c r="G264" i="44"/>
  <c r="G265" i="44"/>
  <c r="E264" i="44"/>
  <c r="F265" i="44"/>
  <c r="V41" i="56" l="1"/>
  <c r="O38" i="44"/>
  <c r="H14" i="44"/>
  <c r="E265" i="44"/>
  <c r="V44" i="56" l="1"/>
  <c r="O41" i="44"/>
  <c r="H17" i="44"/>
  <c r="O44" i="44" l="1"/>
  <c r="V47" i="56"/>
  <c r="H20" i="44"/>
  <c r="V50" i="56" l="1"/>
  <c r="O47" i="44"/>
  <c r="H23" i="44"/>
  <c r="V53" i="56" l="1"/>
  <c r="O50" i="44"/>
  <c r="H26" i="44"/>
  <c r="O53" i="44" l="1"/>
  <c r="V56" i="56"/>
  <c r="H29" i="44"/>
  <c r="O56" i="44" l="1"/>
  <c r="V59" i="56"/>
  <c r="H32" i="44"/>
  <c r="O59" i="44" l="1"/>
  <c r="V62" i="56"/>
  <c r="H35" i="44"/>
  <c r="O62" i="44" l="1"/>
  <c r="V65" i="56"/>
  <c r="H38" i="44"/>
  <c r="O65" i="44" l="1"/>
  <c r="V68" i="56"/>
  <c r="H41" i="44"/>
  <c r="O68" i="44" l="1"/>
  <c r="V71" i="56"/>
  <c r="H44" i="44"/>
  <c r="V74" i="56" l="1"/>
  <c r="O71" i="44"/>
  <c r="H47" i="44"/>
  <c r="O74" i="44" l="1"/>
  <c r="V77" i="56"/>
  <c r="H50" i="44"/>
  <c r="V80" i="56" l="1"/>
  <c r="O77" i="44"/>
  <c r="H53" i="44"/>
  <c r="V83" i="56" l="1"/>
  <c r="O80" i="44"/>
  <c r="H56" i="44"/>
  <c r="O83" i="44" l="1"/>
  <c r="V86" i="56"/>
  <c r="H59" i="44"/>
  <c r="O86" i="44" l="1"/>
  <c r="V89" i="56"/>
  <c r="H62" i="44"/>
  <c r="O89" i="44" l="1"/>
  <c r="V92" i="56"/>
  <c r="H65" i="44"/>
  <c r="O92" i="44" l="1"/>
  <c r="V95" i="56"/>
  <c r="H68" i="44"/>
  <c r="V98" i="56" l="1"/>
  <c r="O95" i="44"/>
  <c r="H71" i="44"/>
  <c r="O98" i="44" l="1"/>
  <c r="V101" i="56"/>
  <c r="H74" i="44"/>
  <c r="O101" i="44" l="1"/>
  <c r="V104" i="56"/>
  <c r="H77" i="44"/>
  <c r="V107" i="56" l="1"/>
  <c r="O104" i="44"/>
  <c r="H80" i="44"/>
  <c r="O107" i="44" l="1"/>
  <c r="V110" i="56"/>
  <c r="H83" i="44"/>
  <c r="O110" i="44" l="1"/>
  <c r="V113" i="56"/>
  <c r="H86" i="44"/>
  <c r="O113" i="44" l="1"/>
  <c r="V116" i="56"/>
  <c r="H89" i="44"/>
  <c r="O116" i="44" l="1"/>
  <c r="V119" i="56"/>
  <c r="H92" i="44"/>
  <c r="O119" i="44" l="1"/>
  <c r="V122" i="56"/>
  <c r="H95" i="44"/>
  <c r="V125" i="56" l="1"/>
  <c r="O122" i="44"/>
  <c r="H98" i="44"/>
  <c r="O125" i="44" l="1"/>
  <c r="V128" i="56"/>
  <c r="H101" i="44"/>
  <c r="O128" i="44" l="1"/>
  <c r="V131" i="56"/>
  <c r="H104" i="44"/>
  <c r="V134" i="56" l="1"/>
  <c r="O131" i="44"/>
  <c r="H107" i="44"/>
  <c r="O134" i="44" l="1"/>
  <c r="V137" i="56"/>
  <c r="H110" i="44"/>
  <c r="V140" i="56" l="1"/>
  <c r="O137" i="44"/>
  <c r="H113" i="44"/>
  <c r="O140" i="44" l="1"/>
  <c r="V143" i="56"/>
  <c r="H116" i="44"/>
  <c r="V146" i="56" l="1"/>
  <c r="O143" i="44"/>
  <c r="H119" i="44"/>
  <c r="O146" i="44" l="1"/>
  <c r="V149" i="56"/>
  <c r="H122" i="44"/>
  <c r="V152" i="56" l="1"/>
  <c r="O149" i="44"/>
  <c r="H125" i="44"/>
  <c r="V155" i="56" l="1"/>
  <c r="O152" i="44"/>
  <c r="H128" i="44"/>
  <c r="O155" i="44" l="1"/>
  <c r="V158" i="56"/>
  <c r="H131" i="44"/>
  <c r="V161" i="56" l="1"/>
  <c r="O158" i="44"/>
  <c r="H134" i="44"/>
  <c r="V164" i="56" l="1"/>
  <c r="O161" i="44"/>
  <c r="H137" i="44"/>
  <c r="V167" i="56" l="1"/>
  <c r="O164" i="44"/>
  <c r="H140" i="44"/>
  <c r="V170" i="56" l="1"/>
  <c r="O167" i="44"/>
  <c r="H143" i="44"/>
  <c r="O170" i="44" l="1"/>
  <c r="V173" i="56"/>
  <c r="H146" i="44"/>
  <c r="V176" i="56" l="1"/>
  <c r="O173" i="44"/>
  <c r="H149" i="44"/>
  <c r="O176" i="44" l="1"/>
  <c r="V179" i="56"/>
  <c r="H152" i="44"/>
  <c r="O179" i="44" l="1"/>
  <c r="V182" i="56"/>
  <c r="H155" i="44"/>
  <c r="O182" i="44" l="1"/>
  <c r="V185" i="56"/>
  <c r="H158" i="44"/>
  <c r="O185" i="44" l="1"/>
  <c r="V188" i="56"/>
  <c r="H161" i="44"/>
  <c r="O188" i="44" l="1"/>
  <c r="V191" i="56"/>
  <c r="H164" i="44"/>
  <c r="O191" i="44" l="1"/>
  <c r="V194" i="56"/>
  <c r="H167" i="44"/>
  <c r="V197" i="56" l="1"/>
  <c r="O194" i="44"/>
  <c r="H170" i="44"/>
  <c r="O197" i="44" l="1"/>
  <c r="V200" i="56"/>
  <c r="H173" i="44"/>
  <c r="V203" i="56" l="1"/>
  <c r="O200" i="44"/>
  <c r="H176" i="44"/>
  <c r="V206" i="56" l="1"/>
  <c r="O203" i="44"/>
  <c r="H179" i="44"/>
  <c r="V209" i="56" l="1"/>
  <c r="O206" i="44"/>
  <c r="H182" i="44"/>
  <c r="O209" i="44" l="1"/>
  <c r="V212" i="56"/>
  <c r="H185" i="44"/>
  <c r="O212" i="44" l="1"/>
  <c r="V215" i="56"/>
  <c r="H188" i="44"/>
  <c r="O215" i="44" l="1"/>
  <c r="V218" i="56"/>
  <c r="H191" i="44"/>
  <c r="O218" i="44" l="1"/>
  <c r="V221" i="56"/>
  <c r="H194" i="44"/>
  <c r="O221" i="44" l="1"/>
  <c r="V224" i="56"/>
  <c r="H197" i="44"/>
  <c r="V227" i="56" l="1"/>
  <c r="O224" i="44"/>
  <c r="H200" i="44"/>
  <c r="V230" i="56" l="1"/>
  <c r="O227" i="44"/>
  <c r="H203" i="44"/>
  <c r="V233" i="56" l="1"/>
  <c r="O230" i="44"/>
  <c r="H206" i="44"/>
  <c r="O233" i="44" l="1"/>
  <c r="V236" i="56"/>
  <c r="H209" i="44"/>
  <c r="O236" i="44" l="1"/>
  <c r="V239" i="56"/>
  <c r="H212" i="44"/>
  <c r="V242" i="56" l="1"/>
  <c r="O239" i="44"/>
  <c r="H215" i="44"/>
  <c r="V245" i="56" l="1"/>
  <c r="O242" i="44"/>
  <c r="H218" i="44"/>
  <c r="V248" i="56" l="1"/>
  <c r="O245" i="44"/>
  <c r="H221" i="44"/>
  <c r="O248" i="44" l="1"/>
  <c r="V251" i="56"/>
  <c r="H224" i="44"/>
  <c r="V254" i="56" l="1"/>
  <c r="O251" i="44"/>
  <c r="H227" i="44"/>
  <c r="V257" i="56" l="1"/>
  <c r="O254" i="44"/>
  <c r="H230" i="44"/>
  <c r="V260" i="56" l="1"/>
  <c r="O257" i="44"/>
  <c r="H233" i="44"/>
  <c r="O260" i="44" l="1"/>
  <c r="V263" i="56"/>
  <c r="V264" i="56" s="1"/>
  <c r="H236" i="44"/>
  <c r="O264" i="44" l="1"/>
  <c r="V265" i="56"/>
  <c r="O265" i="44" s="1"/>
  <c r="O263" i="44"/>
  <c r="V266" i="56"/>
  <c r="O266" i="44" s="1"/>
  <c r="H239" i="44"/>
  <c r="V269" i="56" l="1"/>
  <c r="H242" i="44"/>
  <c r="V272" i="56" l="1"/>
  <c r="O269" i="44"/>
  <c r="H245" i="44"/>
  <c r="V275" i="56" l="1"/>
  <c r="O272" i="44"/>
  <c r="H248" i="44"/>
  <c r="O275" i="44" l="1"/>
  <c r="V278" i="56"/>
  <c r="H251" i="44"/>
  <c r="O278" i="44" l="1"/>
  <c r="V281" i="56"/>
  <c r="H254" i="44"/>
  <c r="O281" i="44" l="1"/>
  <c r="V284" i="56"/>
  <c r="H257" i="44"/>
  <c r="V287" i="56" l="1"/>
  <c r="O284" i="44"/>
  <c r="H260" i="44"/>
  <c r="V290" i="56" l="1"/>
  <c r="O287" i="44"/>
  <c r="H263" i="44"/>
  <c r="O290" i="44" l="1"/>
  <c r="V293" i="56"/>
  <c r="H264" i="44"/>
  <c r="O293" i="44" l="1"/>
  <c r="V296" i="56"/>
  <c r="H266" i="44"/>
  <c r="H265" i="44"/>
  <c r="V299" i="56" l="1"/>
  <c r="O296" i="44"/>
  <c r="H269" i="44"/>
  <c r="O299" i="44" l="1"/>
  <c r="V302" i="56"/>
  <c r="H272" i="44"/>
  <c r="V305" i="56" l="1"/>
  <c r="O302" i="44"/>
  <c r="H275" i="44"/>
  <c r="O305" i="44" l="1"/>
  <c r="V308" i="56"/>
  <c r="H278" i="44"/>
  <c r="V311" i="56" l="1"/>
  <c r="O308" i="44"/>
  <c r="H281" i="44"/>
  <c r="V314" i="56" l="1"/>
  <c r="O311" i="44"/>
  <c r="H284" i="44"/>
  <c r="V317" i="56" l="1"/>
  <c r="O314" i="44"/>
  <c r="H287" i="44"/>
  <c r="O317" i="44" l="1"/>
  <c r="V320" i="56"/>
  <c r="H290" i="44"/>
  <c r="V323" i="56" l="1"/>
  <c r="O320" i="44"/>
  <c r="H293" i="44"/>
  <c r="V326" i="56" l="1"/>
  <c r="O323" i="44"/>
  <c r="H296" i="44"/>
  <c r="O326" i="44" l="1"/>
  <c r="V329" i="56"/>
  <c r="H299" i="44"/>
  <c r="O329" i="44" l="1"/>
  <c r="V332" i="56"/>
  <c r="H302" i="44"/>
  <c r="V335" i="56" l="1"/>
  <c r="O332" i="44"/>
  <c r="H305" i="44"/>
  <c r="O335" i="44" l="1"/>
  <c r="V338" i="56"/>
  <c r="H308" i="44"/>
  <c r="O338" i="44" l="1"/>
  <c r="V341" i="56"/>
  <c r="H311" i="44"/>
  <c r="V344" i="56" l="1"/>
  <c r="O341" i="44"/>
  <c r="H314" i="44"/>
  <c r="O344" i="44" l="1"/>
  <c r="V347" i="56"/>
  <c r="H317" i="44"/>
  <c r="O347" i="44" l="1"/>
  <c r="V350" i="56"/>
  <c r="H320" i="44"/>
  <c r="O350" i="44" l="1"/>
  <c r="V353" i="56"/>
  <c r="H323" i="44"/>
  <c r="V356" i="56" l="1"/>
  <c r="O353" i="44"/>
  <c r="H326" i="44"/>
  <c r="O356" i="44" l="1"/>
  <c r="V359" i="56"/>
  <c r="H329" i="44"/>
  <c r="V362" i="56" l="1"/>
  <c r="O359" i="44"/>
  <c r="H332" i="44"/>
  <c r="V365" i="56" l="1"/>
  <c r="O362" i="44"/>
  <c r="H335" i="44"/>
  <c r="V368" i="56" l="1"/>
  <c r="O365" i="44"/>
  <c r="H338" i="44"/>
  <c r="O368" i="44" l="1"/>
  <c r="V371" i="56"/>
  <c r="O371" i="44" s="1"/>
  <c r="H341" i="44"/>
  <c r="H344" i="44" l="1"/>
  <c r="H347" i="44" l="1"/>
  <c r="H350" i="44" l="1"/>
  <c r="H353" i="44" l="1"/>
  <c r="H356" i="44" l="1"/>
  <c r="H359" i="44" l="1"/>
  <c r="H362" i="44" l="1"/>
  <c r="H365" i="44" l="1"/>
  <c r="H371" i="44" l="1"/>
  <c r="H368" i="44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<sst xmlns="http://schemas.openxmlformats.org/spreadsheetml/2006/main" count="3175" uniqueCount="249">
  <si>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</si>
  <si>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</si>
  <si>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</si>
  <si>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</si>
  <si>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</si>
  <si>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</si>
  <si>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</si>
  <si>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</si>
  <si>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</si>
  <si>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</si>
  <si>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</si>
  <si>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</si>
  <si>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</si>
  <si>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</si>
  <si>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</si>
  <si>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</si>
  <si>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</si>
  <si>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</si>
  <si>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</si>
  <si>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</si>
  <si>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</si>
  <si>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</si>
  <si>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</si>
  <si>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</si>
  <si>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</si>
  <si>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</si>
  <si>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</si>
  <si>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</si>
  <si>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</si>
  <si>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</si>
  <si>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</si>
  <si>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</si>
  <si>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</si>
  <si>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</si>
  <si>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</si>
  <si>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</si>
  <si>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</si>
  <si>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</si>
  <si>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</si>
  <si>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</si>
  <si>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</si>
  <si>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</si>
  <si>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</si>
  <si>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</si>
  <si>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</si>
  <si>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</si>
  <si>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</si>
  <si>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</si>
  <si>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-</t>
  </si>
  <si>
    <t>Category</t>
  </si>
  <si>
    <t>Rural + Urban</t>
  </si>
  <si>
    <t>Fruits Cleaned</t>
  </si>
  <si>
    <t>Food</t>
  </si>
  <si>
    <t>Luxary</t>
  </si>
  <si>
    <t>Misc</t>
  </si>
  <si>
    <t>Column Name</t>
  </si>
  <si>
    <t>Description</t>
  </si>
  <si>
    <t>Data Type</t>
  </si>
  <si>
    <t>Name of Sector</t>
  </si>
  <si>
    <t>Year Name</t>
  </si>
  <si>
    <t>Month Name</t>
  </si>
  <si>
    <t>Sector Category</t>
  </si>
  <si>
    <t>Text</t>
  </si>
  <si>
    <t>Numbers</t>
  </si>
  <si>
    <t>General</t>
  </si>
  <si>
    <t>Row Labels</t>
  </si>
  <si>
    <t>Grand Total</t>
  </si>
  <si>
    <t>Transport &amp; Communication</t>
  </si>
  <si>
    <t>General Index</t>
  </si>
  <si>
    <t>Fuel &amp; Light</t>
  </si>
  <si>
    <t>Transport and Communication</t>
  </si>
  <si>
    <t>Average of Food</t>
  </si>
  <si>
    <t>Average of Luxary</t>
  </si>
  <si>
    <t>Average of Clothing</t>
  </si>
  <si>
    <t>Average of Housing</t>
  </si>
  <si>
    <t>Average of Fuel &amp; Light</t>
  </si>
  <si>
    <t>Average of Health</t>
  </si>
  <si>
    <t>Average of Transport and Communication</t>
  </si>
  <si>
    <t>Average of Education</t>
  </si>
  <si>
    <t>Average of Misc</t>
  </si>
  <si>
    <t>Values</t>
  </si>
  <si>
    <t>Notes- we calculate average for all the broader category towards cpi calculation for checking distribution for different category</t>
  </si>
  <si>
    <t>Average of General Index</t>
  </si>
  <si>
    <t>Food Category having highest distribution approx 44% in Rural Sector</t>
  </si>
  <si>
    <t>Food Category having highest distribution approx 45% in Urban  Sector</t>
  </si>
  <si>
    <t>Food Category having highest distribution approx 44% in Rural + Urban Sector</t>
  </si>
  <si>
    <t>Avg rate</t>
  </si>
  <si>
    <t>Inflation Rate</t>
  </si>
  <si>
    <t>The  Growth rate of General Index Seems to be in picked in 2021</t>
  </si>
  <si>
    <t xml:space="preserve">Date </t>
  </si>
  <si>
    <t>2022 August</t>
  </si>
  <si>
    <t>2022 December</t>
  </si>
  <si>
    <t>2022 July</t>
  </si>
  <si>
    <t>2022 June</t>
  </si>
  <si>
    <t>2022 November</t>
  </si>
  <si>
    <t>2022 October</t>
  </si>
  <si>
    <t>2022 September</t>
  </si>
  <si>
    <t>2023 April</t>
  </si>
  <si>
    <t>2023 February</t>
  </si>
  <si>
    <t>2023 January</t>
  </si>
  <si>
    <t>2023 March</t>
  </si>
  <si>
    <t>2023 May</t>
  </si>
  <si>
    <t>Sum of Food Category</t>
  </si>
  <si>
    <t>Inflation rate</t>
  </si>
  <si>
    <t>To Check the Inflation rate Of Food Category By Month On Month Change</t>
  </si>
  <si>
    <t>To Check the Biggest Individual Individual Category Contributor Towards  Inflation</t>
  </si>
  <si>
    <t>Absolute Change</t>
  </si>
  <si>
    <t>2022 May</t>
  </si>
  <si>
    <t>Essential Services</t>
  </si>
  <si>
    <t>Date</t>
  </si>
  <si>
    <t>2018 April</t>
  </si>
  <si>
    <t>2018 August</t>
  </si>
  <si>
    <t>2018 December</t>
  </si>
  <si>
    <t>2018 February</t>
  </si>
  <si>
    <t>2018 January</t>
  </si>
  <si>
    <t>2018 July</t>
  </si>
  <si>
    <t>2018 June</t>
  </si>
  <si>
    <t>2018 March</t>
  </si>
  <si>
    <t>2018 May</t>
  </si>
  <si>
    <t>2018 November</t>
  </si>
  <si>
    <t>2018 October</t>
  </si>
  <si>
    <t>2018 September</t>
  </si>
  <si>
    <t>2019 August</t>
  </si>
  <si>
    <t>2019 December</t>
  </si>
  <si>
    <t>2019 February</t>
  </si>
  <si>
    <t>2019 January</t>
  </si>
  <si>
    <t>2019 July</t>
  </si>
  <si>
    <t>2019 June</t>
  </si>
  <si>
    <t>2019 March</t>
  </si>
  <si>
    <t>2019 May</t>
  </si>
  <si>
    <t>2019 November</t>
  </si>
  <si>
    <t>2019 October</t>
  </si>
  <si>
    <t>2019 September</t>
  </si>
  <si>
    <t>2020 April</t>
  </si>
  <si>
    <t>2020 August</t>
  </si>
  <si>
    <t>2020 December</t>
  </si>
  <si>
    <t>2020 February</t>
  </si>
  <si>
    <t>2020 January</t>
  </si>
  <si>
    <t>2020 July</t>
  </si>
  <si>
    <t>2020 June</t>
  </si>
  <si>
    <t>2020 March</t>
  </si>
  <si>
    <t>2020 May</t>
  </si>
  <si>
    <t>2020 November</t>
  </si>
  <si>
    <t>2020 October</t>
  </si>
  <si>
    <t>2020 September</t>
  </si>
  <si>
    <t>2021 April</t>
  </si>
  <si>
    <t>2021 August</t>
  </si>
  <si>
    <t>2021 December</t>
  </si>
  <si>
    <t>2021 February</t>
  </si>
  <si>
    <t>2021 January</t>
  </si>
  <si>
    <t>2021 July</t>
  </si>
  <si>
    <t>2021 June</t>
  </si>
  <si>
    <t>2021 March</t>
  </si>
  <si>
    <t>2021 May</t>
  </si>
  <si>
    <t>2021 November</t>
  </si>
  <si>
    <t>2021 October</t>
  </si>
  <si>
    <t>2021 September</t>
  </si>
  <si>
    <t>2022 April</t>
  </si>
  <si>
    <t>2022 February</t>
  </si>
  <si>
    <t>2022 January</t>
  </si>
  <si>
    <t>2022 March</t>
  </si>
  <si>
    <t>(Multiple Items)</t>
  </si>
  <si>
    <t>Date -2018-2019</t>
  </si>
  <si>
    <t>Date -2019-2020</t>
  </si>
  <si>
    <t>Date -2020-2021</t>
  </si>
  <si>
    <t>Date -2021-2022</t>
  </si>
  <si>
    <t>2019-2020</t>
  </si>
  <si>
    <t>2020-2021</t>
  </si>
  <si>
    <t>2021-2022</t>
  </si>
  <si>
    <t>Inflation Rate of Food</t>
  </si>
  <si>
    <t>Inflation Rate of Healthcare</t>
  </si>
  <si>
    <t>Inflation Rate of Essential Services</t>
  </si>
  <si>
    <t>Column Labels</t>
  </si>
  <si>
    <t>Year 2021-2022</t>
  </si>
  <si>
    <t xml:space="preserve">Due to covid  period general index CPI Inflation  rate get higher </t>
  </si>
  <si>
    <t>Cereals and products Avg Rural</t>
  </si>
  <si>
    <t>2022-2023</t>
  </si>
  <si>
    <t>October 2022 and May 2023 have highest inflation rate in food category. In December 2022 and February 2023 have lowest inflation rate in food category.</t>
  </si>
  <si>
    <t>Overall Absolute Change is 1.88 % throughout the whole year 2022-2023.</t>
  </si>
  <si>
    <t>Spices is the Largest contributor category towards inflation for year 2022-2023</t>
  </si>
  <si>
    <t>Cereals is the Second largest contributor category towards inflation for year 2022-2023</t>
  </si>
  <si>
    <t>2018-2019</t>
  </si>
  <si>
    <t>Crude Oil FOB Price (Indian Basket)</t>
  </si>
  <si>
    <t>Crude Oil Import In (Rs.)</t>
  </si>
  <si>
    <t>Total Import of Oil</t>
  </si>
  <si>
    <t>Correlation of Crude Oil Price with all category</t>
  </si>
  <si>
    <t>Correlation 2021-23 Crude Oil Import</t>
  </si>
  <si>
    <t>Correlation 2021-23 Total Oil Import</t>
  </si>
  <si>
    <t xml:space="preserve"> Transport and communication  Category steady increase in the CPI for the Rural+ Urban Sector over the year 2021-2023 wich correlate with rising oil prices 75%</t>
  </si>
  <si>
    <t>Meat and Fish and Fruits Showing Increase in the CPI for the Rural+ Urban Sector over the year 2021-2023 which correlates about 77%</t>
  </si>
  <si>
    <t>Fuel and light also shows more increase in the CPI for the Rural+ Urban Sector over the year 2021-2023 which correlate about 66%</t>
  </si>
  <si>
    <t xml:space="preserve">Cereals and products </t>
  </si>
  <si>
    <t xml:space="preserve">Meat and fish </t>
  </si>
  <si>
    <t xml:space="preserve">Egg </t>
  </si>
  <si>
    <t xml:space="preserve">Milk and products </t>
  </si>
  <si>
    <t xml:space="preserve">Oils and fats </t>
  </si>
  <si>
    <t xml:space="preserve">Fruits </t>
  </si>
  <si>
    <t xml:space="preserve">Vegetables </t>
  </si>
  <si>
    <t xml:space="preserve">Pulses and products </t>
  </si>
  <si>
    <t xml:space="preserve">Sugar and Confectionery </t>
  </si>
  <si>
    <t xml:space="preserve">Spices </t>
  </si>
  <si>
    <t xml:space="preserve">Prepared meals, snacks, sweets </t>
  </si>
  <si>
    <t xml:space="preserve">Food and beverages </t>
  </si>
  <si>
    <t>In the healthcare sector having noticeable increment throughout the year 2019-2022</t>
  </si>
  <si>
    <t>In the essential service sector also having noticeable increment throughout the year 2019-2022</t>
  </si>
  <si>
    <t xml:space="preserve">Average of Cereals and products </t>
  </si>
  <si>
    <t xml:space="preserve">Average of Meat and fish </t>
  </si>
  <si>
    <t xml:space="preserve">Average of Egg </t>
  </si>
  <si>
    <t xml:space="preserve">Average of Milk and products </t>
  </si>
  <si>
    <t xml:space="preserve">Average of Oils and fats </t>
  </si>
  <si>
    <t xml:space="preserve">Average of Fruits </t>
  </si>
  <si>
    <t xml:space="preserve">Average of Vegetables </t>
  </si>
  <si>
    <t xml:space="preserve">Average of Pulses and products </t>
  </si>
  <si>
    <t xml:space="preserve">Average of Sugar and Confectionery </t>
  </si>
  <si>
    <t xml:space="preserve">Average of Spices </t>
  </si>
  <si>
    <t xml:space="preserve">Average of Prepared meals, snacks, sweets </t>
  </si>
  <si>
    <t xml:space="preserve">Average of Food and beverages </t>
  </si>
  <si>
    <t xml:space="preserve">Average of Non-alcoholic beverages </t>
  </si>
  <si>
    <t xml:space="preserve">Average of Pan, tobacco and intoxicants </t>
  </si>
  <si>
    <t xml:space="preserve">Average of Clothing </t>
  </si>
  <si>
    <t xml:space="preserve">Average of Footwear </t>
  </si>
  <si>
    <t xml:space="preserve">Average of Clothing and footwear  </t>
  </si>
  <si>
    <t xml:space="preserve">Average of Housing </t>
  </si>
  <si>
    <t xml:space="preserve">Average of Fuel and light </t>
  </si>
  <si>
    <t xml:space="preserve">Average of Household goods and services </t>
  </si>
  <si>
    <t xml:space="preserve">Average of Health </t>
  </si>
  <si>
    <t xml:space="preserve">Average of Transport and communication </t>
  </si>
  <si>
    <t xml:space="preserve">Average of Recreation and amusement </t>
  </si>
  <si>
    <t xml:space="preserve">Average of Education </t>
  </si>
  <si>
    <t xml:space="preserve">Average of Personal care and effects </t>
  </si>
  <si>
    <t xml:space="preserve">Average of Miscellaneous </t>
  </si>
  <si>
    <t xml:space="preserve">Average of General index </t>
  </si>
  <si>
    <t>In the Food category don't have that much of decreasing  in inflation rate from 2019-2021</t>
  </si>
  <si>
    <t>Considering Covid year  starts from March 2020</t>
  </si>
  <si>
    <t xml:space="preserve"> Cereals and products </t>
  </si>
  <si>
    <t xml:space="preserve">  Meat and fish </t>
  </si>
  <si>
    <t xml:space="preserve">  Egg </t>
  </si>
  <si>
    <t xml:space="preserve">  Milk and products </t>
  </si>
  <si>
    <t xml:space="preserve">  Oils and fats </t>
  </si>
  <si>
    <t xml:space="preserve">  Fruits </t>
  </si>
  <si>
    <t xml:space="preserve">  Vegetables </t>
  </si>
  <si>
    <t xml:space="preserve">  Pulses and products </t>
  </si>
  <si>
    <t xml:space="preserve">  Sugar and Confectionery </t>
  </si>
  <si>
    <t xml:space="preserve">  Spices </t>
  </si>
  <si>
    <t xml:space="preserve">  Prepared meals, snacks, sweets </t>
  </si>
  <si>
    <t xml:space="preserve">  Food and beverages </t>
  </si>
  <si>
    <t xml:space="preserve"> Food</t>
  </si>
  <si>
    <t xml:space="preserve"> Health</t>
  </si>
  <si>
    <t xml:space="preserve"> Essential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</si>
</sst>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9" fillId="0" borderId="0"/>
    <xf numFmtId="0" fontId="20" fillId="0" borderId="0"/>
  </cellStyleXfs>
  <cellXfs count="40">
    <xf numFmtId="0" fontId="0" fillId="0" borderId="0" xfId="0"/>
    <xf numFmtId="0" fontId="16" fillId="0" borderId="0" xfId="0" applyFont="1"/>
    <xf numFmtId="2" fontId="16" fillId="33" borderId="10" xfId="0" applyNumberFormat="1" applyFont="1" applyFill="1" applyBorder="1"/>
    <xf numFmtId="0" fontId="0" fillId="34" borderId="0" xfId="0" applyFill="1"/>
    <xf numFmtId="2" fontId="0" fillId="0" borderId="0" xfId="0" applyNumberFormat="1"/>
    <xf numFmtId="0" fontId="16" fillId="34" borderId="10" xfId="0" applyFont="1" applyFill="1" applyBorder="1"/>
    <xf numFmtId="0" fontId="0" fillId="34" borderId="10" xfId="0" applyFill="1" applyBorder="1"/>
    <xf numFmtId="2" fontId="0" fillId="34" borderId="10" xfId="0" applyNumberFormat="1" applyFill="1" applyBorder="1"/>
    <xf numFmtId="0" fontId="0" fillId="35" borderId="10" xfId="0" applyFill="1" applyBorder="1"/>
    <xf numFmtId="0" fontId="0" fillId="0" borderId="0" xfId="0" applyAlignment="1">
      <alignment horizontal="left"/>
    </xf>
    <xf numFmtId="0" fontId="0" fillId="0" borderId="0" xfId="0" pivotButton="1"/>
    <xf numFmtId="10" fontId="0" fillId="0" borderId="0" xfId="42" applyNumberFormat="1" applyFont="1"/>
    <xf numFmtId="2" fontId="16" fillId="33" borderId="11" xfId="0" applyNumberFormat="1" applyFont="1" applyFill="1" applyBorder="1"/>
    <xf numFmtId="10" fontId="0" fillId="34" borderId="11" xfId="42" applyNumberFormat="1" applyFont="1" applyFill="1" applyBorder="1"/>
    <xf numFmtId="2" fontId="0" fillId="34" borderId="0" xfId="0" applyNumberFormat="1" applyFill="1"/>
    <xf numFmtId="0" fontId="16" fillId="34" borderId="0" xfId="0" applyFont="1" applyFill="1"/>
    <xf numFmtId="0" fontId="16" fillId="36" borderId="12" xfId="0" applyFont="1" applyFill="1" applyBorder="1"/>
    <xf numFmtId="0" fontId="16" fillId="34" borderId="0" xfId="0" applyFont="1" applyFill="1" applyAlignment="1">
      <alignment horizontal="left"/>
    </xf>
    <xf numFmtId="0" fontId="0" fillId="37" borderId="10" xfId="0" applyFill="1" applyBorder="1"/>
    <xf numFmtId="2" fontId="0" fillId="0" borderId="0" xfId="42" applyNumberFormat="1" applyFont="1"/>
    <xf numFmtId="0" fontId="16" fillId="0" borderId="10" xfId="0" applyFont="1" applyBorder="1" applyAlignment="1">
      <alignment vertical="center"/>
    </xf>
    <xf numFmtId="16" fontId="0" fillId="0" borderId="10" xfId="0" applyNumberFormat="1" applyBorder="1" applyAlignment="1">
      <alignment vertical="center"/>
    </xf>
    <xf numFmtId="4" fontId="0" fillId="0" borderId="10" xfId="0" applyNumberFormat="1" applyBorder="1" applyAlignment="1">
      <alignment vertical="center"/>
    </xf>
    <xf numFmtId="16" fontId="0" fillId="0" borderId="10" xfId="0" applyNumberFormat="1" applyBorder="1"/>
    <xf numFmtId="0" fontId="0" fillId="0" borderId="10" xfId="0" applyBorder="1" applyAlignment="1">
      <alignment vertical="center"/>
    </xf>
    <xf numFmtId="9" fontId="0" fillId="0" borderId="10" xfId="42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10" fontId="16" fillId="0" borderId="0" xfId="0" applyNumberFormat="1" applyFont="1" applyAlignment="1">
      <alignment horizontal="left"/>
    </xf>
    <xf numFmtId="0" fontId="21" fillId="0" borderId="0" xfId="0" applyFont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 3 5" xfId="44" xr:uid="{B141A79D-3E2F-436B-B5D0-A1936F3F194E}"/>
    <cellStyle name="Normal 259" xfId="43" xr:uid="{124471BA-AF8F-4FE5-B967-C1925F04BFC0}"/>
    <cellStyle name="Normal 4" xfId="45" xr:uid="{AEFBB290-70F2-4EBA-BF1D-DAB362EFBC1C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Inflation Project .xlsx]Q1-% Distrubution of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</a:t>
            </a:r>
            <a:r>
              <a:rPr lang="en-US" baseline="0"/>
              <a:t> Sector Wise Distribution</a:t>
            </a:r>
            <a:endParaRPr lang="en-US"/>
          </a:p>
        </c:rich>
      </c:tx>
      <c:layout>
        <c:manualLayout>
          <c:xMode val="edge"/>
          <c:yMode val="edge"/>
          <c:x val="2.7039370078740153E-2"/>
          <c:y val="1.0638297872340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'Q1-% Distrubution of category'!$B$4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AF-440E-8AC3-8B351698CA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AF-440E-8AC3-8B351698CA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AF-440E-8AC3-8B351698CA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AF-440E-8AC3-8B351698CA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EAF-440E-8AC3-8B351698CA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EAF-440E-8AC3-8B351698CA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EAF-440E-8AC3-8B351698CA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EAF-440E-8AC3-8B351698CABB}"/>
              </c:ext>
            </c:extLst>
          </c:dPt>
          <c:dPt>
            <c:idx val="8"/>
            <c:bubble3D val="0"/>
            <c:explosion val="1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20-4B64-A7CE-35FA3270BD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EAF-440E-8AC3-8B351698CA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'Q1-% Distrubution of category'!$A$5:$A$14</c:f>
              <c:strCache>
                <c:ptCount val="10"/>
                <c:pt idx="0">
                  <c:v>Average of Food</c:v>
                </c:pt>
                <c:pt idx="1">
                  <c:v>Average of Luxary</c:v>
                </c:pt>
                <c:pt idx="2">
                  <c:v>Average of Clothing</c:v>
                </c:pt>
                <c:pt idx="3">
                  <c:v>Average of Housing</c:v>
                </c:pt>
                <c:pt idx="4">
                  <c:v>Average of Fuel &amp; Light</c:v>
                </c:pt>
                <c:pt idx="5">
                  <c:v>Average of Health</c:v>
                </c:pt>
                <c:pt idx="6">
                  <c:v>Average of Transport and Communication</c:v>
                </c:pt>
                <c:pt idx="7">
                  <c:v>Average of Education</c:v>
                </c:pt>
                <c:pt idx="8">
                  <c:v>Average of Misc</c:v>
                </c:pt>
                <c:pt idx="9">
                  <c:v>Average of General Index</c:v>
                </c:pt>
              </c:strCache>
            </c:strRef>
          </c:cat>
          <c:val>
            <c:numRef>
              <c:f>'Q1-% Distrubution of category'!$B$5:$B$14</c:f>
              <c:numCache>
                <c:formatCode>General</c:formatCode>
                <c:ptCount val="10"/>
                <c:pt idx="0">
                  <c:v>2098.1200000000003</c:v>
                </c:pt>
                <c:pt idx="1">
                  <c:v>730.98</c:v>
                </c:pt>
                <c:pt idx="2">
                  <c:v>567.04000000000008</c:v>
                </c:pt>
                <c:pt idx="3">
                  <c:v>172.51384162608764</c:v>
                </c:pt>
                <c:pt idx="4">
                  <c:v>182.04000000000002</c:v>
                </c:pt>
                <c:pt idx="5">
                  <c:v>186.58</c:v>
                </c:pt>
                <c:pt idx="6">
                  <c:v>169.06</c:v>
                </c:pt>
                <c:pt idx="7">
                  <c:v>178.9</c:v>
                </c:pt>
                <c:pt idx="8">
                  <c:v>178.14</c:v>
                </c:pt>
                <c:pt idx="9">
                  <c:v>178.48000000000002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0-4B64-A7CE-35FA3270B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98282631105664"/>
          <c:y val="4.611367063159659E-2"/>
          <c:w val="0.33230408176693793"/>
          <c:h val="0.913570112246607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Inflation Project .xlsx]Q1-% Distrubution of category!PivotTable4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</a:t>
            </a:r>
            <a:r>
              <a:rPr lang="en-US" baseline="0"/>
              <a:t> Sector Wise Distribution</a:t>
            </a:r>
            <a:endParaRPr lang="en-US"/>
          </a:p>
        </c:rich>
      </c:tx>
      <c:layout>
        <c:manualLayout>
          <c:xMode val="edge"/>
          <c:yMode val="edge"/>
          <c:x val="6.4268898981483968E-2"/>
          <c:y val="5.0228310502283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'Q1-% Distrubution of category'!$B$20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92-479F-9896-F0FCFCC6FB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92-479F-9896-F0FCFCC6FB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92-479F-9896-F0FCFCC6FB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92-479F-9896-F0FCFCC6FB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92-479F-9896-F0FCFCC6FB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92-479F-9896-F0FCFCC6FBC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92-479F-9896-F0FCFCC6FBC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92-479F-9896-F0FCFCC6FBC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92-479F-9896-F0FCFCC6FBC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792-479F-9896-F0FCFCC6FB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'Q1-% Distrubution of category'!$A$21:$A$30</c:f>
              <c:strCache>
                <c:ptCount val="10"/>
                <c:pt idx="0">
                  <c:v>Average of Food</c:v>
                </c:pt>
                <c:pt idx="1">
                  <c:v>Average of Luxary</c:v>
                </c:pt>
                <c:pt idx="2">
                  <c:v>Average of Clothing</c:v>
                </c:pt>
                <c:pt idx="3">
                  <c:v>Average of Housing</c:v>
                </c:pt>
                <c:pt idx="4">
                  <c:v>Average of Fuel &amp; Light</c:v>
                </c:pt>
                <c:pt idx="5">
                  <c:v>Average of Health</c:v>
                </c:pt>
                <c:pt idx="6">
                  <c:v>Average of Transport and Communication</c:v>
                </c:pt>
                <c:pt idx="7">
                  <c:v>Average of Education</c:v>
                </c:pt>
                <c:pt idx="8">
                  <c:v>Average of Misc</c:v>
                </c:pt>
                <c:pt idx="9">
                  <c:v>Average of General Index</c:v>
                </c:pt>
              </c:strCache>
            </c:strRef>
          </c:cat>
          <c:val>
            <c:numRef>
              <c:f>'Q1-% Distrubution of category'!$B$21:$B$30</c:f>
              <c:numCache>
                <c:formatCode>General</c:formatCode>
                <c:ptCount val="10"/>
                <c:pt idx="0">
                  <c:v>2148.94</c:v>
                </c:pt>
                <c:pt idx="1">
                  <c:v>718.78</c:v>
                </c:pt>
                <c:pt idx="2">
                  <c:v>525.56000000000006</c:v>
                </c:pt>
                <c:pt idx="3">
                  <c:v>173.98</c:v>
                </c:pt>
                <c:pt idx="4">
                  <c:v>182.20000000000002</c:v>
                </c:pt>
                <c:pt idx="5">
                  <c:v>180.76</c:v>
                </c:pt>
                <c:pt idx="6">
                  <c:v>159.92000000000002</c:v>
                </c:pt>
                <c:pt idx="7">
                  <c:v>173.16</c:v>
                </c:pt>
                <c:pt idx="8">
                  <c:v>170.28</c:v>
                </c:pt>
                <c:pt idx="9">
                  <c:v>176.62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D-458F-911F-F08399C1CC2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75988310739498"/>
          <c:y val="2.7701018504762382E-2"/>
          <c:w val="0.31777619936683171"/>
          <c:h val="0.91143201439442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Inflation Project .xlsx]Q1-% Distrubution of category!PivotTable5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</a:t>
            </a:r>
            <a:r>
              <a:rPr lang="en-US" baseline="0"/>
              <a:t> + Urban Wise Distribution</a:t>
            </a:r>
            <a:endParaRPr lang="en-US"/>
          </a:p>
        </c:rich>
      </c:tx>
      <c:layout>
        <c:manualLayout>
          <c:xMode val="edge"/>
          <c:yMode val="edge"/>
          <c:x val="6.1677749645251939E-2"/>
          <c:y val="2.1071401269016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'Q1-% Distrubution of category'!$B$40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EA-4DB2-BEAB-A472BF66D6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EA-4DB2-BEAB-A472BF66D6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EA-4DB2-BEAB-A472BF66D6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EA-4DB2-BEAB-A472BF66D6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EA-4DB2-BEAB-A472BF66D6D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EA-4DB2-BEAB-A472BF66D6D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EA-4DB2-BEAB-A472BF66D6D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AEA-4DB2-BEAB-A472BF66D6D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AEA-4DB2-BEAB-A472BF66D6D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AEA-4DB2-BEAB-A472BF66D6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'Q1-% Distrubution of category'!$A$41:$A$50</c:f>
              <c:strCache>
                <c:ptCount val="10"/>
                <c:pt idx="0">
                  <c:v>Average of Food</c:v>
                </c:pt>
                <c:pt idx="1">
                  <c:v>Average of Luxary</c:v>
                </c:pt>
                <c:pt idx="2">
                  <c:v>Average of Clothing</c:v>
                </c:pt>
                <c:pt idx="3">
                  <c:v>Average of Housing</c:v>
                </c:pt>
                <c:pt idx="4">
                  <c:v>Average of Fuel &amp; Light</c:v>
                </c:pt>
                <c:pt idx="5">
                  <c:v>Average of Health</c:v>
                </c:pt>
                <c:pt idx="6">
                  <c:v>Average of Transport and Communication</c:v>
                </c:pt>
                <c:pt idx="7">
                  <c:v>Average of Education</c:v>
                </c:pt>
                <c:pt idx="8">
                  <c:v>Average of Misc</c:v>
                </c:pt>
                <c:pt idx="9">
                  <c:v>Average of General Index</c:v>
                </c:pt>
              </c:strCache>
            </c:strRef>
          </c:cat>
          <c:val>
            <c:numRef>
              <c:f>'Q1-% Distrubution of category'!$B$41:$B$50</c:f>
              <c:numCache>
                <c:formatCode>General</c:formatCode>
                <c:ptCount val="10"/>
                <c:pt idx="0">
                  <c:v>2117.04</c:v>
                </c:pt>
                <c:pt idx="1">
                  <c:v>724.57999999999993</c:v>
                </c:pt>
                <c:pt idx="2">
                  <c:v>550.24</c:v>
                </c:pt>
                <c:pt idx="3">
                  <c:v>173.98</c:v>
                </c:pt>
                <c:pt idx="4">
                  <c:v>182.1</c:v>
                </c:pt>
                <c:pt idx="5">
                  <c:v>184.35999999999999</c:v>
                </c:pt>
                <c:pt idx="6">
                  <c:v>164.26000000000002</c:v>
                </c:pt>
                <c:pt idx="7">
                  <c:v>175.56</c:v>
                </c:pt>
                <c:pt idx="8">
                  <c:v>174.34</c:v>
                </c:pt>
                <c:pt idx="9">
                  <c:v>177.61999999999998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5-4495-83B4-48136F48D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404392412113536"/>
          <c:y val="3.7200058326042583E-2"/>
          <c:w val="0.2893125252547315"/>
          <c:h val="0.92222922134733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on Year  Inflation Rate (Rural +Urban)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'Q2- Year wise highest inflation'!$F$3</c:f>
              <c:strCache>
                <c:ptCount val="1"/>
                <c:pt idx="0">
                  <c:v>Inflation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'Q2- Year wise highest inflation'!$D$4:$D$10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'Q2- Year wise highest inflation'!$F$4:$F$10</c:f>
              <c:numCache>
                <c:formatCode>0.00%</c:formatCode>
                <c:ptCount val="7"/>
                <c:pt idx="1">
                  <c:v>3.9513108614232476E-2</c:v>
                </c:pt>
                <c:pt idx="2">
                  <c:v>3.8961038961039161E-2</c:v>
                </c:pt>
                <c:pt idx="3">
                  <c:v>4.8040142917191761E-2</c:v>
                </c:pt>
                <c:pt idx="4">
                  <c:v>6.849390613798044E-2</c:v>
                </c:pt>
                <c:pt idx="5">
                  <c:v>6.6219354838709665E-2</c:v>
                </c:pt>
                <c:pt idx="6">
                  <c:v>3.1774615161196632E-2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6-4A94-8A42-68AC64FB59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75744688"/>
        <c:axId val="1575742288"/>
      </c:barChart>
      <c:catAx>
        <c:axId val="157574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42288"/>
        <c:crosses val="autoZero"/>
        <c:auto val="1"/>
        <c:lblAlgn val="ctr"/>
        <c:lblOffset val="100"/>
        <c:noMultiLvlLbl val="0"/>
      </c:catAx>
      <c:valAx>
        <c:axId val="15757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4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Inflation</a:t>
            </a:r>
            <a:r>
              <a:rPr lang="en-IN" baseline="0"/>
              <a:t> rate for Rural + Urban sector (Pre and Post Covid Year)</a:t>
            </a:r>
            <a:endParaRPr lang="en-IN"/>
          </a:p>
        </c:rich>
      </c:tx>
      <c:layout>
        <c:manualLayout>
          <c:xMode val="edge"/>
          <c:yMode val="edge"/>
          <c:x val="0.13235563703024747"/>
          <c:y val="3.5242290748898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'Q4'!$L$4</c:f>
              <c:strCache>
                <c:ptCount val="1"/>
                <c:pt idx="0">
                  <c:v>Inflation Rate of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'Q4'!$K$5:$K$8</c:f>
              <c:strCache>
                <c:ptCount val="4"/>
                <c:pt idx="0">
                  <c:v>2018-2019</c:v>
                </c:pt>
                <c:pt idx="1">
                  <c:v>2019-2020</c:v>
                </c:pt>
                <c:pt idx="2">
                  <c:v>2020-2021</c:v>
                </c:pt>
                <c:pt idx="3">
                  <c:v>2021-2022</c:v>
                </c:pt>
              </c:strCache>
            </c:strRef>
          </c:cat>
          <c:val>
            <c:numRef>
              <c:f>'Q4'!$L$5:$L$8</c:f>
              <c:numCache>
                <c:formatCode>0.00</c:formatCode>
                <c:ptCount val="4"/>
                <c:pt idx="0">
                  <c:v>-0.20898641588297318</c:v>
                </c:pt>
                <c:pt idx="1">
                  <c:v>8.9553154922661342</c:v>
                </c:pt>
                <c:pt idx="2">
                  <c:v>7.1132086200034195</c:v>
                </c:pt>
                <c:pt idx="3">
                  <c:v>6.0332465877104662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4-4D0D-8DDB-BB6464057846}"/>
            </c:ext>
          </c:extLst>
        </c:ser>
        <c:ser>
          <c:idx val="1"/>
          <c:order val="1"/>
          <c:tx>
            <c:strRef>
              <c:f>'Q4'!$M$4</c:f>
              <c:strCache>
                <c:ptCount val="1"/>
                <c:pt idx="0">
                  <c:v>Inflation Rate of Healthcare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'Q4'!$K$5:$K$8</c:f>
              <c:strCache>
                <c:ptCount val="4"/>
                <c:pt idx="0">
                  <c:v>2018-2019</c:v>
                </c:pt>
                <c:pt idx="1">
                  <c:v>2019-2020</c:v>
                </c:pt>
                <c:pt idx="2">
                  <c:v>2020-2021</c:v>
                </c:pt>
                <c:pt idx="3">
                  <c:v>2021-2022</c:v>
                </c:pt>
              </c:strCache>
            </c:strRef>
          </c:cat>
          <c:val>
            <c:numRef>
              <c:f>'Q4'!$M$5:$M$8</c:f>
              <c:numCache>
                <c:formatCode>0.00</c:formatCode>
                <c:ptCount val="4"/>
                <c:pt idx="0">
                  <c:v>8.413998510796711</c:v>
                </c:pt>
                <c:pt idx="1">
                  <c:v>3.7619699042407659</c:v>
                </c:pt>
                <c:pt idx="2">
                  <c:v>5.9093893630991463</c:v>
                </c:pt>
                <c:pt idx="3">
                  <c:v>6.4935064935064943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4-4D0D-8DDB-BB6464057846}"/>
            </c:ext>
          </c:extLst>
        </c:ser>
        <c:ser>
          <c:idx val="2"/>
          <c:order val="2"/>
          <c:tx>
            <c:strRef>
              <c:f>'Q4'!$N$4</c:f>
              <c:strCache>
                <c:ptCount val="1"/>
                <c:pt idx="0">
                  <c:v>Inflation Rate of Essential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'Q4'!$K$5:$K$8</c:f>
              <c:strCache>
                <c:ptCount val="4"/>
                <c:pt idx="0">
                  <c:v>2018-2019</c:v>
                </c:pt>
                <c:pt idx="1">
                  <c:v>2019-2020</c:v>
                </c:pt>
                <c:pt idx="2">
                  <c:v>2020-2021</c:v>
                </c:pt>
                <c:pt idx="3">
                  <c:v>2021-2022</c:v>
                </c:pt>
              </c:strCache>
            </c:strRef>
          </c:cat>
          <c:val>
            <c:numRef>
              <c:f>'Q4'!$N$5:$N$8</c:f>
              <c:numCache>
                <c:formatCode>0.00</c:formatCode>
                <c:ptCount val="4"/>
                <c:pt idx="0">
                  <c:v>4.5951316443119579</c:v>
                </c:pt>
                <c:pt idx="1">
                  <c:v>3.9521950065081022</c:v>
                </c:pt>
                <c:pt idx="2">
                  <c:v>4.7180536607549017</c:v>
                </c:pt>
                <c:pt idx="3">
                  <c:v>5.6107034958998705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4-4D0D-8DDB-BB64640578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0582848"/>
        <c:axId val="1550575648"/>
      </c:barChart>
      <c:catAx>
        <c:axId val="15505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75648"/>
        <c:crosses val="autoZero"/>
        <c:auto val="1"/>
        <c:lblAlgn val="ctr"/>
        <c:lblOffset val="100"/>
        <c:noMultiLvlLbl val="0"/>
      </c:catAx>
      <c:valAx>
        <c:axId val="15505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Food Category MoM Changes for Year 2022-23(Rural+Urban)</a:t>
            </a:r>
            <a:endParaRPr lang="en-AE" b="1">
              <a:effectLst/>
            </a:endParaRPr>
          </a:p>
        </cx:rich>
      </cx:tx>
    </cx:title>
    <cx:plotArea>
      <cx:plotAreaRegion>
        <cx:series layoutId="waterfall" uniqueId="{C8D9F057-D8F6-4D61-8239-44C66E2148A7}">
          <cx:tx>
            <cx:txData>
              <cx:f>_xlchart.v1.1</cx:f>
              <cx:v>Inflation rate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Aptos Narrow" panose="0211000402020202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Category Wise Inflation for a Year(2022-23) for Rural + Urban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Aptos Narrow" panose="02110004020202020204"/>
              <a:ea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waterfall" uniqueId="{4E045314-7DB8-465D-9E0B-C051FA3220B5}">
          <cx:tx>
            <cx:txData>
              <cx:f>_xlchart.v1.3</cx:f>
              <cx:v>Rural + Urban 2022-2023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0</xdr:row>
      <xdr:rowOff>25400</xdr:rowOff>
    </xdr:from>
    <xdr:to>
      <xdr:col>5</xdr:col>
      <xdr:colOff>914400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34C7F-3107-818A-8347-9D1090FC7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88900</xdr:colOff>
      <xdr:row>17</xdr:row>
      <xdr:rowOff>127000</xdr:rowOff>
    </xdr:from>
    <xdr:to>
      <xdr:col>5</xdr:col>
      <xdr:colOff>679450</xdr:colOff>
      <xdr:row>32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D2A4EB-BF7B-0A46-91B0-B2B81F46C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38</xdr:row>
      <xdr:rowOff>69850</xdr:rowOff>
    </xdr:from>
    <xdr:to>
      <xdr:col>5</xdr:col>
      <xdr:colOff>692150</xdr:colOff>
      <xdr:row>52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B6521C-1C57-807E-AF11-5AB426425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377825</xdr:colOff>
      <xdr:row>0</xdr:row>
      <xdr:rowOff>114300</xdr:rowOff>
    </xdr:from>
    <xdr:to>
      <xdr:col>14</xdr:col>
      <xdr:colOff>73025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88971-D749-79A3-512A-B9E16EE6A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469899</xdr:colOff>
      <xdr:row>13</xdr:row>
      <xdr:rowOff>44303</xdr:rowOff>
    </xdr:from>
    <xdr:to>
      <xdr:col>26</xdr:col>
      <xdr:colOff>177210</xdr:colOff>
      <xdr:row>31</xdr:row>
      <xdr:rowOff>88899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8876CDB-4440-6645-FBF8-C228150475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96149" y="2438253"/>
              <a:ext cx="7352711" cy="33592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42</xdr:row>
      <xdr:rowOff>23920</xdr:rowOff>
    </xdr:from>
    <xdr:to>
      <xdr:col>4</xdr:col>
      <xdr:colOff>1665769</xdr:colOff>
      <xdr:row>59</xdr:row>
      <xdr:rowOff>7382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9EE5DE2-40F5-316B-D3CF-CD1BA2400A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758220"/>
              <a:ext cx="5875819" cy="31140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12</xdr:row>
      <xdr:rowOff>44450</xdr:rowOff>
    </xdr:from>
    <xdr:ext cx="850900" cy="31115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6338C6C-12C7-CC78-F3E2-F88203BED547}"/>
            </a:ext>
          </a:extLst>
        </xdr:cNvPr>
        <xdr:cNvSpPr txBox="1"/>
      </xdr:nvSpPr>
      <xdr:spPr>
        <a:xfrm>
          <a:off x="14306550" y="2254250"/>
          <a:ext cx="850900" cy="311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AE" sz="1100"/>
        </a:p>
      </xdr:txBody>
    </xdr:sp>
    <xdr:clientData/>
  </xdr:oneCellAnchor>
  <xdr:twoCellAnchor>
    <xdr:from>
      <xdr:col>9</xdr:col>
      <xdr:colOff>812800</xdr:colOff>
      <xdr:row>8</xdr:row>
      <xdr:rowOff>139700</xdr:rowOff>
    </xdr:from>
    <xdr:to>
      <xdr:col>14</xdr:col>
      <xdr:colOff>368300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E028A-EC03-44BC-149D-F40B2BE7F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1270000</xdr:colOff>
      <xdr:row>11</xdr:row>
      <xdr:rowOff>95250</xdr:rowOff>
    </xdr:from>
    <xdr:ext cx="781050" cy="2772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3DDDCC2-F481-98FE-C3F4-FA231E4849E6}"/>
            </a:ext>
          </a:extLst>
        </xdr:cNvPr>
        <xdr:cNvSpPr txBox="1"/>
      </xdr:nvSpPr>
      <xdr:spPr>
        <a:xfrm>
          <a:off x="13271500" y="2120900"/>
          <a:ext cx="781050" cy="277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AE" sz="1100" kern="1200"/>
            <a:t>Covid Year</a:t>
          </a:r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0.09533</cdr:x>
      <cdr:y>0.08811</cdr:y>
    </cdr:from>
    <cdr:to>
      <cdr:x>0.22731</cdr:x>
      <cdr:y>0.40529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8C383C-2468-CD39-CE1E-FFE650F5023F}"/>
            </a:ext>
          </a:extLst>
        </cdr:cNvPr>
        <cdr:cNvSpPr txBox="1"/>
      </cdr:nvSpPr>
      <cdr:spPr>
        <a:xfrm xmlns:a="http://schemas.openxmlformats.org/drawingml/2006/main">
          <a:off x="660400" y="254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AE" sz="1100" kern="12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438.56000636574" createdVersion="8" refreshedVersion="8" minRefreshableVersion="3" recordCount="372" xr:uid="{1DBB12E9-99CA-456A-8A25-D7872C32CD02}">
  <cacheSource type="worksheet">
    <worksheetSource ref="A1:AE373" sheet="Working sheet"/>
  </cacheSource>
  <cacheFields count="31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4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  <s v="Marcrh"/>
      </sharedItems>
    </cacheField>
    <cacheField name="Date " numFmtId="0">
      <sharedItems count="126">
        <s v="2013 January"/>
        <s v="2013 February"/>
        <s v="2013 March"/>
        <s v="2013 April"/>
        <s v="2013 May"/>
        <s v="2013 June"/>
        <s v="2013 July"/>
        <s v="2013 August"/>
        <s v="2013 September"/>
        <s v="2013 October"/>
        <s v="2013 November "/>
        <s v="2013 November"/>
        <s v="2013 December"/>
        <s v="2014 January"/>
        <s v="2014 February"/>
        <s v="2014 March"/>
        <s v="2014 Marcrh"/>
        <s v="2014 April"/>
        <s v="2014 May"/>
        <s v="2014 June"/>
        <s v="2014 July"/>
        <s v="2014 August"/>
        <s v="2014 September"/>
        <s v="2014 October"/>
        <s v="2014 November"/>
        <s v="2014 December"/>
        <s v="2015 January"/>
        <s v="2015 February"/>
        <s v="2015 March"/>
        <s v="2015 April"/>
        <s v="2015 May"/>
        <s v="2015 June"/>
        <s v="2015 July"/>
        <s v="2015 August"/>
        <s v="2015 September"/>
        <s v="2015 October"/>
        <s v="2015 November"/>
        <s v="2015 December"/>
        <s v="2016 January"/>
        <s v="2016 February"/>
        <s v="2016 March"/>
        <s v="2016 April"/>
        <s v="2016 May"/>
        <s v="2016 June"/>
        <s v="2016 July"/>
        <s v="2016 August"/>
        <s v="2016 September"/>
        <s v="2016 October"/>
        <s v="2016 November"/>
        <s v="2016 December"/>
        <s v="2017 January"/>
        <s v="2017 February"/>
        <s v="2017 March"/>
        <s v="2017 April"/>
        <s v="2017 May"/>
        <s v="2017 June"/>
        <s v="2017 July"/>
        <s v="2017 August"/>
        <s v="2017 September"/>
        <s v="2017 October"/>
        <s v="2017 November"/>
        <s v="2017 December"/>
        <s v="2018 January"/>
        <s v="2018 February"/>
        <s v="2018 March"/>
        <s v="2018 April"/>
        <s v="2018 May"/>
        <s v="2018 June"/>
        <s v="2018 July"/>
        <s v="2018 August"/>
        <s v="2018 September"/>
        <s v="2018 October"/>
        <s v="2018 November"/>
        <s v="2018 December"/>
        <s v="2019 January"/>
        <s v="2019 February"/>
        <s v="2019 March"/>
        <s v="2019 May"/>
        <s v="2019 June"/>
        <s v="2019 July"/>
        <s v="2019 August"/>
        <s v="2019 September"/>
        <s v="2019 October"/>
        <s v="2019 November"/>
        <s v="2019 December"/>
        <s v="2020 January"/>
        <s v="2020 February"/>
        <s v="2020 March"/>
        <s v="2020 April"/>
        <s v="2020 May"/>
        <s v="2020 June"/>
        <s v="2020 July"/>
        <s v="2020 August"/>
        <s v="2020 September"/>
        <s v="2020 October"/>
        <s v="2020 November"/>
        <s v="2020 December"/>
        <s v="2021 January"/>
        <s v="2021 February"/>
        <s v="2021 March"/>
        <s v="2021 April"/>
        <s v="2021 May"/>
        <s v="2021 June"/>
        <s v="2021 July"/>
        <s v="2021 August"/>
        <s v="2021 September"/>
        <s v="2021 October"/>
        <s v="2021 November"/>
        <s v="2021 December"/>
        <s v="2022 January"/>
        <s v="2022 February"/>
        <s v="2022 March"/>
        <s v="2022 April"/>
        <s v="2022 May"/>
        <s v="2022 June"/>
        <s v="2022 July"/>
        <s v="2022 August"/>
        <s v="2022 September"/>
        <s v="2022 October"/>
        <s v="2022 November"/>
        <s v="2022 December"/>
        <s v="2023 January"/>
        <s v="2023 February"/>
        <s v="2023 March"/>
        <s v="2023 April"/>
        <s v="2023 May"/>
      </sharedItems>
    </cacheField>
    <cacheField name="Cereals and products cleaned" numFmtId="2">
      <sharedItems containsSemiMixedTypes="0" containsString="0" containsNumber="1" minValue="107.5" maxValue="174.8" count="255">
        <n v="107.5"/>
        <n v="110.5"/>
        <n v="108.4"/>
        <n v="109.2"/>
        <n v="112.9"/>
        <n v="110.4"/>
        <n v="110.2"/>
        <n v="113.9"/>
        <n v="111.4"/>
        <n v="114.6"/>
        <n v="111.6"/>
        <n v="110.9"/>
        <n v="115.4"/>
        <n v="112.3"/>
        <n v="117"/>
        <n v="113.8"/>
        <n v="113.4"/>
        <n v="117.8"/>
        <n v="114.8"/>
        <n v="114.3"/>
        <n v="118.3"/>
        <n v="115.6"/>
        <n v="118.6"/>
        <n v="116.4"/>
        <n v="116.3"/>
        <n v="118.9"/>
        <n v="117.1"/>
        <n v="117.3"/>
        <n v="119.8"/>
        <n v="118.1"/>
        <n v="118.4"/>
        <n v="120.5"/>
        <n v="119.1"/>
        <n v="121.2"/>
        <n v="119.6"/>
        <n v="119.4"/>
        <n v="121.9"/>
        <n v="120.2"/>
        <n v="120.1"/>
        <n v="122.1"/>
        <n v="120.7"/>
        <n v="122.5"/>
        <n v="120.9"/>
        <n v="120.3"/>
        <n v="122.7"/>
        <n v="121.1"/>
        <n v="123.1"/>
        <n v="121.5"/>
        <n v="121.7"/>
        <n v="123.8"/>
        <n v="122.4"/>
        <n v="121.8"/>
        <n v="124.8"/>
        <n v="122.3"/>
        <n v="124.2"/>
        <n v="122.9"/>
        <n v="122.6"/>
        <n v="124.6"/>
        <n v="123.2"/>
        <n v="124.5"/>
        <n v="123.3"/>
        <n v="124"/>
        <n v="123.4"/>
        <n v="124.3"/>
        <n v="123.7"/>
        <n v="123.5"/>
        <n v="123.6"/>
        <n v="124.1"/>
        <n v="123.9"/>
        <n v="124.7"/>
        <n v="125.1"/>
        <n v="125.6"/>
        <n v="125"/>
        <n v="126.1"/>
        <n v="125.4"/>
        <n v="126.3"/>
        <n v="125.7"/>
        <n v="126.8"/>
        <n v="127.1"/>
        <n v="126.4"/>
        <n v="127.3"/>
        <n v="126.5"/>
        <n v="127.4"/>
        <n v="124.9"/>
        <n v="126.6"/>
        <n v="127.6"/>
        <n v="128.6"/>
        <n v="125.9"/>
        <n v="127.7"/>
        <n v="129.30000000000001"/>
        <n v="128.5"/>
        <n v="130.1"/>
        <n v="130.80000000000001"/>
        <n v="128.1"/>
        <n v="129.9"/>
        <n v="131.30000000000001"/>
        <n v="128.69999999999999"/>
        <n v="130.5"/>
        <n v="132"/>
        <n v="130.19999999999999"/>
        <n v="131.4"/>
        <n v="132.6"/>
        <n v="131.6"/>
        <n v="132.30000000000001"/>
        <n v="133.1"/>
        <n v="132.19999999999999"/>
        <n v="132.80000000000001"/>
        <n v="133.30000000000001"/>
        <n v="133.6"/>
        <n v="132.69999999999999"/>
        <n v="133.19999999999999"/>
        <n v="133"/>
        <n v="132.9"/>
        <n v="133.5"/>
        <n v="134"/>
        <n v="134.80000000000001"/>
        <n v="134.30000000000001"/>
        <n v="135.19999999999999"/>
        <n v="134.69999999999999"/>
        <n v="135.9"/>
        <n v="133.9"/>
        <n v="135.30000000000001"/>
        <n v="136.30000000000001"/>
        <n v="135.69999999999999"/>
        <n v="136.4"/>
        <n v="134.4"/>
        <n v="135.80000000000001"/>
        <n v="136.6"/>
        <n v="134.6"/>
        <n v="136"/>
        <n v="136.80000000000001"/>
        <n v="135"/>
        <n v="136.19999999999999"/>
        <n v="137.1"/>
        <n v="137.4"/>
        <n v="137.6"/>
        <n v="136.9"/>
        <n v="138.4"/>
        <n v="135.6"/>
        <n v="137.5"/>
        <n v="139.19999999999999"/>
        <n v="136.5"/>
        <n v="138.30000000000001"/>
        <n v="139.4"/>
        <n v="137"/>
        <n v="138.6"/>
        <n v="139.30000000000001"/>
        <n v="138.1"/>
        <n v="138.5"/>
        <n v="139.69999999999999"/>
        <n v="137.80000000000001"/>
        <n v="140.4"/>
        <n v="140.69999999999999"/>
        <n v="138.69999999999999"/>
        <n v="141.4"/>
        <n v="142.1"/>
        <n v="140.1"/>
        <n v="142.69999999999999"/>
        <n v="140.9"/>
        <n v="141"/>
        <n v="143.5"/>
        <n v="141.80000000000001"/>
        <n v="144.1"/>
        <n v="142.5"/>
        <n v="142.80000000000001"/>
        <n v="144.9"/>
        <n v="143.69999999999999"/>
        <n v="145.6"/>
        <n v="144.30000000000001"/>
        <n v="144.19999999999999"/>
        <n v="146.19999999999999"/>
        <n v="144.80000000000001"/>
        <n v="144.4"/>
        <n v="146.5"/>
        <n v="145.1"/>
        <n v="147.19999999999999"/>
        <n v="151.80000000000001"/>
        <n v="148.69999999999999"/>
        <n v="136.47999999999999"/>
        <n v="136.66"/>
        <n v="136.84"/>
        <n v="148.19999999999999"/>
        <n v="152.69999999999999"/>
        <n v="149.6"/>
        <n v="147.6"/>
        <n v="151.6"/>
        <n v="148.9"/>
        <n v="146.9"/>
        <n v="151.5"/>
        <n v="148.4"/>
        <n v="146"/>
        <n v="150.6"/>
        <n v="147.5"/>
        <n v="145.4"/>
        <n v="149.69999999999999"/>
        <n v="146.80000000000001"/>
        <n v="144.6"/>
        <n v="149"/>
        <n v="143.4"/>
        <n v="148"/>
        <n v="148.80000000000001"/>
        <n v="146.30000000000001"/>
        <n v="149.19999999999999"/>
        <n v="146.69999999999999"/>
        <n v="149.1"/>
        <n v="146.4"/>
        <n v="149.30000000000001"/>
        <n v="146.6"/>
        <n v="146.1"/>
        <n v="150.1"/>
        <n v="147.4"/>
        <n v="151"/>
        <n v="148.30000000000001"/>
        <n v="152.19999999999999"/>
        <n v="149.5"/>
        <n v="152.5"/>
        <n v="150"/>
        <n v="150.19999999999999"/>
        <n v="153.69999999999999"/>
        <n v="151.30000000000001"/>
        <n v="155.4"/>
        <n v="152.9"/>
        <n v="156.69999999999999"/>
        <n v="154.1"/>
        <n v="153.80000000000001"/>
        <n v="157.5"/>
        <n v="155"/>
        <n v="155.19999999999999"/>
        <n v="159.30000000000001"/>
        <n v="156.5"/>
        <n v="159.5"/>
        <n v="162.1"/>
        <n v="160.30000000000001"/>
        <n v="162.9"/>
        <n v="164.9"/>
        <n v="163.5"/>
        <n v="164.7"/>
        <n v="166.4"/>
        <n v="165.2"/>
        <n v="166.9"/>
        <n v="168.4"/>
        <n v="167.4"/>
        <n v="168.8"/>
        <n v="170.2"/>
        <n v="169.2"/>
        <n v="174"/>
        <n v="173.3"/>
        <n v="173.8"/>
        <n v="174.2"/>
        <n v="174.7"/>
        <n v="174.4"/>
        <n v="174.3"/>
        <n v="174.8"/>
        <n v="173.2"/>
        <n v="173.7"/>
      </sharedItems>
    </cacheField>
    <cacheField name="Meat and fish cleaned" numFmtId="2">
      <sharedItems containsSemiMixedTypes="0" containsString="0" containsNumber="1" minValue="106.3" maxValue="223.4"/>
    </cacheField>
    <cacheField name="Egg Cleaned" numFmtId="2">
      <sharedItems containsSemiMixedTypes="0" containsString="0" containsNumber="1" minValue="102.7" maxValue="197"/>
    </cacheField>
    <cacheField name="Milk and products Cleaned" numFmtId="2">
      <sharedItems containsSemiMixedTypes="0" containsString="0" containsNumber="1" minValue="103.6" maxValue="179.6"/>
    </cacheField>
    <cacheField name="Oils and fats Cleaned" numFmtId="2">
      <sharedItems containsSemiMixedTypes="0" containsString="0" containsNumber="1" minValue="101.1" maxValue="209.9"/>
    </cacheField>
    <cacheField name="Fruits Cleaned" numFmtId="2">
      <sharedItems containsSemiMixedTypes="0" containsString="0" containsNumber="1" minValue="102.3" maxValue="179.5"/>
    </cacheField>
    <cacheField name="Vegetables cleaned" numFmtId="2">
      <sharedItems containsSemiMixedTypes="0" containsString="0" containsNumber="1" minValue="101.4" maxValue="245.3"/>
    </cacheField>
    <cacheField name="Pulses and products cleaned" numFmtId="2">
      <sharedItems containsSemiMixedTypes="0" containsString="0" containsNumber="1" minValue="103.5" maxValue="191.6"/>
    </cacheField>
    <cacheField name="Sugar and Confectionery cleaned" numFmtId="2">
      <sharedItems containsSemiMixedTypes="0" containsString="0" containsNumber="1" minValue="85.3" maxValue="124.2"/>
    </cacheField>
    <cacheField name="Spices cleaned" numFmtId="2">
      <sharedItems containsSemiMixedTypes="0" containsString="0" containsNumber="1" minValue="101.8" maxValue="221"/>
    </cacheField>
    <cacheField name="Non-alcoholic beverages cleaned" numFmtId="2">
      <sharedItems containsSemiMixedTypes="0" containsString="0" containsNumber="1" minValue="104.8" maxValue="178.7"/>
    </cacheField>
    <cacheField name="Prepared meals, snacks, sweets Cleaned" numFmtId="2">
      <sharedItems containsSemiMixedTypes="0" containsString="0" containsNumber="1" minValue="106.7" maxValue="197.7"/>
    </cacheField>
    <cacheField name="Food and beverages cleaned" numFmtId="2">
      <sharedItems containsSemiMixedTypes="0" containsString="0" containsNumber="1" minValue="105.5" maxValue="183.3"/>
    </cacheField>
    <cacheField name="Pan, tobacco and intoxicants cleaned" numFmtId="2">
      <sharedItems containsSemiMixedTypes="0" containsString="0" containsNumber="1" minValue="105.1" maxValue="204.2"/>
    </cacheField>
    <cacheField name="Clothing Cleaned" numFmtId="2">
      <sharedItems containsSemiMixedTypes="0" containsString="0" containsNumber="1" minValue="105.9" maxValue="191.2"/>
    </cacheField>
    <cacheField name="Footwear cleaned" numFmtId="2">
      <sharedItems containsSemiMixedTypes="0" containsString="0" containsNumber="1" minValue="105" maxValue="187.9"/>
    </cacheField>
    <cacheField name="Clothing and footwear cleaned " numFmtId="2">
      <sharedItems containsSemiMixedTypes="0" containsString="0" containsNumber="1" minValue="105.8" maxValue="190.8"/>
    </cacheField>
    <cacheField name="Housing Cleaned" numFmtId="2">
      <sharedItems containsSemiMixedTypes="0" containsString="0" containsNumber="1" minValue="100.3" maxValue="175.6"/>
    </cacheField>
    <cacheField name="Fuel and light Cleaned" numFmtId="2">
      <sharedItems containsSemiMixedTypes="0" containsString="0" containsNumber="1" minValue="105.4" maxValue="183.4"/>
    </cacheField>
    <cacheField name="Household goods and services cleaned" numFmtId="2">
      <sharedItems containsSemiMixedTypes="0" containsString="0" containsNumber="1" minValue="104.8" maxValue="179.8"/>
    </cacheField>
    <cacheField name="Health Cleaned" numFmtId="2">
      <sharedItems containsSemiMixedTypes="0" containsString="0" containsNumber="1" minValue="104" maxValue="187.8"/>
    </cacheField>
    <cacheField name="Transport and communication Cleaned" numFmtId="2">
      <sharedItems containsSemiMixedTypes="0" containsString="0" containsNumber="1" minValue="103.2" maxValue="169.7"/>
    </cacheField>
    <cacheField name="Recreation and amusement cleaned" numFmtId="2">
      <sharedItems containsSemiMixedTypes="0" containsString="0" containsNumber="1" minValue="102.9" maxValue="173.8"/>
    </cacheField>
    <cacheField name="Education Cleaned" numFmtId="2">
      <sharedItems containsSemiMixedTypes="0" containsString="0" containsNumber="1" minValue="103.5" maxValue="180.3"/>
    </cacheField>
    <cacheField name="Personal care and effects cleaned" numFmtId="2">
      <sharedItems containsSemiMixedTypes="0" containsString="0" containsNumber="1" minValue="102.1" maxValue="185.6"/>
    </cacheField>
    <cacheField name="Miscellaneous Cleaned" numFmtId="2">
      <sharedItems containsSemiMixedTypes="0" containsString="0" containsNumber="1" minValue="103.7" maxValue="179.5"/>
    </cacheField>
    <cacheField name="General index Cleaned" numFmtId="2">
      <sharedItems containsSemiMixedTypes="0" containsString="0" containsNumber="1" minValue="104" maxValue="17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448.473363078701" createdVersion="8" refreshedVersion="8" minRefreshableVersion="3" recordCount="372" xr:uid="{F52CCC67-97F0-4EAD-A0E3-026C47D5952D}">
  <cacheSource type="worksheet">
    <worksheetSource ref="A1:N373" sheet="Category wise Distribution"/>
  </cacheSource>
  <cacheFields count="14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4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  <s v="Marcrh"/>
      </sharedItems>
    </cacheField>
    <cacheField name="Date" numFmtId="0">
      <sharedItems/>
    </cacheField>
    <cacheField name="Food" numFmtId="2">
      <sharedItems containsSemiMixedTypes="0" containsString="0" containsNumber="1" minValue="1266.8999999999999" maxValue="2169.2000000000003"/>
    </cacheField>
    <cacheField name="Luxary" numFmtId="2">
      <sharedItems containsSemiMixedTypes="0" containsString="0" containsNumber="1" minValue="417.50000000000006" maxValue="737.30000000000007"/>
    </cacheField>
    <cacheField name="Clothing" numFmtId="2">
      <sharedItems containsSemiMixedTypes="0" containsString="0" containsNumber="1" minValue="316.7" maxValue="569.90000000000009"/>
    </cacheField>
    <cacheField name="Housing" numFmtId="2">
      <sharedItems containsSemiMixedTypes="0" containsString="0" containsNumber="1" minValue="100.3" maxValue="175.6"/>
    </cacheField>
    <cacheField name="Fuel &amp; Light" numFmtId="2">
      <sharedItems containsSemiMixedTypes="0" containsString="0" containsNumber="1" minValue="105.4" maxValue="183.4"/>
    </cacheField>
    <cacheField name="Health" numFmtId="2">
      <sharedItems containsSemiMixedTypes="0" containsString="0" containsNumber="1" minValue="104" maxValue="187.8"/>
    </cacheField>
    <cacheField name="Transport and Communication" numFmtId="2">
      <sharedItems containsSemiMixedTypes="0" containsString="0" containsNumber="1" minValue="103.2" maxValue="169.7"/>
    </cacheField>
    <cacheField name="Education" numFmtId="2">
      <sharedItems containsSemiMixedTypes="0" containsString="0" containsNumber="1" minValue="103.5" maxValue="180.3"/>
    </cacheField>
    <cacheField name="Misc" numFmtId="2">
      <sharedItems containsSemiMixedTypes="0" containsString="0" containsNumber="1" minValue="103.7" maxValue="179.5"/>
    </cacheField>
    <cacheField name="General Index" numFmtId="2">
      <sharedItems containsSemiMixedTypes="0" containsString="0" containsNumber="1" minValue="104" maxValue="17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449.548119907406" createdVersion="8" refreshedVersion="8" minRefreshableVersion="3" recordCount="372" xr:uid="{E50DDB60-19D6-4859-B30F-2E1B4E2CBC07}">
  <cacheSource type="worksheet">
    <worksheetSource ref="A1:O373" sheet="Category wise Distribution"/>
  </cacheSource>
  <cacheFields count="15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/>
    </cacheField>
    <cacheField name="Date" numFmtId="0">
      <sharedItems count="126">
        <s v="2013 January"/>
        <s v="2013 February"/>
        <s v="2013 March"/>
        <s v="2013 April"/>
        <s v="2013 May"/>
        <s v="2013 June"/>
        <s v="2013 July"/>
        <s v="2013 August"/>
        <s v="2013 September"/>
        <s v="2013 October"/>
        <s v="2013 November "/>
        <s v="2013 November"/>
        <s v="2013 December"/>
        <s v="2014 January"/>
        <s v="2014 February"/>
        <s v="2014 March"/>
        <s v="2014 Marcrh"/>
        <s v="2014 April"/>
        <s v="2014 May"/>
        <s v="2014 June"/>
        <s v="2014 July"/>
        <s v="2014 August"/>
        <s v="2014 September"/>
        <s v="2014 October"/>
        <s v="2014 November"/>
        <s v="2014 December"/>
        <s v="2015 January"/>
        <s v="2015 February"/>
        <s v="2015 March"/>
        <s v="2015 April"/>
        <s v="2015 May"/>
        <s v="2015 June"/>
        <s v="2015 July"/>
        <s v="2015 August"/>
        <s v="2015 September"/>
        <s v="2015 October"/>
        <s v="2015 November"/>
        <s v="2015 December"/>
        <s v="2016 January"/>
        <s v="2016 February"/>
        <s v="2016 March"/>
        <s v="2016 April"/>
        <s v="2016 May"/>
        <s v="2016 June"/>
        <s v="2016 July"/>
        <s v="2016 August"/>
        <s v="2016 September"/>
        <s v="2016 October"/>
        <s v="2016 November"/>
        <s v="2016 December"/>
        <s v="2017 January"/>
        <s v="2017 February"/>
        <s v="2017 March"/>
        <s v="2017 April"/>
        <s v="2017 May"/>
        <s v="2017 June"/>
        <s v="2017 July"/>
        <s v="2017 August"/>
        <s v="2017 September"/>
        <s v="2017 October"/>
        <s v="2017 November"/>
        <s v="2017 December"/>
        <s v="2018 January"/>
        <s v="2018 February"/>
        <s v="2018 March"/>
        <s v="2018 April"/>
        <s v="2018 May"/>
        <s v="2018 June"/>
        <s v="2018 July"/>
        <s v="2018 August"/>
        <s v="2018 September"/>
        <s v="2018 October"/>
        <s v="2018 November"/>
        <s v="2018 December"/>
        <s v="2019 January"/>
        <s v="2019 February"/>
        <s v="2019 March"/>
        <s v="2019 May"/>
        <s v="2019 June"/>
        <s v="2019 July"/>
        <s v="2019 August"/>
        <s v="2019 September"/>
        <s v="2019 October"/>
        <s v="2019 November"/>
        <s v="2019 December"/>
        <s v="2020 January"/>
        <s v="2020 February"/>
        <s v="2020 March"/>
        <s v="2020 April"/>
        <s v="2020 May"/>
        <s v="2020 June"/>
        <s v="2020 July"/>
        <s v="2020 August"/>
        <s v="2020 September"/>
        <s v="2020 October"/>
        <s v="2020 November"/>
        <s v="2020 December"/>
        <s v="2021 January"/>
        <s v="2021 February"/>
        <s v="2021 March"/>
        <s v="2021 April"/>
        <s v="2021 May"/>
        <s v="2021 June"/>
        <s v="2021 July"/>
        <s v="2021 August"/>
        <s v="2021 September"/>
        <s v="2021 October"/>
        <s v="2021 November"/>
        <s v="2021 December"/>
        <s v="2022 January"/>
        <s v="2022 February"/>
        <s v="2022 March"/>
        <s v="2022 April"/>
        <s v="2022 May"/>
        <s v="2022 June"/>
        <s v="2022 July"/>
        <s v="2022 August"/>
        <s v="2022 September"/>
        <s v="2022 October"/>
        <s v="2022 November"/>
        <s v="2022 December"/>
        <s v="2023 January"/>
        <s v="2023 February"/>
        <s v="2023 March"/>
        <s v="2023 April"/>
        <s v="2023 May"/>
      </sharedItems>
    </cacheField>
    <cacheField name="Food" numFmtId="2">
      <sharedItems containsSemiMixedTypes="0" containsString="0" containsNumber="1" minValue="1266.8999999999999" maxValue="2169.2000000000003"/>
    </cacheField>
    <cacheField name="Luxary" numFmtId="2">
      <sharedItems containsSemiMixedTypes="0" containsString="0" containsNumber="1" minValue="417.50000000000006" maxValue="737.30000000000007"/>
    </cacheField>
    <cacheField name="Clothing" numFmtId="2">
      <sharedItems containsSemiMixedTypes="0" containsString="0" containsNumber="1" minValue="316.7" maxValue="569.90000000000009"/>
    </cacheField>
    <cacheField name="Housing" numFmtId="2">
      <sharedItems containsSemiMixedTypes="0" containsString="0" containsNumber="1" minValue="100.3" maxValue="175.6"/>
    </cacheField>
    <cacheField name="Fuel &amp; Light" numFmtId="2">
      <sharedItems containsSemiMixedTypes="0" containsString="0" containsNumber="1" minValue="105.4" maxValue="183.4"/>
    </cacheField>
    <cacheField name="Health" numFmtId="2">
      <sharedItems containsSemiMixedTypes="0" containsString="0" containsNumber="1" minValue="104" maxValue="187.8"/>
    </cacheField>
    <cacheField name="Transport and Communication" numFmtId="2">
      <sharedItems containsSemiMixedTypes="0" containsString="0" containsNumber="1" minValue="103.2" maxValue="169.7"/>
    </cacheField>
    <cacheField name="Education" numFmtId="2">
      <sharedItems containsSemiMixedTypes="0" containsString="0" containsNumber="1" minValue="103.5" maxValue="180.3"/>
    </cacheField>
    <cacheField name="Misc" numFmtId="2">
      <sharedItems containsSemiMixedTypes="0" containsString="0" containsNumber="1" minValue="103.7" maxValue="179.5"/>
    </cacheField>
    <cacheField name="General Index" numFmtId="2">
      <sharedItems containsSemiMixedTypes="0" containsString="0" containsNumber="1" minValue="104" maxValue="179.8"/>
    </cacheField>
    <cacheField name="Essential Services" numFmtId="2">
      <sharedItems containsSemiMixedTypes="0" containsString="0" containsNumber="1" minValue="620.90000000000009" maxValue="1065.9405495622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x v="0"/>
    <x v="0"/>
    <x v="0"/>
    <n v="106.3"/>
    <n v="108.1"/>
    <n v="104.9"/>
    <n v="106.1"/>
    <n v="103.9"/>
    <n v="101.9"/>
    <n v="106.1"/>
    <n v="106.8"/>
    <n v="103.1"/>
    <n v="104.8"/>
    <n v="106.7"/>
    <n v="105.5"/>
    <n v="105.1"/>
    <n v="106.5"/>
    <n v="105.8"/>
    <n v="106.4"/>
    <n v="139.26"/>
    <n v="105.5"/>
    <n v="104.8"/>
    <n v="104"/>
    <n v="103.3"/>
    <n v="103.4"/>
    <n v="103.8"/>
    <n v="104.7"/>
    <n v="104"/>
    <n v="105.1"/>
  </r>
  <r>
    <x v="1"/>
    <x v="0"/>
    <x v="0"/>
    <x v="0"/>
    <x v="1"/>
    <n v="109.1"/>
    <n v="113"/>
    <n v="103.6"/>
    <n v="103.4"/>
    <n v="102.3"/>
    <n v="102.9"/>
    <n v="105.8"/>
    <n v="105.1"/>
    <n v="101.8"/>
    <n v="105.1"/>
    <n v="107.9"/>
    <n v="105.9"/>
    <n v="105.2"/>
    <n v="105.9"/>
    <n v="105"/>
    <n v="105.8"/>
    <n v="100.3"/>
    <n v="105.4"/>
    <n v="104.8"/>
    <n v="104.1"/>
    <n v="103.2"/>
    <n v="102.9"/>
    <n v="103.5"/>
    <n v="104.3"/>
    <n v="103.7"/>
    <n v="104"/>
  </r>
  <r>
    <x v="2"/>
    <x v="0"/>
    <x v="0"/>
    <x v="0"/>
    <x v="2"/>
    <n v="107.3"/>
    <n v="110"/>
    <n v="104.4"/>
    <n v="105.1"/>
    <n v="103.2"/>
    <n v="102.2"/>
    <n v="106"/>
    <n v="106.2"/>
    <n v="102.7"/>
    <n v="104.9"/>
    <n v="107.3"/>
    <n v="105.6"/>
    <n v="105.1"/>
    <n v="106.3"/>
    <n v="105.5"/>
    <n v="106.2"/>
    <n v="100.3"/>
    <n v="105.5"/>
    <n v="104.8"/>
    <n v="104"/>
    <n v="103.2"/>
    <n v="103.1"/>
    <n v="103.6"/>
    <n v="104.5"/>
    <n v="103.9"/>
    <n v="104.6"/>
  </r>
  <r>
    <x v="0"/>
    <x v="0"/>
    <x v="1"/>
    <x v="1"/>
    <x v="3"/>
    <n v="108.7"/>
    <n v="110.2"/>
    <n v="105.4"/>
    <n v="106.7"/>
    <n v="104"/>
    <n v="102.4"/>
    <n v="105.9"/>
    <n v="105.7"/>
    <n v="103.1"/>
    <n v="105.1"/>
    <n v="107.7"/>
    <n v="106.3"/>
    <n v="105.6"/>
    <n v="107.1"/>
    <n v="106.3"/>
    <n v="107"/>
    <n v="139.26"/>
    <n v="106.2"/>
    <n v="105.2"/>
    <n v="104.4"/>
    <n v="103.9"/>
    <n v="104"/>
    <n v="104.1"/>
    <n v="104.6"/>
    <n v="104.4"/>
    <n v="105.8"/>
  </r>
  <r>
    <x v="1"/>
    <x v="0"/>
    <x v="1"/>
    <x v="1"/>
    <x v="4"/>
    <n v="112.9"/>
    <n v="116.9"/>
    <n v="104"/>
    <n v="103.5"/>
    <n v="103.1"/>
    <n v="104.9"/>
    <n v="104.1"/>
    <n v="103.8"/>
    <n v="102.3"/>
    <n v="106"/>
    <n v="109"/>
    <n v="107.2"/>
    <n v="106"/>
    <n v="106.6"/>
    <n v="105.5"/>
    <n v="106.4"/>
    <n v="100.4"/>
    <n v="105.7"/>
    <n v="105.2"/>
    <n v="104.7"/>
    <n v="104.4"/>
    <n v="103.3"/>
    <n v="103.7"/>
    <n v="104.3"/>
    <n v="104.3"/>
    <n v="104.7"/>
  </r>
  <r>
    <x v="2"/>
    <x v="0"/>
    <x v="1"/>
    <x v="1"/>
    <x v="5"/>
    <n v="110.2"/>
    <n v="112.8"/>
    <n v="104.9"/>
    <n v="105.5"/>
    <n v="103.6"/>
    <n v="103.2"/>
    <n v="105.3"/>
    <n v="105.1"/>
    <n v="102.8"/>
    <n v="105.5"/>
    <n v="108.3"/>
    <n v="106.6"/>
    <n v="105.7"/>
    <n v="106.9"/>
    <n v="106"/>
    <n v="106.8"/>
    <n v="100.4"/>
    <n v="106"/>
    <n v="105.2"/>
    <n v="104.5"/>
    <n v="104.2"/>
    <n v="103.6"/>
    <n v="103.9"/>
    <n v="104.5"/>
    <n v="104.4"/>
    <n v="105.3"/>
  </r>
  <r>
    <x v="0"/>
    <x v="0"/>
    <x v="2"/>
    <x v="2"/>
    <x v="6"/>
    <n v="108.8"/>
    <n v="109.9"/>
    <n v="105.6"/>
    <n v="106.2"/>
    <n v="105.7"/>
    <n v="101.4"/>
    <n v="105.7"/>
    <n v="105"/>
    <n v="103.3"/>
    <n v="105.6"/>
    <n v="108.2"/>
    <n v="106.6"/>
    <n v="106.5"/>
    <n v="107.6"/>
    <n v="106.8"/>
    <n v="107.5"/>
    <n v="139.26"/>
    <n v="106.1"/>
    <n v="105.6"/>
    <n v="104.7"/>
    <n v="104.6"/>
    <n v="104"/>
    <n v="104.3"/>
    <n v="104.3"/>
    <n v="104.6"/>
    <n v="106"/>
  </r>
  <r>
    <x v="1"/>
    <x v="0"/>
    <x v="2"/>
    <x v="2"/>
    <x v="7"/>
    <n v="111.4"/>
    <n v="113.2"/>
    <n v="104.3"/>
    <n v="102.7"/>
    <n v="104.9"/>
    <n v="103.8"/>
    <n v="103.5"/>
    <n v="102.6"/>
    <n v="102.4"/>
    <n v="107"/>
    <n v="109.8"/>
    <n v="107.3"/>
    <n v="106.8"/>
    <n v="107.2"/>
    <n v="106"/>
    <n v="107"/>
    <n v="100.4"/>
    <n v="106"/>
    <n v="105.7"/>
    <n v="105.2"/>
    <n v="105.5"/>
    <n v="103.5"/>
    <n v="103.8"/>
    <n v="104.2"/>
    <n v="104.9"/>
    <n v="105"/>
  </r>
  <r>
    <x v="2"/>
    <x v="0"/>
    <x v="2"/>
    <x v="2"/>
    <x v="8"/>
    <n v="109.7"/>
    <n v="111.2"/>
    <n v="105.1"/>
    <n v="104.9"/>
    <n v="105.3"/>
    <n v="102.2"/>
    <n v="105"/>
    <n v="104.2"/>
    <n v="103"/>
    <n v="106.2"/>
    <n v="108.9"/>
    <n v="106.9"/>
    <n v="106.6"/>
    <n v="107.4"/>
    <n v="106.5"/>
    <n v="107.3"/>
    <n v="100.4"/>
    <n v="106.1"/>
    <n v="105.6"/>
    <n v="104.9"/>
    <n v="105.1"/>
    <n v="103.7"/>
    <n v="104"/>
    <n v="104.3"/>
    <n v="104.7"/>
    <n v="105.5"/>
  </r>
  <r>
    <x v="0"/>
    <x v="0"/>
    <x v="3"/>
    <x v="3"/>
    <x v="6"/>
    <n v="109.5"/>
    <n v="106.9"/>
    <n v="106.3"/>
    <n v="105.7"/>
    <n v="108.3"/>
    <n v="103.4"/>
    <n v="105.7"/>
    <n v="104.2"/>
    <n v="103.2"/>
    <n v="106.5"/>
    <n v="108.8"/>
    <n v="107.1"/>
    <n v="107.1"/>
    <n v="108.1"/>
    <n v="107.4"/>
    <n v="108"/>
    <n v="139.26"/>
    <n v="106.5"/>
    <n v="106.1"/>
    <n v="105.1"/>
    <n v="104.4"/>
    <n v="104.5"/>
    <n v="104.8"/>
    <n v="102.7"/>
    <n v="104.6"/>
    <n v="106.4"/>
  </r>
  <r>
    <x v="1"/>
    <x v="0"/>
    <x v="3"/>
    <x v="3"/>
    <x v="9"/>
    <n v="113.4"/>
    <n v="106"/>
    <n v="104.7"/>
    <n v="102.1"/>
    <n v="109.5"/>
    <n v="109.7"/>
    <n v="104.6"/>
    <n v="102"/>
    <n v="103.5"/>
    <n v="108.2"/>
    <n v="110.6"/>
    <n v="108.8"/>
    <n v="108.5"/>
    <n v="107.9"/>
    <n v="106.4"/>
    <n v="107.7"/>
    <n v="100.5"/>
    <n v="106.4"/>
    <n v="106.5"/>
    <n v="105.7"/>
    <n v="105"/>
    <n v="104"/>
    <n v="105.2"/>
    <n v="103.2"/>
    <n v="105.1"/>
    <n v="105.7"/>
  </r>
  <r>
    <x v="2"/>
    <x v="0"/>
    <x v="3"/>
    <x v="3"/>
    <x v="10"/>
    <n v="110.9"/>
    <n v="106.6"/>
    <n v="105.7"/>
    <n v="104.4"/>
    <n v="108.9"/>
    <n v="105.5"/>
    <n v="105.3"/>
    <n v="103.5"/>
    <n v="103.3"/>
    <n v="107.2"/>
    <n v="109.6"/>
    <n v="107.7"/>
    <n v="107.5"/>
    <n v="108"/>
    <n v="107"/>
    <n v="107.9"/>
    <n v="100.5"/>
    <n v="106.5"/>
    <n v="106.3"/>
    <n v="105.3"/>
    <n v="104.7"/>
    <n v="104.2"/>
    <n v="105"/>
    <n v="102.9"/>
    <n v="104.8"/>
    <n v="106.1"/>
  </r>
  <r>
    <x v="0"/>
    <x v="0"/>
    <x v="4"/>
    <x v="4"/>
    <x v="11"/>
    <n v="109.8"/>
    <n v="105.9"/>
    <n v="107.5"/>
    <n v="105.3"/>
    <n v="108.1"/>
    <n v="107.3"/>
    <n v="106.1"/>
    <n v="103.7"/>
    <n v="104"/>
    <n v="107.4"/>
    <n v="109.9"/>
    <n v="108.1"/>
    <n v="108.1"/>
    <n v="108.8"/>
    <n v="107.9"/>
    <n v="108.6"/>
    <n v="139.26"/>
    <n v="107.5"/>
    <n v="106.8"/>
    <n v="105.7"/>
    <n v="104.1"/>
    <n v="105"/>
    <n v="105.5"/>
    <n v="102.1"/>
    <n v="104.8"/>
    <n v="107.2"/>
  </r>
  <r>
    <x v="1"/>
    <x v="0"/>
    <x v="4"/>
    <x v="4"/>
    <x v="12"/>
    <n v="114.2"/>
    <n v="102.7"/>
    <n v="105.5"/>
    <n v="101.5"/>
    <n v="110.6"/>
    <n v="123.7"/>
    <n v="105.2"/>
    <n v="101.9"/>
    <n v="105"/>
    <n v="109.1"/>
    <n v="111.3"/>
    <n v="111.1"/>
    <n v="109.8"/>
    <n v="108.5"/>
    <n v="106.7"/>
    <n v="108.3"/>
    <n v="100.5"/>
    <n v="107.2"/>
    <n v="107.1"/>
    <n v="106.2"/>
    <n v="103.9"/>
    <n v="104.6"/>
    <n v="105.7"/>
    <n v="102.6"/>
    <n v="104.9"/>
    <n v="106.6"/>
  </r>
  <r>
    <x v="2"/>
    <x v="0"/>
    <x v="4"/>
    <x v="4"/>
    <x v="13"/>
    <n v="111.3"/>
    <n v="104.7"/>
    <n v="106.8"/>
    <n v="103.9"/>
    <n v="109.3"/>
    <n v="112.9"/>
    <n v="105.8"/>
    <n v="103.1"/>
    <n v="104.3"/>
    <n v="108.1"/>
    <n v="110.5"/>
    <n v="109.2"/>
    <n v="108.6"/>
    <n v="108.7"/>
    <n v="107.4"/>
    <n v="108.5"/>
    <n v="100.5"/>
    <n v="107.4"/>
    <n v="106.9"/>
    <n v="105.9"/>
    <n v="104"/>
    <n v="104.8"/>
    <n v="105.6"/>
    <n v="102.3"/>
    <n v="104.8"/>
    <n v="106.9"/>
  </r>
  <r>
    <x v="0"/>
    <x v="0"/>
    <x v="5"/>
    <x v="5"/>
    <x v="13"/>
    <n v="112.1"/>
    <n v="108.1"/>
    <n v="108.3"/>
    <n v="105.9"/>
    <n v="109.2"/>
    <n v="118"/>
    <n v="106.8"/>
    <n v="104.1"/>
    <n v="105.4"/>
    <n v="108.2"/>
    <n v="111"/>
    <n v="110.6"/>
    <n v="109"/>
    <n v="109.7"/>
    <n v="108.8"/>
    <n v="109.5"/>
    <n v="139.26"/>
    <n v="108.5"/>
    <n v="107.5"/>
    <n v="106.3"/>
    <n v="105"/>
    <n v="105.6"/>
    <n v="106.5"/>
    <n v="102.5"/>
    <n v="105.5"/>
    <n v="108.9"/>
  </r>
  <r>
    <x v="1"/>
    <x v="0"/>
    <x v="5"/>
    <x v="5"/>
    <x v="14"/>
    <n v="120.1"/>
    <n v="112.5"/>
    <n v="107.3"/>
    <n v="101.3"/>
    <n v="112.4"/>
    <n v="143.6"/>
    <n v="105.4"/>
    <n v="101.4"/>
    <n v="106.4"/>
    <n v="110"/>
    <n v="112.2"/>
    <n v="115"/>
    <n v="110.9"/>
    <n v="109.2"/>
    <n v="107.2"/>
    <n v="108.9"/>
    <n v="106.6"/>
    <n v="108"/>
    <n v="107.7"/>
    <n v="106.5"/>
    <n v="105.2"/>
    <n v="105.2"/>
    <n v="108.1"/>
    <n v="103.3"/>
    <n v="106.1"/>
    <n v="109.7"/>
  </r>
  <r>
    <x v="2"/>
    <x v="0"/>
    <x v="5"/>
    <x v="5"/>
    <x v="15"/>
    <n v="114.9"/>
    <n v="109.8"/>
    <n v="107.9"/>
    <n v="104.2"/>
    <n v="110.7"/>
    <n v="126.7"/>
    <n v="106.3"/>
    <n v="103.2"/>
    <n v="105.7"/>
    <n v="109"/>
    <n v="111.6"/>
    <n v="112.2"/>
    <n v="109.5"/>
    <n v="109.5"/>
    <n v="108.1"/>
    <n v="109.3"/>
    <n v="106.6"/>
    <n v="108.3"/>
    <n v="107.6"/>
    <n v="106.4"/>
    <n v="105.1"/>
    <n v="105.4"/>
    <n v="107.4"/>
    <n v="102.8"/>
    <n v="105.8"/>
    <n v="109.3"/>
  </r>
  <r>
    <x v="0"/>
    <x v="0"/>
    <x v="6"/>
    <x v="6"/>
    <x v="16"/>
    <n v="114.9"/>
    <n v="110.5"/>
    <n v="109.3"/>
    <n v="106.2"/>
    <n v="110.3"/>
    <n v="129.19999999999999"/>
    <n v="107.1"/>
    <n v="104.3"/>
    <n v="106.4"/>
    <n v="109.1"/>
    <n v="112.1"/>
    <n v="113.1"/>
    <n v="109.8"/>
    <n v="110.5"/>
    <n v="109.5"/>
    <n v="110.3"/>
    <n v="139.26"/>
    <n v="109.5"/>
    <n v="108.3"/>
    <n v="106.9"/>
    <n v="106.8"/>
    <n v="106.4"/>
    <n v="107.8"/>
    <n v="102.5"/>
    <n v="106.5"/>
    <n v="110.7"/>
  </r>
  <r>
    <x v="1"/>
    <x v="0"/>
    <x v="6"/>
    <x v="6"/>
    <x v="17"/>
    <n v="119.2"/>
    <n v="114"/>
    <n v="108.3"/>
    <n v="101.1"/>
    <n v="113.2"/>
    <n v="160.9"/>
    <n v="105.1"/>
    <n v="101.3"/>
    <n v="107.5"/>
    <n v="110.4"/>
    <n v="113.1"/>
    <n v="117.5"/>
    <n v="111.7"/>
    <n v="109.8"/>
    <n v="107.8"/>
    <n v="109.5"/>
    <n v="107.7"/>
    <n v="108.6"/>
    <n v="108.1"/>
    <n v="107.1"/>
    <n v="107.3"/>
    <n v="105.9"/>
    <n v="110.1"/>
    <n v="103.2"/>
    <n v="107.3"/>
    <n v="111.4"/>
  </r>
  <r>
    <x v="2"/>
    <x v="0"/>
    <x v="6"/>
    <x v="6"/>
    <x v="18"/>
    <n v="116.4"/>
    <n v="111.9"/>
    <n v="108.9"/>
    <n v="104.3"/>
    <n v="111.7"/>
    <n v="140"/>
    <n v="106.4"/>
    <n v="103.3"/>
    <n v="106.8"/>
    <n v="109.6"/>
    <n v="112.6"/>
    <n v="114.7"/>
    <n v="110.3"/>
    <n v="110.2"/>
    <n v="108.8"/>
    <n v="110"/>
    <n v="107.7"/>
    <n v="109.2"/>
    <n v="108.2"/>
    <n v="107"/>
    <n v="107.1"/>
    <n v="106.1"/>
    <n v="109.1"/>
    <n v="102.8"/>
    <n v="106.9"/>
    <n v="111"/>
  </r>
  <r>
    <x v="0"/>
    <x v="0"/>
    <x v="7"/>
    <x v="7"/>
    <x v="19"/>
    <n v="115.4"/>
    <n v="111.1"/>
    <n v="110"/>
    <n v="106.4"/>
    <n v="110.8"/>
    <n v="138.9"/>
    <n v="107.4"/>
    <n v="104.1"/>
    <n v="106.9"/>
    <n v="109.7"/>
    <n v="112.6"/>
    <n v="114.9"/>
    <n v="110.7"/>
    <n v="111.3"/>
    <n v="110.2"/>
    <n v="111.1"/>
    <n v="139.26"/>
    <n v="109.9"/>
    <n v="108.7"/>
    <n v="107.5"/>
    <n v="107.8"/>
    <n v="106.8"/>
    <n v="108.7"/>
    <n v="105"/>
    <n v="107.5"/>
    <n v="112.1"/>
  </r>
  <r>
    <x v="1"/>
    <x v="0"/>
    <x v="7"/>
    <x v="7"/>
    <x v="20"/>
    <n v="120.4"/>
    <n v="112.7"/>
    <n v="108.9"/>
    <n v="101.1"/>
    <n v="108.7"/>
    <n v="177"/>
    <n v="104.7"/>
    <n v="101"/>
    <n v="108.5"/>
    <n v="110.9"/>
    <n v="114.3"/>
    <n v="119.6"/>
    <n v="112.4"/>
    <n v="110.6"/>
    <n v="108.3"/>
    <n v="110.2"/>
    <n v="108.9"/>
    <n v="109.3"/>
    <n v="108.7"/>
    <n v="107.6"/>
    <n v="108.1"/>
    <n v="106.5"/>
    <n v="110.8"/>
    <n v="106"/>
    <n v="108.3"/>
    <n v="112.7"/>
  </r>
  <r>
    <x v="2"/>
    <x v="0"/>
    <x v="7"/>
    <x v="7"/>
    <x v="21"/>
    <n v="117.2"/>
    <n v="111.7"/>
    <n v="109.6"/>
    <n v="104.5"/>
    <n v="109.8"/>
    <n v="151.80000000000001"/>
    <n v="106.5"/>
    <n v="103.1"/>
    <n v="107.4"/>
    <n v="110.2"/>
    <n v="113.4"/>
    <n v="116.6"/>
    <n v="111.2"/>
    <n v="111"/>
    <n v="109.4"/>
    <n v="110.7"/>
    <n v="108.9"/>
    <n v="109.7"/>
    <n v="108.7"/>
    <n v="107.5"/>
    <n v="108"/>
    <n v="106.6"/>
    <n v="109.9"/>
    <n v="105.4"/>
    <n v="107.9"/>
    <n v="112.4"/>
  </r>
  <r>
    <x v="0"/>
    <x v="0"/>
    <x v="8"/>
    <x v="8"/>
    <x v="12"/>
    <n v="115.7"/>
    <n v="111.7"/>
    <n v="111"/>
    <n v="107.4"/>
    <n v="110.9"/>
    <n v="154"/>
    <n v="108.1"/>
    <n v="104.2"/>
    <n v="107.9"/>
    <n v="110.4"/>
    <n v="114"/>
    <n v="117.8"/>
    <n v="111.7"/>
    <n v="112.7"/>
    <n v="111.4"/>
    <n v="112.5"/>
    <n v="139.26"/>
    <n v="111.1"/>
    <n v="109.6"/>
    <n v="108.3"/>
    <n v="109.3"/>
    <n v="107.7"/>
    <n v="109.8"/>
    <n v="106.7"/>
    <n v="108.7"/>
    <n v="114.2"/>
  </r>
  <r>
    <x v="1"/>
    <x v="0"/>
    <x v="8"/>
    <x v="8"/>
    <x v="22"/>
    <n v="119.1"/>
    <n v="113.2"/>
    <n v="109.6"/>
    <n v="101.7"/>
    <n v="103.2"/>
    <n v="174.3"/>
    <n v="105.1"/>
    <n v="100.8"/>
    <n v="109.1"/>
    <n v="111.1"/>
    <n v="115.4"/>
    <n v="119.2"/>
    <n v="112.9"/>
    <n v="111.4"/>
    <n v="109"/>
    <n v="111.1"/>
    <n v="109.7"/>
    <n v="109.5"/>
    <n v="109.6"/>
    <n v="107.9"/>
    <n v="110.4"/>
    <n v="107.4"/>
    <n v="111.2"/>
    <n v="106.9"/>
    <n v="109.4"/>
    <n v="113.2"/>
  </r>
  <r>
    <x v="2"/>
    <x v="0"/>
    <x v="8"/>
    <x v="8"/>
    <x v="23"/>
    <n v="116.9"/>
    <n v="112.3"/>
    <n v="110.5"/>
    <n v="105.3"/>
    <n v="107.3"/>
    <n v="160.9"/>
    <n v="107.1"/>
    <n v="103.1"/>
    <n v="108.3"/>
    <n v="110.7"/>
    <n v="114.6"/>
    <n v="118.3"/>
    <n v="112"/>
    <n v="112.2"/>
    <n v="110.4"/>
    <n v="111.9"/>
    <n v="109.7"/>
    <n v="110.5"/>
    <n v="109.6"/>
    <n v="108.1"/>
    <n v="109.9"/>
    <n v="107.5"/>
    <n v="110.6"/>
    <n v="106.8"/>
    <n v="109"/>
    <n v="113.7"/>
  </r>
  <r>
    <x v="0"/>
    <x v="0"/>
    <x v="9"/>
    <x v="9"/>
    <x v="24"/>
    <n v="115.4"/>
    <n v="112.6"/>
    <n v="111.7"/>
    <n v="107.7"/>
    <n v="113.2"/>
    <n v="164.9"/>
    <n v="108.3"/>
    <n v="103.9"/>
    <n v="108.2"/>
    <n v="111.1"/>
    <n v="114.9"/>
    <n v="119.8"/>
    <n v="112.2"/>
    <n v="113.6"/>
    <n v="112.3"/>
    <n v="113.4"/>
    <n v="139.26"/>
    <n v="111.6"/>
    <n v="110.4"/>
    <n v="108.9"/>
    <n v="109.3"/>
    <n v="108.3"/>
    <n v="110.2"/>
    <n v="107.5"/>
    <n v="109.1"/>
    <n v="115.5"/>
  </r>
  <r>
    <x v="1"/>
    <x v="0"/>
    <x v="9"/>
    <x v="9"/>
    <x v="25"/>
    <n v="118.1"/>
    <n v="114.5"/>
    <n v="110.4"/>
    <n v="102.3"/>
    <n v="106.2"/>
    <n v="183.5"/>
    <n v="105.3"/>
    <n v="100.2"/>
    <n v="109.6"/>
    <n v="111.4"/>
    <n v="116"/>
    <n v="120.8"/>
    <n v="113.5"/>
    <n v="112.5"/>
    <n v="109.7"/>
    <n v="112"/>
    <n v="110.5"/>
    <n v="109.7"/>
    <n v="110.2"/>
    <n v="108.2"/>
    <n v="109.7"/>
    <n v="108"/>
    <n v="111.3"/>
    <n v="107.3"/>
    <n v="109.4"/>
    <n v="114"/>
  </r>
  <r>
    <x v="2"/>
    <x v="0"/>
    <x v="9"/>
    <x v="9"/>
    <x v="26"/>
    <n v="116.3"/>
    <n v="113.3"/>
    <n v="111.2"/>
    <n v="105.7"/>
    <n v="109.9"/>
    <n v="171.2"/>
    <n v="107.3"/>
    <n v="102.7"/>
    <n v="108.7"/>
    <n v="111.2"/>
    <n v="115.4"/>
    <n v="120.2"/>
    <n v="112.5"/>
    <n v="113.2"/>
    <n v="111.2"/>
    <n v="112.8"/>
    <n v="110.5"/>
    <n v="110.9"/>
    <n v="110.3"/>
    <n v="108.6"/>
    <n v="109.5"/>
    <n v="108.1"/>
    <n v="110.8"/>
    <n v="107.4"/>
    <n v="109.2"/>
    <n v="114.8"/>
  </r>
  <r>
    <x v="0"/>
    <x v="0"/>
    <x v="10"/>
    <x v="10"/>
    <x v="27"/>
    <n v="114.9"/>
    <n v="116.2"/>
    <n v="112.8"/>
    <n v="108.9"/>
    <n v="116.6"/>
    <n v="178.1"/>
    <n v="109.1"/>
    <n v="103.6"/>
    <n v="109"/>
    <n v="111.8"/>
    <n v="116"/>
    <n v="122.5"/>
    <n v="112.8"/>
    <n v="114.6"/>
    <n v="113.1"/>
    <n v="114.4"/>
    <n v="139.26"/>
    <n v="112.6"/>
    <n v="111.3"/>
    <n v="109.7"/>
    <n v="109.6"/>
    <n v="108.7"/>
    <n v="111"/>
    <n v="108.2"/>
    <n v="109.8"/>
    <n v="117.4"/>
  </r>
  <r>
    <x v="1"/>
    <x v="0"/>
    <x v="11"/>
    <x v="11"/>
    <x v="28"/>
    <n v="116.3"/>
    <n v="122.6"/>
    <n v="112"/>
    <n v="103.2"/>
    <n v="110"/>
    <n v="192.8"/>
    <n v="106.3"/>
    <n v="99.5"/>
    <n v="110.3"/>
    <n v="111.8"/>
    <n v="117.1"/>
    <n v="122.9"/>
    <n v="114.1"/>
    <n v="113.5"/>
    <n v="110.3"/>
    <n v="113"/>
    <n v="111.1"/>
    <n v="110"/>
    <n v="110.9"/>
    <n v="108.6"/>
    <n v="109.5"/>
    <n v="108.5"/>
    <n v="111.3"/>
    <n v="107.9"/>
    <n v="109.6"/>
    <n v="115"/>
  </r>
  <r>
    <x v="2"/>
    <x v="0"/>
    <x v="11"/>
    <x v="11"/>
    <x v="29"/>
    <n v="115.4"/>
    <n v="118.7"/>
    <n v="112.5"/>
    <n v="106.8"/>
    <n v="113.5"/>
    <n v="183.1"/>
    <n v="108.2"/>
    <n v="102.2"/>
    <n v="109.4"/>
    <n v="111.8"/>
    <n v="116.5"/>
    <n v="122.6"/>
    <n v="113.1"/>
    <n v="114.2"/>
    <n v="111.9"/>
    <n v="113.8"/>
    <n v="111.1"/>
    <n v="111.6"/>
    <n v="111.1"/>
    <n v="109.3"/>
    <n v="109.5"/>
    <n v="108.6"/>
    <n v="111.2"/>
    <n v="108.1"/>
    <n v="109.7"/>
    <n v="116.3"/>
  </r>
  <r>
    <x v="0"/>
    <x v="0"/>
    <x v="12"/>
    <x v="12"/>
    <x v="30"/>
    <n v="115.9"/>
    <n v="120.4"/>
    <n v="113.8"/>
    <n v="109.5"/>
    <n v="115.5"/>
    <n v="145.69999999999999"/>
    <n v="109.5"/>
    <n v="102.9"/>
    <n v="109.8"/>
    <n v="112.1"/>
    <n v="116.8"/>
    <n v="118.7"/>
    <n v="113.6"/>
    <n v="115.8"/>
    <n v="114"/>
    <n v="115.5"/>
    <n v="139.26"/>
    <n v="112.8"/>
    <n v="112.1"/>
    <n v="110.1"/>
    <n v="109.9"/>
    <n v="109.2"/>
    <n v="111.6"/>
    <n v="108.1"/>
    <n v="110.1"/>
    <n v="115.5"/>
  </r>
  <r>
    <x v="1"/>
    <x v="0"/>
    <x v="12"/>
    <x v="12"/>
    <x v="31"/>
    <n v="118.1"/>
    <n v="128.5"/>
    <n v="112.8"/>
    <n v="103.4"/>
    <n v="110.7"/>
    <n v="144.80000000000001"/>
    <n v="107.1"/>
    <n v="98.6"/>
    <n v="111.9"/>
    <n v="112.1"/>
    <n v="118.1"/>
    <n v="117.8"/>
    <n v="115"/>
    <n v="114.2"/>
    <n v="110.9"/>
    <n v="113.7"/>
    <n v="110.7"/>
    <n v="110.4"/>
    <n v="111.3"/>
    <n v="109"/>
    <n v="109.7"/>
    <n v="108.9"/>
    <n v="111.4"/>
    <n v="107.7"/>
    <n v="109.8"/>
    <n v="113.3"/>
  </r>
  <r>
    <x v="2"/>
    <x v="0"/>
    <x v="12"/>
    <x v="12"/>
    <x v="32"/>
    <n v="116.7"/>
    <n v="123.5"/>
    <n v="113.4"/>
    <n v="107.3"/>
    <n v="113.3"/>
    <n v="145.4"/>
    <n v="108.7"/>
    <n v="101.5"/>
    <n v="110.5"/>
    <n v="112.1"/>
    <n v="117.4"/>
    <n v="118.4"/>
    <n v="114"/>
    <n v="115.2"/>
    <n v="112.7"/>
    <n v="114.8"/>
    <n v="110.7"/>
    <n v="111.9"/>
    <n v="111.7"/>
    <n v="109.7"/>
    <n v="109.8"/>
    <n v="109"/>
    <n v="111.5"/>
    <n v="107.9"/>
    <n v="110"/>
    <n v="114.5"/>
  </r>
  <r>
    <x v="0"/>
    <x v="1"/>
    <x v="0"/>
    <x v="13"/>
    <x v="25"/>
    <n v="117.1"/>
    <n v="120.5"/>
    <n v="114.4"/>
    <n v="109"/>
    <n v="115.5"/>
    <n v="123.9"/>
    <n v="109.6"/>
    <n v="101.8"/>
    <n v="110.2"/>
    <n v="112.4"/>
    <n v="117.3"/>
    <n v="116"/>
    <n v="114"/>
    <n v="116.5"/>
    <n v="114.5"/>
    <n v="116.2"/>
    <n v="139.26"/>
    <n v="113"/>
    <n v="112.6"/>
    <n v="110.6"/>
    <n v="110.5"/>
    <n v="109.6"/>
    <n v="111.8"/>
    <n v="108.3"/>
    <n v="110.6"/>
    <n v="114.2"/>
  </r>
  <r>
    <x v="1"/>
    <x v="1"/>
    <x v="0"/>
    <x v="13"/>
    <x v="33"/>
    <n v="122"/>
    <n v="129.9"/>
    <n v="113.6"/>
    <n v="102.9"/>
    <n v="112.1"/>
    <n v="118.9"/>
    <n v="107.5"/>
    <n v="96.9"/>
    <n v="112.7"/>
    <n v="112.1"/>
    <n v="119"/>
    <n v="115.5"/>
    <n v="115.7"/>
    <n v="114.8"/>
    <n v="111.3"/>
    <n v="114.3"/>
    <n v="111.6"/>
    <n v="111"/>
    <n v="111.9"/>
    <n v="109.7"/>
    <n v="110.8"/>
    <n v="109.8"/>
    <n v="111.5"/>
    <n v="108"/>
    <n v="110.5"/>
    <n v="112.9"/>
  </r>
  <r>
    <x v="2"/>
    <x v="1"/>
    <x v="0"/>
    <x v="13"/>
    <x v="34"/>
    <n v="118.8"/>
    <n v="124.1"/>
    <n v="114.1"/>
    <n v="106.8"/>
    <n v="113.9"/>
    <n v="122.2"/>
    <n v="108.9"/>
    <n v="100.2"/>
    <n v="111"/>
    <n v="112.3"/>
    <n v="118.1"/>
    <n v="115.8"/>
    <n v="114.5"/>
    <n v="115.8"/>
    <n v="113.2"/>
    <n v="115.4"/>
    <n v="111.6"/>
    <n v="112.2"/>
    <n v="112.3"/>
    <n v="110.3"/>
    <n v="110.7"/>
    <n v="109.7"/>
    <n v="111.6"/>
    <n v="108.2"/>
    <n v="110.6"/>
    <n v="113.6"/>
  </r>
  <r>
    <x v="0"/>
    <x v="1"/>
    <x v="1"/>
    <x v="14"/>
    <x v="35"/>
    <n v="117.7"/>
    <n v="121.2"/>
    <n v="115"/>
    <n v="109"/>
    <n v="116.6"/>
    <n v="116"/>
    <n v="109.8"/>
    <n v="101.1"/>
    <n v="110.4"/>
    <n v="112.9"/>
    <n v="117.8"/>
    <n v="115.3"/>
    <n v="114.2"/>
    <n v="117.1"/>
    <n v="114.5"/>
    <n v="116.7"/>
    <n v="139.26"/>
    <n v="113.2"/>
    <n v="112.9"/>
    <n v="110.9"/>
    <n v="110.8"/>
    <n v="109.9"/>
    <n v="112"/>
    <n v="108.7"/>
    <n v="110.9"/>
    <n v="114"/>
  </r>
  <r>
    <x v="1"/>
    <x v="1"/>
    <x v="1"/>
    <x v="14"/>
    <x v="36"/>
    <n v="122"/>
    <n v="124.5"/>
    <n v="115.2"/>
    <n v="102.5"/>
    <n v="114.1"/>
    <n v="111.5"/>
    <n v="108.2"/>
    <n v="95.4"/>
    <n v="113.5"/>
    <n v="112.1"/>
    <n v="119.9"/>
    <n v="115.2"/>
    <n v="116.2"/>
    <n v="115.3"/>
    <n v="111.7"/>
    <n v="114.7"/>
    <n v="112.5"/>
    <n v="111.1"/>
    <n v="112.6"/>
    <n v="110.4"/>
    <n v="111.3"/>
    <n v="110.3"/>
    <n v="111.6"/>
    <n v="108.7"/>
    <n v="111"/>
    <n v="113.1"/>
  </r>
  <r>
    <x v="2"/>
    <x v="1"/>
    <x v="1"/>
    <x v="14"/>
    <x v="37"/>
    <n v="119.2"/>
    <n v="122.5"/>
    <n v="115.1"/>
    <n v="106.6"/>
    <n v="115.4"/>
    <n v="114.5"/>
    <n v="109.3"/>
    <n v="99.2"/>
    <n v="111.4"/>
    <n v="112.6"/>
    <n v="118.8"/>
    <n v="115.3"/>
    <n v="114.7"/>
    <n v="116.4"/>
    <n v="113.3"/>
    <n v="115.9"/>
    <n v="112.5"/>
    <n v="112.4"/>
    <n v="112.8"/>
    <n v="110.7"/>
    <n v="111.1"/>
    <n v="110.1"/>
    <n v="111.8"/>
    <n v="108.7"/>
    <n v="110.9"/>
    <n v="113.6"/>
  </r>
  <r>
    <x v="0"/>
    <x v="1"/>
    <x v="2"/>
    <x v="15"/>
    <x v="38"/>
    <n v="118.1"/>
    <n v="120.7"/>
    <n v="116.1"/>
    <n v="109.3"/>
    <n v="119.6"/>
    <n v="117.9"/>
    <n v="110.2"/>
    <n v="101.2"/>
    <n v="110.7"/>
    <n v="113"/>
    <n v="118.3"/>
    <n v="116.2"/>
    <n v="114.6"/>
    <n v="117.5"/>
    <n v="114.9"/>
    <n v="117.2"/>
    <n v="139.26"/>
    <n v="113.4"/>
    <n v="113.4"/>
    <n v="111.4"/>
    <n v="111.2"/>
    <n v="110.2"/>
    <n v="112.4"/>
    <n v="108.9"/>
    <n v="111.3"/>
    <n v="114.6"/>
  </r>
  <r>
    <x v="1"/>
    <x v="1"/>
    <x v="2"/>
    <x v="15"/>
    <x v="39"/>
    <n v="121.4"/>
    <n v="121.5"/>
    <n v="116.2"/>
    <n v="102.8"/>
    <n v="117.7"/>
    <n v="113.3"/>
    <n v="108.9"/>
    <n v="96.3"/>
    <n v="114.1"/>
    <n v="112.2"/>
    <n v="120.5"/>
    <n v="116"/>
    <n v="116.7"/>
    <n v="115.8"/>
    <n v="112.1"/>
    <n v="115.2"/>
    <n v="113.2"/>
    <n v="110.9"/>
    <n v="113"/>
    <n v="110.8"/>
    <n v="111.6"/>
    <n v="110.9"/>
    <n v="111.8"/>
    <n v="109.2"/>
    <n v="111.4"/>
    <n v="113.7"/>
  </r>
  <r>
    <x v="2"/>
    <x v="1"/>
    <x v="13"/>
    <x v="16"/>
    <x v="40"/>
    <n v="119.3"/>
    <n v="121"/>
    <n v="116.1"/>
    <n v="106.9"/>
    <n v="118.7"/>
    <n v="116.3"/>
    <n v="109.8"/>
    <n v="99.6"/>
    <n v="111.8"/>
    <n v="112.7"/>
    <n v="119.3"/>
    <n v="116.1"/>
    <n v="115.2"/>
    <n v="116.8"/>
    <n v="113.7"/>
    <n v="116.4"/>
    <n v="113.2"/>
    <n v="112.5"/>
    <n v="113.2"/>
    <n v="111.2"/>
    <n v="111.4"/>
    <n v="110.6"/>
    <n v="112"/>
    <n v="109"/>
    <n v="111.3"/>
    <n v="114.2"/>
  </r>
  <r>
    <x v="0"/>
    <x v="1"/>
    <x v="3"/>
    <x v="17"/>
    <x v="37"/>
    <n v="118.9"/>
    <n v="118.1"/>
    <n v="117"/>
    <n v="109.7"/>
    <n v="125.5"/>
    <n v="120.5"/>
    <n v="111"/>
    <n v="102.6"/>
    <n v="111.2"/>
    <n v="113.5"/>
    <n v="118.7"/>
    <n v="117.2"/>
    <n v="115.4"/>
    <n v="118.1"/>
    <n v="116.1"/>
    <n v="117.8"/>
    <n v="139.26"/>
    <n v="113.4"/>
    <n v="113.7"/>
    <n v="111.8"/>
    <n v="111.2"/>
    <n v="110.5"/>
    <n v="113"/>
    <n v="108.9"/>
    <n v="111.5"/>
    <n v="115.4"/>
  </r>
  <r>
    <x v="1"/>
    <x v="1"/>
    <x v="3"/>
    <x v="17"/>
    <x v="41"/>
    <n v="121.7"/>
    <n v="113.3"/>
    <n v="117"/>
    <n v="103.1"/>
    <n v="126.7"/>
    <n v="121.2"/>
    <n v="111"/>
    <n v="100.3"/>
    <n v="115.3"/>
    <n v="112.7"/>
    <n v="121"/>
    <n v="118.2"/>
    <n v="117.6"/>
    <n v="116.3"/>
    <n v="112.5"/>
    <n v="115.7"/>
    <n v="113.9"/>
    <n v="110.9"/>
    <n v="113.4"/>
    <n v="111"/>
    <n v="111.2"/>
    <n v="111.2"/>
    <n v="112.5"/>
    <n v="109.1"/>
    <n v="111.4"/>
    <n v="114.7"/>
  </r>
  <r>
    <x v="2"/>
    <x v="1"/>
    <x v="3"/>
    <x v="17"/>
    <x v="42"/>
    <n v="119.9"/>
    <n v="116.2"/>
    <n v="117"/>
    <n v="107.3"/>
    <n v="126.1"/>
    <n v="120.7"/>
    <n v="111"/>
    <n v="101.8"/>
    <n v="112.6"/>
    <n v="113.2"/>
    <n v="119.8"/>
    <n v="117.6"/>
    <n v="116"/>
    <n v="117.4"/>
    <n v="114.6"/>
    <n v="117"/>
    <n v="113.9"/>
    <n v="112.5"/>
    <n v="113.6"/>
    <n v="111.5"/>
    <n v="111.2"/>
    <n v="110.9"/>
    <n v="112.7"/>
    <n v="109"/>
    <n v="111.5"/>
    <n v="115.1"/>
  </r>
  <r>
    <x v="0"/>
    <x v="1"/>
    <x v="4"/>
    <x v="18"/>
    <x v="43"/>
    <n v="120.2"/>
    <n v="116.9"/>
    <n v="118"/>
    <n v="110.1"/>
    <n v="126.3"/>
    <n v="123.9"/>
    <n v="111.5"/>
    <n v="103.5"/>
    <n v="111.6"/>
    <n v="114.2"/>
    <n v="119.2"/>
    <n v="118.2"/>
    <n v="116.3"/>
    <n v="118.7"/>
    <n v="116.8"/>
    <n v="118.5"/>
    <n v="139.26"/>
    <n v="113.4"/>
    <n v="114.1"/>
    <n v="112.1"/>
    <n v="111.4"/>
    <n v="110.9"/>
    <n v="113.1"/>
    <n v="108.9"/>
    <n v="111.8"/>
    <n v="116"/>
  </r>
  <r>
    <x v="1"/>
    <x v="1"/>
    <x v="4"/>
    <x v="18"/>
    <x v="44"/>
    <n v="124.1"/>
    <n v="114.2"/>
    <n v="119.1"/>
    <n v="103.5"/>
    <n v="129.19999999999999"/>
    <n v="127"/>
    <n v="112.6"/>
    <n v="101.3"/>
    <n v="117"/>
    <n v="112.9"/>
    <n v="121.7"/>
    <n v="120"/>
    <n v="118.3"/>
    <n v="116.8"/>
    <n v="112.9"/>
    <n v="116.2"/>
    <n v="114.3"/>
    <n v="111.1"/>
    <n v="114.1"/>
    <n v="111.2"/>
    <n v="111.3"/>
    <n v="111.5"/>
    <n v="112.9"/>
    <n v="109.3"/>
    <n v="111.7"/>
    <n v="115.6"/>
  </r>
  <r>
    <x v="2"/>
    <x v="1"/>
    <x v="4"/>
    <x v="18"/>
    <x v="45"/>
    <n v="121.6"/>
    <n v="115.9"/>
    <n v="118.4"/>
    <n v="107.7"/>
    <n v="127.7"/>
    <n v="125"/>
    <n v="111.9"/>
    <n v="102.8"/>
    <n v="113.4"/>
    <n v="113.7"/>
    <n v="120.4"/>
    <n v="118.9"/>
    <n v="116.8"/>
    <n v="118"/>
    <n v="115.2"/>
    <n v="117.6"/>
    <n v="114.3"/>
    <n v="112.5"/>
    <n v="114.1"/>
    <n v="111.8"/>
    <n v="111.3"/>
    <n v="111.2"/>
    <n v="113"/>
    <n v="109.1"/>
    <n v="111.8"/>
    <n v="115.8"/>
  </r>
  <r>
    <x v="0"/>
    <x v="1"/>
    <x v="5"/>
    <x v="19"/>
    <x v="40"/>
    <n v="121.6"/>
    <n v="116.1"/>
    <n v="119.3"/>
    <n v="110.3"/>
    <n v="125.8"/>
    <n v="129.30000000000001"/>
    <n v="112.2"/>
    <n v="103.6"/>
    <n v="112.3"/>
    <n v="114.9"/>
    <n v="120.1"/>
    <n v="119.5"/>
    <n v="117.3"/>
    <n v="119.7"/>
    <n v="117.3"/>
    <n v="119.3"/>
    <n v="139.26"/>
    <n v="114.4"/>
    <n v="114.9"/>
    <n v="112.8"/>
    <n v="112.2"/>
    <n v="111.4"/>
    <n v="114.3"/>
    <n v="108"/>
    <n v="112.3"/>
    <n v="117"/>
  </r>
  <r>
    <x v="1"/>
    <x v="1"/>
    <x v="5"/>
    <x v="19"/>
    <x v="46"/>
    <n v="125.9"/>
    <n v="115.4"/>
    <n v="120.4"/>
    <n v="103.4"/>
    <n v="131.19999999999999"/>
    <n v="137.5"/>
    <n v="112.8"/>
    <n v="101.4"/>
    <n v="118.3"/>
    <n v="113.2"/>
    <n v="122.4"/>
    <n v="122"/>
    <n v="119"/>
    <n v="117.4"/>
    <n v="113.2"/>
    <n v="116.7"/>
    <n v="113.9"/>
    <n v="111.2"/>
    <n v="114.3"/>
    <n v="111.4"/>
    <n v="111.5"/>
    <n v="111.8"/>
    <n v="115.1"/>
    <n v="108.7"/>
    <n v="112.2"/>
    <n v="116.4"/>
  </r>
  <r>
    <x v="2"/>
    <x v="1"/>
    <x v="5"/>
    <x v="19"/>
    <x v="47"/>
    <n v="123.1"/>
    <n v="115.8"/>
    <n v="119.7"/>
    <n v="107.8"/>
    <n v="128.30000000000001"/>
    <n v="132.1"/>
    <n v="112.4"/>
    <n v="102.9"/>
    <n v="114.3"/>
    <n v="114.2"/>
    <n v="121.2"/>
    <n v="120.4"/>
    <n v="117.8"/>
    <n v="118.8"/>
    <n v="115.6"/>
    <n v="118.3"/>
    <n v="113.9"/>
    <n v="113.2"/>
    <n v="114.6"/>
    <n v="112.3"/>
    <n v="111.8"/>
    <n v="111.6"/>
    <n v="114.8"/>
    <n v="108.3"/>
    <n v="112.3"/>
    <n v="116.7"/>
  </r>
  <r>
    <x v="0"/>
    <x v="1"/>
    <x v="6"/>
    <x v="20"/>
    <x v="48"/>
    <n v="122.5"/>
    <n v="117.7"/>
    <n v="120.6"/>
    <n v="110.4"/>
    <n v="129.1"/>
    <n v="150.1"/>
    <n v="113.2"/>
    <n v="104.8"/>
    <n v="113.3"/>
    <n v="115.6"/>
    <n v="120.9"/>
    <n v="123.3"/>
    <n v="118"/>
    <n v="120.7"/>
    <n v="118.3"/>
    <n v="120.3"/>
    <n v="139.26"/>
    <n v="115.3"/>
    <n v="115.4"/>
    <n v="113.4"/>
    <n v="113.2"/>
    <n v="111.8"/>
    <n v="115.5"/>
    <n v="108.8"/>
    <n v="113.1"/>
    <n v="119.5"/>
  </r>
  <r>
    <x v="1"/>
    <x v="1"/>
    <x v="6"/>
    <x v="20"/>
    <x v="49"/>
    <n v="126.4"/>
    <n v="118"/>
    <n v="121.6"/>
    <n v="103.5"/>
    <n v="133.69999999999999"/>
    <n v="172.4"/>
    <n v="113.1"/>
    <n v="102.7"/>
    <n v="120"/>
    <n v="113.8"/>
    <n v="123.4"/>
    <n v="127.1"/>
    <n v="121"/>
    <n v="118"/>
    <n v="113.6"/>
    <n v="117.4"/>
    <n v="114.8"/>
    <n v="111.6"/>
    <n v="114.9"/>
    <n v="111.5"/>
    <n v="113"/>
    <n v="112.4"/>
    <n v="117.8"/>
    <n v="109.7"/>
    <n v="113.5"/>
    <n v="118.9"/>
  </r>
  <r>
    <x v="2"/>
    <x v="1"/>
    <x v="6"/>
    <x v="20"/>
    <x v="50"/>
    <n v="123.9"/>
    <n v="117.8"/>
    <n v="121"/>
    <n v="107.9"/>
    <n v="131.19999999999999"/>
    <n v="157.69999999999999"/>
    <n v="113.2"/>
    <n v="104.1"/>
    <n v="115.5"/>
    <n v="114.8"/>
    <n v="122.1"/>
    <n v="124.7"/>
    <n v="118.8"/>
    <n v="119.6"/>
    <n v="116.3"/>
    <n v="119.1"/>
    <n v="114.8"/>
    <n v="113.9"/>
    <n v="115.2"/>
    <n v="112.7"/>
    <n v="113.1"/>
    <n v="112.1"/>
    <n v="116.8"/>
    <n v="109.2"/>
    <n v="113.3"/>
    <n v="119.2"/>
  </r>
  <r>
    <x v="0"/>
    <x v="1"/>
    <x v="7"/>
    <x v="21"/>
    <x v="51"/>
    <n v="122.8"/>
    <n v="117.8"/>
    <n v="121.9"/>
    <n v="110.6"/>
    <n v="129.69999999999999"/>
    <n v="161.1"/>
    <n v="114.1"/>
    <n v="105.1"/>
    <n v="114.6"/>
    <n v="115.8"/>
    <n v="121.7"/>
    <n v="125.3"/>
    <n v="118.8"/>
    <n v="120.9"/>
    <n v="118.8"/>
    <n v="120.7"/>
    <n v="139.26"/>
    <n v="115.4"/>
    <n v="115.9"/>
    <n v="114"/>
    <n v="113.2"/>
    <n v="112.2"/>
    <n v="116.2"/>
    <n v="109.4"/>
    <n v="113.5"/>
    <n v="120.7"/>
  </r>
  <r>
    <x v="1"/>
    <x v="1"/>
    <x v="7"/>
    <x v="21"/>
    <x v="52"/>
    <n v="127.3"/>
    <n v="116.5"/>
    <n v="122.2"/>
    <n v="103.6"/>
    <n v="132.69999999999999"/>
    <n v="181.9"/>
    <n v="115.2"/>
    <n v="102.7"/>
    <n v="122.1"/>
    <n v="114.4"/>
    <n v="124.7"/>
    <n v="128.9"/>
    <n v="123"/>
    <n v="118.6"/>
    <n v="114.1"/>
    <n v="117.9"/>
    <n v="115.5"/>
    <n v="111.8"/>
    <n v="115.3"/>
    <n v="112.2"/>
    <n v="112.5"/>
    <n v="112.9"/>
    <n v="119.2"/>
    <n v="110.5"/>
    <n v="113.9"/>
    <n v="119.9"/>
  </r>
  <r>
    <x v="2"/>
    <x v="1"/>
    <x v="7"/>
    <x v="21"/>
    <x v="44"/>
    <n v="124.4"/>
    <n v="117.3"/>
    <n v="122"/>
    <n v="108"/>
    <n v="131.1"/>
    <n v="168.2"/>
    <n v="114.5"/>
    <n v="104.3"/>
    <n v="117.1"/>
    <n v="115.2"/>
    <n v="123.1"/>
    <n v="126.6"/>
    <n v="119.9"/>
    <n v="120"/>
    <n v="116.8"/>
    <n v="119.6"/>
    <n v="115.5"/>
    <n v="114"/>
    <n v="115.6"/>
    <n v="113.3"/>
    <n v="112.8"/>
    <n v="112.6"/>
    <n v="118"/>
    <n v="109.9"/>
    <n v="113.7"/>
    <n v="120.3"/>
  </r>
  <r>
    <x v="0"/>
    <x v="1"/>
    <x v="8"/>
    <x v="22"/>
    <x v="53"/>
    <n v="122.4"/>
    <n v="117.8"/>
    <n v="122.7"/>
    <n v="110.4"/>
    <n v="129.80000000000001"/>
    <n v="158.80000000000001"/>
    <n v="115"/>
    <n v="104.7"/>
    <n v="114.9"/>
    <n v="116.5"/>
    <n v="122.6"/>
    <n v="125.3"/>
    <n v="119.5"/>
    <n v="121.7"/>
    <n v="119.2"/>
    <n v="121.3"/>
    <n v="139.26"/>
    <n v="115.8"/>
    <n v="116.7"/>
    <n v="114.5"/>
    <n v="112.8"/>
    <n v="112.6"/>
    <n v="116.6"/>
    <n v="109.1"/>
    <n v="113.7"/>
    <n v="120.9"/>
  </r>
  <r>
    <x v="1"/>
    <x v="1"/>
    <x v="8"/>
    <x v="22"/>
    <x v="54"/>
    <n v="125.4"/>
    <n v="116.4"/>
    <n v="122.7"/>
    <n v="103.5"/>
    <n v="124.5"/>
    <n v="168.6"/>
    <n v="116.9"/>
    <n v="101.9"/>
    <n v="122.9"/>
    <n v="114.8"/>
    <n v="125.2"/>
    <n v="126.7"/>
    <n v="124.3"/>
    <n v="119.2"/>
    <n v="114.5"/>
    <n v="118.4"/>
    <n v="116.1"/>
    <n v="111.8"/>
    <n v="115.5"/>
    <n v="112.3"/>
    <n v="111.2"/>
    <n v="113.4"/>
    <n v="120"/>
    <n v="110"/>
    <n v="113.6"/>
    <n v="119.2"/>
  </r>
  <r>
    <x v="2"/>
    <x v="1"/>
    <x v="8"/>
    <x v="22"/>
    <x v="55"/>
    <n v="123.5"/>
    <n v="117.3"/>
    <n v="122.7"/>
    <n v="107.9"/>
    <n v="127.3"/>
    <n v="162.1"/>
    <n v="115.6"/>
    <n v="103.8"/>
    <n v="117.6"/>
    <n v="115.8"/>
    <n v="123.8"/>
    <n v="125.8"/>
    <n v="120.8"/>
    <n v="120.7"/>
    <n v="117.2"/>
    <n v="120.1"/>
    <n v="116.1"/>
    <n v="114.3"/>
    <n v="116.1"/>
    <n v="113.7"/>
    <n v="112"/>
    <n v="113.1"/>
    <n v="118.6"/>
    <n v="109.5"/>
    <n v="113.7"/>
    <n v="120.1"/>
  </r>
  <r>
    <x v="0"/>
    <x v="1"/>
    <x v="9"/>
    <x v="23"/>
    <x v="56"/>
    <n v="122.5"/>
    <n v="118.3"/>
    <n v="123.2"/>
    <n v="110.5"/>
    <n v="128.9"/>
    <n v="155.30000000000001"/>
    <n v="115.5"/>
    <n v="104"/>
    <n v="115.3"/>
    <n v="116.8"/>
    <n v="123.2"/>
    <n v="125.1"/>
    <n v="120"/>
    <n v="122.7"/>
    <n v="120.3"/>
    <n v="122.3"/>
    <n v="139.26"/>
    <n v="116.4"/>
    <n v="117.5"/>
    <n v="115.3"/>
    <n v="112.6"/>
    <n v="113"/>
    <n v="116.9"/>
    <n v="109.3"/>
    <n v="114"/>
    <n v="121"/>
  </r>
  <r>
    <x v="1"/>
    <x v="1"/>
    <x v="9"/>
    <x v="23"/>
    <x v="57"/>
    <n v="126.1"/>
    <n v="117.8"/>
    <n v="123.1"/>
    <n v="103.5"/>
    <n v="123.5"/>
    <n v="159.6"/>
    <n v="117.4"/>
    <n v="101.2"/>
    <n v="123.8"/>
    <n v="115.2"/>
    <n v="125.9"/>
    <n v="125.8"/>
    <n v="124.3"/>
    <n v="119.6"/>
    <n v="114.9"/>
    <n v="118.9"/>
    <n v="116.7"/>
    <n v="112"/>
    <n v="115.8"/>
    <n v="112.6"/>
    <n v="111"/>
    <n v="113.6"/>
    <n v="120.2"/>
    <n v="110.1"/>
    <n v="113.7"/>
    <n v="119.1"/>
  </r>
  <r>
    <x v="2"/>
    <x v="1"/>
    <x v="9"/>
    <x v="23"/>
    <x v="58"/>
    <n v="123.8"/>
    <n v="118.1"/>
    <n v="123.2"/>
    <n v="107.9"/>
    <n v="126.4"/>
    <n v="156.80000000000001"/>
    <n v="116.1"/>
    <n v="103.1"/>
    <n v="118.1"/>
    <n v="116.1"/>
    <n v="124.5"/>
    <n v="125.4"/>
    <n v="121.1"/>
    <n v="121.5"/>
    <n v="118.1"/>
    <n v="121"/>
    <n v="116.7"/>
    <n v="114.7"/>
    <n v="116.7"/>
    <n v="114.3"/>
    <n v="111.8"/>
    <n v="113.3"/>
    <n v="118.8"/>
    <n v="109.6"/>
    <n v="113.9"/>
    <n v="120.1"/>
  </r>
  <r>
    <x v="0"/>
    <x v="1"/>
    <x v="11"/>
    <x v="24"/>
    <x v="44"/>
    <n v="122.6"/>
    <n v="119.9"/>
    <n v="124"/>
    <n v="110.5"/>
    <n v="128.80000000000001"/>
    <n v="152"/>
    <n v="116.2"/>
    <n v="103.3"/>
    <n v="115.8"/>
    <n v="116.8"/>
    <n v="124.5"/>
    <n v="124.9"/>
    <n v="120.8"/>
    <n v="123.3"/>
    <n v="120.5"/>
    <n v="122.9"/>
    <n v="139.26"/>
    <n v="117.3"/>
    <n v="118.1"/>
    <n v="115.9"/>
    <n v="112"/>
    <n v="113.3"/>
    <n v="117.2"/>
    <n v="108.8"/>
    <n v="114.1"/>
    <n v="121.1"/>
  </r>
  <r>
    <x v="1"/>
    <x v="1"/>
    <x v="11"/>
    <x v="24"/>
    <x v="59"/>
    <n v="125.6"/>
    <n v="122.7"/>
    <n v="124.6"/>
    <n v="103.2"/>
    <n v="122.2"/>
    <n v="153.19999999999999"/>
    <n v="119.3"/>
    <n v="99.8"/>
    <n v="124.6"/>
    <n v="115.8"/>
    <n v="126.9"/>
    <n v="125.4"/>
    <n v="125.8"/>
    <n v="120.3"/>
    <n v="115.4"/>
    <n v="119.5"/>
    <n v="117.1"/>
    <n v="112.6"/>
    <n v="116.4"/>
    <n v="113"/>
    <n v="109.7"/>
    <n v="114"/>
    <n v="120.3"/>
    <n v="109.6"/>
    <n v="113.4"/>
    <n v="119"/>
  </r>
  <r>
    <x v="2"/>
    <x v="1"/>
    <x v="11"/>
    <x v="24"/>
    <x v="60"/>
    <n v="123.7"/>
    <n v="121"/>
    <n v="124.2"/>
    <n v="107.8"/>
    <n v="125.7"/>
    <n v="152.4"/>
    <n v="117.2"/>
    <n v="102.1"/>
    <n v="118.7"/>
    <n v="116.4"/>
    <n v="125.6"/>
    <n v="125.1"/>
    <n v="122.1"/>
    <n v="122.1"/>
    <n v="118.4"/>
    <n v="121.6"/>
    <n v="117.1"/>
    <n v="115.5"/>
    <n v="117.3"/>
    <n v="114.8"/>
    <n v="110.8"/>
    <n v="113.7"/>
    <n v="119"/>
    <n v="109.1"/>
    <n v="113.8"/>
    <n v="120.1"/>
  </r>
  <r>
    <x v="0"/>
    <x v="1"/>
    <x v="12"/>
    <x v="25"/>
    <x v="50"/>
    <n v="122.4"/>
    <n v="121.8"/>
    <n v="124.2"/>
    <n v="110.2"/>
    <n v="128.6"/>
    <n v="140.30000000000001"/>
    <n v="116.3"/>
    <n v="102"/>
    <n v="116"/>
    <n v="117.3"/>
    <n v="124.8"/>
    <n v="123.3"/>
    <n v="121.7"/>
    <n v="123.8"/>
    <n v="120.6"/>
    <n v="123.3"/>
    <n v="139.26"/>
    <n v="117.4"/>
    <n v="118.2"/>
    <n v="116.2"/>
    <n v="111.5"/>
    <n v="113.3"/>
    <n v="117.7"/>
    <n v="109.4"/>
    <n v="114.2"/>
    <n v="120.3"/>
  </r>
  <r>
    <x v="1"/>
    <x v="1"/>
    <x v="12"/>
    <x v="25"/>
    <x v="61"/>
    <n v="124.7"/>
    <n v="126.3"/>
    <n v="124.9"/>
    <n v="103"/>
    <n v="122.3"/>
    <n v="141"/>
    <n v="120.1"/>
    <n v="97.8"/>
    <n v="125.4"/>
    <n v="116.1"/>
    <n v="127.6"/>
    <n v="124"/>
    <n v="126.4"/>
    <n v="120.7"/>
    <n v="115.8"/>
    <n v="120"/>
    <n v="116.5"/>
    <n v="113"/>
    <n v="116.8"/>
    <n v="113.2"/>
    <n v="108.8"/>
    <n v="114.3"/>
    <n v="120.7"/>
    <n v="110.4"/>
    <n v="113.4"/>
    <n v="118.4"/>
  </r>
  <r>
    <x v="2"/>
    <x v="1"/>
    <x v="12"/>
    <x v="25"/>
    <x v="55"/>
    <n v="123.2"/>
    <n v="123.5"/>
    <n v="124.5"/>
    <n v="107.6"/>
    <n v="125.7"/>
    <n v="140.5"/>
    <n v="117.6"/>
    <n v="100.6"/>
    <n v="119.1"/>
    <n v="116.8"/>
    <n v="126.1"/>
    <n v="123.6"/>
    <n v="123"/>
    <n v="122.6"/>
    <n v="118.6"/>
    <n v="122"/>
    <n v="116.5"/>
    <n v="115.7"/>
    <n v="117.5"/>
    <n v="115.1"/>
    <n v="110.1"/>
    <n v="113.9"/>
    <n v="119.5"/>
    <n v="109.8"/>
    <n v="113.8"/>
    <n v="119.4"/>
  </r>
  <r>
    <x v="0"/>
    <x v="2"/>
    <x v="0"/>
    <x v="26"/>
    <x v="46"/>
    <n v="123.1"/>
    <n v="122.1"/>
    <n v="124.9"/>
    <n v="111"/>
    <n v="130.4"/>
    <n v="132.30000000000001"/>
    <n v="117.2"/>
    <n v="100.5"/>
    <n v="117.2"/>
    <n v="117.9"/>
    <n v="125.6"/>
    <n v="122.8"/>
    <n v="122.7"/>
    <n v="124.4"/>
    <n v="121.6"/>
    <n v="124"/>
    <n v="139.26"/>
    <n v="118.4"/>
    <n v="118.9"/>
    <n v="116.6"/>
    <n v="111"/>
    <n v="114"/>
    <n v="118.2"/>
    <n v="110.2"/>
    <n v="114.5"/>
    <n v="120.3"/>
  </r>
  <r>
    <x v="1"/>
    <x v="2"/>
    <x v="0"/>
    <x v="26"/>
    <x v="61"/>
    <n v="125.5"/>
    <n v="126.6"/>
    <n v="125.2"/>
    <n v="104.3"/>
    <n v="121.3"/>
    <n v="134.4"/>
    <n v="122.9"/>
    <n v="96.1"/>
    <n v="126.6"/>
    <n v="116.5"/>
    <n v="128"/>
    <n v="123.5"/>
    <n v="127.4"/>
    <n v="121"/>
    <n v="116.1"/>
    <n v="120.2"/>
    <n v="117.3"/>
    <n v="113.4"/>
    <n v="117.2"/>
    <n v="113.7"/>
    <n v="107.9"/>
    <n v="114.6"/>
    <n v="120.8"/>
    <n v="111.4"/>
    <n v="113.4"/>
    <n v="118.5"/>
  </r>
  <r>
    <x v="2"/>
    <x v="2"/>
    <x v="0"/>
    <x v="26"/>
    <x v="62"/>
    <n v="123.9"/>
    <n v="123.8"/>
    <n v="125"/>
    <n v="108.5"/>
    <n v="126.2"/>
    <n v="133"/>
    <n v="119.1"/>
    <n v="99"/>
    <n v="120.3"/>
    <n v="117.3"/>
    <n v="126.7"/>
    <n v="123.1"/>
    <n v="124"/>
    <n v="123.1"/>
    <n v="119.3"/>
    <n v="122.5"/>
    <n v="117.3"/>
    <n v="116.5"/>
    <n v="118.1"/>
    <n v="115.5"/>
    <n v="109.4"/>
    <n v="114.3"/>
    <n v="119.7"/>
    <n v="110.7"/>
    <n v="114"/>
    <n v="119.5"/>
  </r>
  <r>
    <x v="0"/>
    <x v="2"/>
    <x v="1"/>
    <x v="27"/>
    <x v="62"/>
    <n v="124.4"/>
    <n v="122.1"/>
    <n v="125.8"/>
    <n v="111.5"/>
    <n v="129.4"/>
    <n v="128.19999999999999"/>
    <n v="118.8"/>
    <n v="100"/>
    <n v="118.6"/>
    <n v="118.8"/>
    <n v="126.8"/>
    <n v="122.8"/>
    <n v="124.2"/>
    <n v="125.4"/>
    <n v="122.7"/>
    <n v="125"/>
    <n v="139.26"/>
    <n v="120"/>
    <n v="119.6"/>
    <n v="117.7"/>
    <n v="110.9"/>
    <n v="114.8"/>
    <n v="118.7"/>
    <n v="110.8"/>
    <n v="115"/>
    <n v="120.6"/>
  </r>
  <r>
    <x v="1"/>
    <x v="2"/>
    <x v="1"/>
    <x v="27"/>
    <x v="63"/>
    <n v="126.5"/>
    <n v="119.5"/>
    <n v="125.6"/>
    <n v="104.9"/>
    <n v="121.6"/>
    <n v="131.80000000000001"/>
    <n v="125.1"/>
    <n v="95"/>
    <n v="127.7"/>
    <n v="116.8"/>
    <n v="128.6"/>
    <n v="123.7"/>
    <n v="128.1"/>
    <n v="121.3"/>
    <n v="116.5"/>
    <n v="120.6"/>
    <n v="118.1"/>
    <n v="114"/>
    <n v="117.7"/>
    <n v="114.1"/>
    <n v="106.8"/>
    <n v="114.9"/>
    <n v="120.4"/>
    <n v="111.7"/>
    <n v="113.2"/>
    <n v="118.7"/>
  </r>
  <r>
    <x v="2"/>
    <x v="2"/>
    <x v="1"/>
    <x v="27"/>
    <x v="64"/>
    <n v="125.1"/>
    <n v="121.1"/>
    <n v="125.7"/>
    <n v="109.1"/>
    <n v="125.8"/>
    <n v="129.4"/>
    <n v="120.9"/>
    <n v="98.3"/>
    <n v="121.6"/>
    <n v="118"/>
    <n v="127.6"/>
    <n v="123.1"/>
    <n v="125.2"/>
    <n v="123.8"/>
    <n v="120.1"/>
    <n v="123.3"/>
    <n v="118.1"/>
    <n v="117.7"/>
    <n v="118.7"/>
    <n v="116.3"/>
    <n v="108.7"/>
    <n v="114.9"/>
    <n v="119.7"/>
    <n v="111.2"/>
    <n v="114.1"/>
    <n v="119.7"/>
  </r>
  <r>
    <x v="0"/>
    <x v="2"/>
    <x v="2"/>
    <x v="28"/>
    <x v="60"/>
    <n v="124.7"/>
    <n v="118.9"/>
    <n v="126"/>
    <n v="111.8"/>
    <n v="130.9"/>
    <n v="128"/>
    <n v="119.9"/>
    <n v="98.9"/>
    <n v="119.4"/>
    <n v="118.9"/>
    <n v="127.7"/>
    <n v="123.1"/>
    <n v="124.7"/>
    <n v="126"/>
    <n v="122.9"/>
    <n v="125.5"/>
    <n v="139.26"/>
    <n v="120.6"/>
    <n v="120.2"/>
    <n v="118.2"/>
    <n v="111.6"/>
    <n v="115.5"/>
    <n v="119.4"/>
    <n v="110.8"/>
    <n v="115.5"/>
    <n v="121.1"/>
  </r>
  <r>
    <x v="1"/>
    <x v="2"/>
    <x v="2"/>
    <x v="28"/>
    <x v="61"/>
    <n v="126.7"/>
    <n v="113.5"/>
    <n v="125.9"/>
    <n v="104.8"/>
    <n v="123.8"/>
    <n v="131.4"/>
    <n v="127.2"/>
    <n v="93.2"/>
    <n v="127.4"/>
    <n v="117"/>
    <n v="129.19999999999999"/>
    <n v="123.9"/>
    <n v="128.80000000000001"/>
    <n v="121.7"/>
    <n v="116.9"/>
    <n v="120.9"/>
    <n v="118.6"/>
    <n v="114.4"/>
    <n v="118"/>
    <n v="114.3"/>
    <n v="108.4"/>
    <n v="115.4"/>
    <n v="120.6"/>
    <n v="111.3"/>
    <n v="113.8"/>
    <n v="119.1"/>
  </r>
  <r>
    <x v="2"/>
    <x v="2"/>
    <x v="2"/>
    <x v="28"/>
    <x v="65"/>
    <n v="125.4"/>
    <n v="116.8"/>
    <n v="126"/>
    <n v="109.2"/>
    <n v="127.6"/>
    <n v="129.19999999999999"/>
    <n v="122.4"/>
    <n v="97"/>
    <n v="122.1"/>
    <n v="118.1"/>
    <n v="128.4"/>
    <n v="123.4"/>
    <n v="125.8"/>
    <n v="124.3"/>
    <n v="120.4"/>
    <n v="123.7"/>
    <n v="118.6"/>
    <n v="118.3"/>
    <n v="119.2"/>
    <n v="116.7"/>
    <n v="109.9"/>
    <n v="115.4"/>
    <n v="120.1"/>
    <n v="111"/>
    <n v="114.7"/>
    <n v="120.2"/>
  </r>
  <r>
    <x v="0"/>
    <x v="2"/>
    <x v="3"/>
    <x v="29"/>
    <x v="60"/>
    <n v="125.5"/>
    <n v="117.2"/>
    <n v="126.8"/>
    <n v="111.9"/>
    <n v="134.19999999999999"/>
    <n v="127.5"/>
    <n v="121.5"/>
    <n v="97.8"/>
    <n v="119.8"/>
    <n v="119.4"/>
    <n v="128.69999999999999"/>
    <n v="123.6"/>
    <n v="125.7"/>
    <n v="126.4"/>
    <n v="123.3"/>
    <n v="126"/>
    <n v="139.26"/>
    <n v="121.2"/>
    <n v="120.9"/>
    <n v="118.6"/>
    <n v="111.9"/>
    <n v="116.2"/>
    <n v="119.9"/>
    <n v="111.6"/>
    <n v="116"/>
    <n v="121.5"/>
  </r>
  <r>
    <x v="1"/>
    <x v="2"/>
    <x v="3"/>
    <x v="29"/>
    <x v="49"/>
    <n v="128.19999999999999"/>
    <n v="110"/>
    <n v="126.3"/>
    <n v="104.5"/>
    <n v="130.6"/>
    <n v="130.80000000000001"/>
    <n v="131.30000000000001"/>
    <n v="91.6"/>
    <n v="127.7"/>
    <n v="117.2"/>
    <n v="129.5"/>
    <n v="124.6"/>
    <n v="130.1"/>
    <n v="122.1"/>
    <n v="117.2"/>
    <n v="121.3"/>
    <n v="119.2"/>
    <n v="114.7"/>
    <n v="118.4"/>
    <n v="114.6"/>
    <n v="108.4"/>
    <n v="115.6"/>
    <n v="121.7"/>
    <n v="111.8"/>
    <n v="114.2"/>
    <n v="119.7"/>
  </r>
  <r>
    <x v="2"/>
    <x v="2"/>
    <x v="3"/>
    <x v="29"/>
    <x v="65"/>
    <n v="126.4"/>
    <n v="114.4"/>
    <n v="126.6"/>
    <n v="109.2"/>
    <n v="132.5"/>
    <n v="128.6"/>
    <n v="124.8"/>
    <n v="95.7"/>
    <n v="122.4"/>
    <n v="118.5"/>
    <n v="129.1"/>
    <n v="124"/>
    <n v="126.9"/>
    <n v="124.7"/>
    <n v="120.8"/>
    <n v="124.1"/>
    <n v="119.2"/>
    <n v="118.7"/>
    <n v="119.7"/>
    <n v="117.1"/>
    <n v="110.1"/>
    <n v="115.9"/>
    <n v="121"/>
    <n v="111.7"/>
    <n v="115.1"/>
    <n v="120.7"/>
  </r>
  <r>
    <x v="0"/>
    <x v="2"/>
    <x v="4"/>
    <x v="30"/>
    <x v="65"/>
    <n v="127.1"/>
    <n v="117.3"/>
    <n v="127.7"/>
    <n v="112.5"/>
    <n v="134.1"/>
    <n v="128.5"/>
    <n v="124.3"/>
    <n v="97.6"/>
    <n v="120.7"/>
    <n v="120.2"/>
    <n v="129.80000000000001"/>
    <n v="124.4"/>
    <n v="126.7"/>
    <n v="127.3"/>
    <n v="124.1"/>
    <n v="126.8"/>
    <n v="139.26"/>
    <n v="121.9"/>
    <n v="121.5"/>
    <n v="119.4"/>
    <n v="113.3"/>
    <n v="116.7"/>
    <n v="120.5"/>
    <n v="112.3"/>
    <n v="116.9"/>
    <n v="122.4"/>
  </r>
  <r>
    <x v="1"/>
    <x v="2"/>
    <x v="4"/>
    <x v="30"/>
    <x v="49"/>
    <n v="129.69999999999999"/>
    <n v="111.3"/>
    <n v="126.6"/>
    <n v="105.2"/>
    <n v="130.80000000000001"/>
    <n v="135.6"/>
    <n v="142.6"/>
    <n v="90.8"/>
    <n v="128.80000000000001"/>
    <n v="117.7"/>
    <n v="129.9"/>
    <n v="126.1"/>
    <n v="131.30000000000001"/>
    <n v="122.4"/>
    <n v="117.4"/>
    <n v="121.6"/>
    <n v="119.6"/>
    <n v="114.9"/>
    <n v="118.7"/>
    <n v="114.9"/>
    <n v="110.8"/>
    <n v="116"/>
    <n v="122"/>
    <n v="112.4"/>
    <n v="115.2"/>
    <n v="120.7"/>
  </r>
  <r>
    <x v="2"/>
    <x v="2"/>
    <x v="4"/>
    <x v="30"/>
    <x v="66"/>
    <n v="128"/>
    <n v="115"/>
    <n v="127.3"/>
    <n v="109.8"/>
    <n v="132.6"/>
    <n v="130.9"/>
    <n v="130.5"/>
    <n v="95.3"/>
    <n v="123.4"/>
    <n v="119.2"/>
    <n v="129.80000000000001"/>
    <n v="125"/>
    <n v="127.9"/>
    <n v="125.4"/>
    <n v="121.3"/>
    <n v="124.7"/>
    <n v="119.6"/>
    <n v="119.2"/>
    <n v="120.2"/>
    <n v="117.7"/>
    <n v="112"/>
    <n v="116.3"/>
    <n v="121.4"/>
    <n v="112.3"/>
    <n v="116.1"/>
    <n v="121.6"/>
  </r>
  <r>
    <x v="0"/>
    <x v="2"/>
    <x v="5"/>
    <x v="31"/>
    <x v="67"/>
    <n v="130.4"/>
    <n v="122.1"/>
    <n v="128.69999999999999"/>
    <n v="114.1"/>
    <n v="133.19999999999999"/>
    <n v="135.19999999999999"/>
    <n v="131.9"/>
    <n v="96.3"/>
    <n v="123"/>
    <n v="121.1"/>
    <n v="131.19999999999999"/>
    <n v="126.6"/>
    <n v="128.19999999999999"/>
    <n v="128.4"/>
    <n v="125.1"/>
    <n v="128"/>
    <n v="139.26"/>
    <n v="122.6"/>
    <n v="122.8"/>
    <n v="120.4"/>
    <n v="114.2"/>
    <n v="117.9"/>
    <n v="122"/>
    <n v="113"/>
    <n v="117.9"/>
    <n v="124.1"/>
  </r>
  <r>
    <x v="1"/>
    <x v="2"/>
    <x v="5"/>
    <x v="31"/>
    <x v="66"/>
    <n v="134.4"/>
    <n v="120.9"/>
    <n v="127.3"/>
    <n v="106"/>
    <n v="132.30000000000001"/>
    <n v="146.69999999999999"/>
    <n v="148.1"/>
    <n v="89.8"/>
    <n v="130.5"/>
    <n v="118"/>
    <n v="130.5"/>
    <n v="128.5"/>
    <n v="132.1"/>
    <n v="123.2"/>
    <n v="117.6"/>
    <n v="122.3"/>
    <n v="119"/>
    <n v="115.1"/>
    <n v="119.2"/>
    <n v="115.4"/>
    <n v="111.7"/>
    <n v="116.2"/>
    <n v="123.8"/>
    <n v="112.5"/>
    <n v="116"/>
    <n v="121.7"/>
  </r>
  <r>
    <x v="2"/>
    <x v="2"/>
    <x v="5"/>
    <x v="31"/>
    <x v="68"/>
    <n v="131.80000000000001"/>
    <n v="121.6"/>
    <n v="128.19999999999999"/>
    <n v="111.1"/>
    <n v="132.80000000000001"/>
    <n v="139.1"/>
    <n v="137.4"/>
    <n v="94.1"/>
    <n v="125.5"/>
    <n v="119.8"/>
    <n v="130.9"/>
    <n v="127.3"/>
    <n v="129.19999999999999"/>
    <n v="126.4"/>
    <n v="122"/>
    <n v="125.7"/>
    <n v="119"/>
    <n v="119.8"/>
    <n v="121.1"/>
    <n v="118.5"/>
    <n v="112.9"/>
    <n v="116.9"/>
    <n v="123.1"/>
    <n v="112.8"/>
    <n v="117"/>
    <n v="123"/>
  </r>
  <r>
    <x v="0"/>
    <x v="2"/>
    <x v="6"/>
    <x v="32"/>
    <x v="61"/>
    <n v="131.5"/>
    <n v="122"/>
    <n v="128.69999999999999"/>
    <n v="113.5"/>
    <n v="133.30000000000001"/>
    <n v="140.80000000000001"/>
    <n v="133.80000000000001"/>
    <n v="94.1"/>
    <n v="123.4"/>
    <n v="121"/>
    <n v="131.69999999999999"/>
    <n v="127.5"/>
    <n v="129.4"/>
    <n v="128.80000000000001"/>
    <n v="125.5"/>
    <n v="128.30000000000001"/>
    <n v="139.26"/>
    <n v="123"/>
    <n v="123"/>
    <n v="120.8"/>
    <n v="114.1"/>
    <n v="118"/>
    <n v="122.9"/>
    <n v="112.7"/>
    <n v="118.1"/>
    <n v="124.7"/>
  </r>
  <r>
    <x v="1"/>
    <x v="2"/>
    <x v="6"/>
    <x v="32"/>
    <x v="58"/>
    <n v="134.30000000000001"/>
    <n v="119.5"/>
    <n v="127.7"/>
    <n v="106.3"/>
    <n v="132.80000000000001"/>
    <n v="153.5"/>
    <n v="149.5"/>
    <n v="85.7"/>
    <n v="131.5"/>
    <n v="118.3"/>
    <n v="131.1"/>
    <n v="129.5"/>
    <n v="133.1"/>
    <n v="123.5"/>
    <n v="117.9"/>
    <n v="122.7"/>
    <n v="119.9"/>
    <n v="115.3"/>
    <n v="119.5"/>
    <n v="116"/>
    <n v="111.5"/>
    <n v="116.6"/>
    <n v="125.4"/>
    <n v="111.7"/>
    <n v="116.3"/>
    <n v="122.4"/>
  </r>
  <r>
    <x v="2"/>
    <x v="2"/>
    <x v="6"/>
    <x v="32"/>
    <x v="64"/>
    <n v="132.5"/>
    <n v="121"/>
    <n v="128.30000000000001"/>
    <n v="110.9"/>
    <n v="133.1"/>
    <n v="145.1"/>
    <n v="139.1"/>
    <n v="91.3"/>
    <n v="126.1"/>
    <n v="119.9"/>
    <n v="131.4"/>
    <n v="128.19999999999999"/>
    <n v="130.4"/>
    <n v="126.7"/>
    <n v="122.3"/>
    <n v="126.1"/>
    <n v="119.9"/>
    <n v="120.1"/>
    <n v="121.3"/>
    <n v="119"/>
    <n v="112.7"/>
    <n v="117.2"/>
    <n v="124.4"/>
    <n v="112.3"/>
    <n v="117.2"/>
    <n v="123.6"/>
  </r>
  <r>
    <x v="0"/>
    <x v="2"/>
    <x v="7"/>
    <x v="33"/>
    <x v="69"/>
    <n v="131.30000000000001"/>
    <n v="121.3"/>
    <n v="128.80000000000001"/>
    <n v="114"/>
    <n v="134.19999999999999"/>
    <n v="153.6"/>
    <n v="137.9"/>
    <n v="93.1"/>
    <n v="123.9"/>
    <n v="121.5"/>
    <n v="132.5"/>
    <n v="129.80000000000001"/>
    <n v="130.1"/>
    <n v="129.5"/>
    <n v="126.3"/>
    <n v="129"/>
    <n v="139.26"/>
    <n v="123.8"/>
    <n v="123.7"/>
    <n v="121.1"/>
    <n v="113.6"/>
    <n v="118.5"/>
    <n v="123.6"/>
    <n v="112.5"/>
    <n v="118.2"/>
    <n v="126.1"/>
  </r>
  <r>
    <x v="1"/>
    <x v="2"/>
    <x v="7"/>
    <x v="33"/>
    <x v="46"/>
    <n v="131.69999999999999"/>
    <n v="118.1"/>
    <n v="128"/>
    <n v="106.8"/>
    <n v="130.1"/>
    <n v="165.5"/>
    <n v="156"/>
    <n v="85.3"/>
    <n v="132.69999999999999"/>
    <n v="118.8"/>
    <n v="131.69999999999999"/>
    <n v="131.1"/>
    <n v="134.19999999999999"/>
    <n v="123.7"/>
    <n v="118.2"/>
    <n v="122.9"/>
    <n v="120.9"/>
    <n v="115.3"/>
    <n v="120"/>
    <n v="116.6"/>
    <n v="109.9"/>
    <n v="117.2"/>
    <n v="126.2"/>
    <n v="112"/>
    <n v="116.2"/>
    <n v="123.2"/>
  </r>
  <r>
    <x v="2"/>
    <x v="2"/>
    <x v="7"/>
    <x v="33"/>
    <x v="54"/>
    <n v="131.4"/>
    <n v="120.1"/>
    <n v="128.5"/>
    <n v="111.4"/>
    <n v="132.30000000000001"/>
    <n v="157.6"/>
    <n v="144"/>
    <n v="90.5"/>
    <n v="126.8"/>
    <n v="120.4"/>
    <n v="132.1"/>
    <n v="130.30000000000001"/>
    <n v="131.19999999999999"/>
    <n v="127.2"/>
    <n v="122.9"/>
    <n v="126.6"/>
    <n v="120.9"/>
    <n v="120.6"/>
    <n v="122"/>
    <n v="119.4"/>
    <n v="111.7"/>
    <n v="117.8"/>
    <n v="125.1"/>
    <n v="112.3"/>
    <n v="117.2"/>
    <n v="124.8"/>
  </r>
  <r>
    <x v="0"/>
    <x v="2"/>
    <x v="8"/>
    <x v="34"/>
    <x v="70"/>
    <n v="131.1"/>
    <n v="120.7"/>
    <n v="129.19999999999999"/>
    <n v="114.7"/>
    <n v="132.30000000000001"/>
    <n v="158.9"/>
    <n v="142.1"/>
    <n v="92.5"/>
    <n v="125.4"/>
    <n v="121.9"/>
    <n v="132.69999999999999"/>
    <n v="131"/>
    <n v="131"/>
    <n v="130.4"/>
    <n v="126.8"/>
    <n v="129.9"/>
    <n v="139.26"/>
    <n v="123.7"/>
    <n v="124.5"/>
    <n v="121.4"/>
    <n v="113.8"/>
    <n v="119.6"/>
    <n v="124.5"/>
    <n v="113.7"/>
    <n v="118.8"/>
    <n v="127"/>
  </r>
  <r>
    <x v="1"/>
    <x v="2"/>
    <x v="8"/>
    <x v="34"/>
    <x v="62"/>
    <n v="129"/>
    <n v="115.6"/>
    <n v="128.30000000000001"/>
    <n v="107"/>
    <n v="124"/>
    <n v="168.5"/>
    <n v="165.4"/>
    <n v="86.3"/>
    <n v="134.4"/>
    <n v="119.1"/>
    <n v="132.30000000000001"/>
    <n v="131.5"/>
    <n v="134.69999999999999"/>
    <n v="124"/>
    <n v="118.6"/>
    <n v="123.2"/>
    <n v="121.6"/>
    <n v="115.1"/>
    <n v="120.4"/>
    <n v="117.1"/>
    <n v="109.1"/>
    <n v="117.3"/>
    <n v="126.5"/>
    <n v="112.9"/>
    <n v="116.2"/>
    <n v="123.5"/>
  </r>
  <r>
    <x v="2"/>
    <x v="2"/>
    <x v="8"/>
    <x v="34"/>
    <x v="57"/>
    <n v="130.4"/>
    <n v="118.7"/>
    <n v="128.9"/>
    <n v="111.9"/>
    <n v="128.4"/>
    <n v="162.19999999999999"/>
    <n v="150"/>
    <n v="90.4"/>
    <n v="128.4"/>
    <n v="120.7"/>
    <n v="132.5"/>
    <n v="131.19999999999999"/>
    <n v="132"/>
    <n v="127.9"/>
    <n v="123.4"/>
    <n v="127.2"/>
    <n v="121.6"/>
    <n v="120.4"/>
    <n v="122.6"/>
    <n v="119.8"/>
    <n v="111.3"/>
    <n v="118.3"/>
    <n v="125.7"/>
    <n v="113.4"/>
    <n v="117.5"/>
    <n v="125.4"/>
  </r>
  <r>
    <x v="0"/>
    <x v="2"/>
    <x v="9"/>
    <x v="35"/>
    <x v="71"/>
    <n v="130.4"/>
    <n v="120.8"/>
    <n v="129.4"/>
    <n v="115.8"/>
    <n v="133.19999999999999"/>
    <n v="157.69999999999999"/>
    <n v="154.19999999999999"/>
    <n v="93.7"/>
    <n v="126.6"/>
    <n v="122.3"/>
    <n v="133.1"/>
    <n v="131.80000000000001"/>
    <n v="131.5"/>
    <n v="131.1"/>
    <n v="127.3"/>
    <n v="130.6"/>
    <n v="139.26"/>
    <n v="124.4"/>
    <n v="125.1"/>
    <n v="122"/>
    <n v="113.8"/>
    <n v="120.1"/>
    <n v="125.1"/>
    <n v="114.2"/>
    <n v="119.2"/>
    <n v="127.7"/>
  </r>
  <r>
    <x v="1"/>
    <x v="2"/>
    <x v="9"/>
    <x v="35"/>
    <x v="66"/>
    <n v="128.6"/>
    <n v="115.9"/>
    <n v="128.5"/>
    <n v="109"/>
    <n v="124.1"/>
    <n v="165.8"/>
    <n v="187.2"/>
    <n v="89.4"/>
    <n v="135.80000000000001"/>
    <n v="119.4"/>
    <n v="132.9"/>
    <n v="132.6"/>
    <n v="135.30000000000001"/>
    <n v="124.4"/>
    <n v="118.8"/>
    <n v="123.6"/>
    <n v="122.4"/>
    <n v="114.9"/>
    <n v="120.7"/>
    <n v="117.7"/>
    <n v="109.3"/>
    <n v="117.7"/>
    <n v="126.5"/>
    <n v="113.5"/>
    <n v="116.5"/>
    <n v="124.2"/>
  </r>
  <r>
    <x v="2"/>
    <x v="2"/>
    <x v="9"/>
    <x v="35"/>
    <x v="72"/>
    <n v="129.80000000000001"/>
    <n v="118.9"/>
    <n v="129.1"/>
    <n v="113.3"/>
    <n v="129"/>
    <n v="160.4"/>
    <n v="165.3"/>
    <n v="92.3"/>
    <n v="129.69999999999999"/>
    <n v="121.1"/>
    <n v="133"/>
    <n v="132.1"/>
    <n v="132.5"/>
    <n v="128.5"/>
    <n v="123.8"/>
    <n v="127.8"/>
    <n v="122.4"/>
    <n v="120.8"/>
    <n v="123"/>
    <n v="120.4"/>
    <n v="111.4"/>
    <n v="118.7"/>
    <n v="125.9"/>
    <n v="113.9"/>
    <n v="117.9"/>
    <n v="126.1"/>
  </r>
  <r>
    <x v="0"/>
    <x v="2"/>
    <x v="11"/>
    <x v="36"/>
    <x v="73"/>
    <n v="130.6"/>
    <n v="121.7"/>
    <n v="129.5"/>
    <n v="117.8"/>
    <n v="132.1"/>
    <n v="155.19999999999999"/>
    <n v="160.80000000000001"/>
    <n v="94.5"/>
    <n v="128.30000000000001"/>
    <n v="123.1"/>
    <n v="134.19999999999999"/>
    <n v="132.4"/>
    <n v="132.19999999999999"/>
    <n v="132.1"/>
    <n v="128.19999999999999"/>
    <n v="131.5"/>
    <n v="139.26"/>
    <n v="125.6"/>
    <n v="125.6"/>
    <n v="122.6"/>
    <n v="114"/>
    <n v="120.9"/>
    <n v="125.8"/>
    <n v="114.2"/>
    <n v="119.6"/>
    <n v="128.30000000000001"/>
  </r>
  <r>
    <x v="1"/>
    <x v="2"/>
    <x v="11"/>
    <x v="36"/>
    <x v="61"/>
    <n v="129.80000000000001"/>
    <n v="121.5"/>
    <n v="128.6"/>
    <n v="110"/>
    <n v="123.7"/>
    <n v="164.6"/>
    <n v="191.6"/>
    <n v="90.8"/>
    <n v="137.1"/>
    <n v="119.8"/>
    <n v="133.69999999999999"/>
    <n v="133.30000000000001"/>
    <n v="137.6"/>
    <n v="125"/>
    <n v="119.3"/>
    <n v="124.2"/>
    <n v="122.9"/>
    <n v="115.1"/>
    <n v="121"/>
    <n v="118.1"/>
    <n v="109.3"/>
    <n v="117.9"/>
    <n v="126.6"/>
    <n v="113.3"/>
    <n v="116.6"/>
    <n v="124.6"/>
  </r>
  <r>
    <x v="2"/>
    <x v="2"/>
    <x v="11"/>
    <x v="36"/>
    <x v="74"/>
    <n v="130.30000000000001"/>
    <n v="121.6"/>
    <n v="129.19999999999999"/>
    <n v="114.9"/>
    <n v="128.19999999999999"/>
    <n v="158.4"/>
    <n v="171.2"/>
    <n v="93.3"/>
    <n v="131.19999999999999"/>
    <n v="121.7"/>
    <n v="134"/>
    <n v="132.69999999999999"/>
    <n v="133.6"/>
    <n v="129.30000000000001"/>
    <n v="124.5"/>
    <n v="128.6"/>
    <n v="122.9"/>
    <n v="121.6"/>
    <n v="123.4"/>
    <n v="120.9"/>
    <n v="111.5"/>
    <n v="119.2"/>
    <n v="126.3"/>
    <n v="113.8"/>
    <n v="118.1"/>
    <n v="126.6"/>
  </r>
  <r>
    <x v="0"/>
    <x v="2"/>
    <x v="12"/>
    <x v="37"/>
    <x v="75"/>
    <n v="131.30000000000001"/>
    <n v="123.3"/>
    <n v="129.80000000000001"/>
    <n v="118.3"/>
    <n v="131.6"/>
    <n v="145.5"/>
    <n v="162.1"/>
    <n v="95.4"/>
    <n v="128.9"/>
    <n v="123.3"/>
    <n v="135.1"/>
    <n v="131.4"/>
    <n v="133.1"/>
    <n v="132.5"/>
    <n v="128.5"/>
    <n v="131.9"/>
    <n v="139.26"/>
    <n v="125.7"/>
    <n v="126"/>
    <n v="123.1"/>
    <n v="114"/>
    <n v="121.6"/>
    <n v="125.6"/>
    <n v="114.1"/>
    <n v="119.8"/>
    <n v="127.9"/>
  </r>
  <r>
    <x v="1"/>
    <x v="2"/>
    <x v="12"/>
    <x v="37"/>
    <x v="63"/>
    <n v="131.69999999999999"/>
    <n v="127.1"/>
    <n v="128.6"/>
    <n v="110"/>
    <n v="120.8"/>
    <n v="149"/>
    <n v="190.1"/>
    <n v="92.7"/>
    <n v="138.6"/>
    <n v="120.2"/>
    <n v="134.19999999999999"/>
    <n v="131.5"/>
    <n v="138.19999999999999"/>
    <n v="125.4"/>
    <n v="119.5"/>
    <n v="124.5"/>
    <n v="122.4"/>
    <n v="116"/>
    <n v="121"/>
    <n v="118.6"/>
    <n v="109.3"/>
    <n v="118.1"/>
    <n v="126.6"/>
    <n v="113.2"/>
    <n v="116.7"/>
    <n v="124"/>
  </r>
  <r>
    <x v="2"/>
    <x v="2"/>
    <x v="12"/>
    <x v="37"/>
    <x v="76"/>
    <n v="131.4"/>
    <n v="124.8"/>
    <n v="129.4"/>
    <n v="115.3"/>
    <n v="126.6"/>
    <n v="146.69999999999999"/>
    <n v="171.5"/>
    <n v="94.5"/>
    <n v="132.1"/>
    <n v="122"/>
    <n v="134.69999999999999"/>
    <n v="131.4"/>
    <n v="134.5"/>
    <n v="129.69999999999999"/>
    <n v="124.8"/>
    <n v="129"/>
    <n v="122.4"/>
    <n v="122"/>
    <n v="123.6"/>
    <n v="121.4"/>
    <n v="111.5"/>
    <n v="119.6"/>
    <n v="126.2"/>
    <n v="113.7"/>
    <n v="118.3"/>
    <n v="126.1"/>
  </r>
  <r>
    <x v="0"/>
    <x v="3"/>
    <x v="0"/>
    <x v="38"/>
    <x v="77"/>
    <n v="133.19999999999999"/>
    <n v="126.5"/>
    <n v="130.30000000000001"/>
    <n v="118.9"/>
    <n v="131.6"/>
    <n v="140.1"/>
    <n v="163.80000000000001"/>
    <n v="97.7"/>
    <n v="129.6"/>
    <n v="124.3"/>
    <n v="135.9"/>
    <n v="131.4"/>
    <n v="133.6"/>
    <n v="133.19999999999999"/>
    <n v="128.9"/>
    <n v="132.6"/>
    <n v="139.26"/>
    <n v="126.2"/>
    <n v="126.6"/>
    <n v="123.7"/>
    <n v="113.6"/>
    <n v="121.4"/>
    <n v="126.2"/>
    <n v="114.9"/>
    <n v="120.1"/>
    <n v="128.1"/>
  </r>
  <r>
    <x v="1"/>
    <x v="3"/>
    <x v="0"/>
    <x v="38"/>
    <x v="69"/>
    <n v="135.9"/>
    <n v="132"/>
    <n v="129.19999999999999"/>
    <n v="109.7"/>
    <n v="119"/>
    <n v="144.1"/>
    <n v="184.2"/>
    <n v="96.7"/>
    <n v="139.5"/>
    <n v="120.5"/>
    <n v="134.69999999999999"/>
    <n v="131.19999999999999"/>
    <n v="139.5"/>
    <n v="125.8"/>
    <n v="119.8"/>
    <n v="124.9"/>
    <n v="123.4"/>
    <n v="116.9"/>
    <n v="121.6"/>
    <n v="119.1"/>
    <n v="108.9"/>
    <n v="118.5"/>
    <n v="126.4"/>
    <n v="114"/>
    <n v="116.8"/>
    <n v="124.2"/>
  </r>
  <r>
    <x v="2"/>
    <x v="3"/>
    <x v="0"/>
    <x v="38"/>
    <x v="73"/>
    <n v="134.1"/>
    <n v="128.6"/>
    <n v="129.9"/>
    <n v="115.5"/>
    <n v="125.7"/>
    <n v="141.5"/>
    <n v="170.7"/>
    <n v="97.4"/>
    <n v="132.9"/>
    <n v="122.7"/>
    <n v="135.30000000000001"/>
    <n v="131.30000000000001"/>
    <n v="135.19999999999999"/>
    <n v="130.30000000000001"/>
    <n v="125.1"/>
    <n v="129.5"/>
    <n v="123.4"/>
    <n v="122.7"/>
    <n v="124.2"/>
    <n v="122"/>
    <n v="111.1"/>
    <n v="119.8"/>
    <n v="126.3"/>
    <n v="114.5"/>
    <n v="118.5"/>
    <n v="126.3"/>
  </r>
  <r>
    <x v="0"/>
    <x v="3"/>
    <x v="1"/>
    <x v="39"/>
    <x v="78"/>
    <n v="133.69999999999999"/>
    <n v="127.7"/>
    <n v="130.69999999999999"/>
    <n v="118.5"/>
    <n v="130.4"/>
    <n v="130.9"/>
    <n v="162.80000000000001"/>
    <n v="98.7"/>
    <n v="130.6"/>
    <n v="124.8"/>
    <n v="136.4"/>
    <n v="130.30000000000001"/>
    <n v="134.4"/>
    <n v="133.9"/>
    <n v="129.80000000000001"/>
    <n v="133.4"/>
    <n v="139.26"/>
    <n v="127.5"/>
    <n v="127.1"/>
    <n v="124.3"/>
    <n v="113.9"/>
    <n v="122.3"/>
    <n v="127.1"/>
    <n v="116.8"/>
    <n v="120.9"/>
    <n v="127.9"/>
  </r>
  <r>
    <x v="1"/>
    <x v="3"/>
    <x v="1"/>
    <x v="39"/>
    <x v="52"/>
    <n v="135.1"/>
    <n v="130.30000000000001"/>
    <n v="129.6"/>
    <n v="108.4"/>
    <n v="118.6"/>
    <n v="129.19999999999999"/>
    <n v="176.4"/>
    <n v="99.1"/>
    <n v="139.69999999999999"/>
    <n v="120.6"/>
    <n v="135.19999999999999"/>
    <n v="129.1"/>
    <n v="140"/>
    <n v="126.2"/>
    <n v="120.1"/>
    <n v="125.3"/>
    <n v="124.4"/>
    <n v="116"/>
    <n v="121.8"/>
    <n v="119.5"/>
    <n v="109.1"/>
    <n v="118.8"/>
    <n v="126.3"/>
    <n v="116.2"/>
    <n v="117.2"/>
    <n v="123.8"/>
  </r>
  <r>
    <x v="2"/>
    <x v="3"/>
    <x v="1"/>
    <x v="39"/>
    <x v="79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29.9"/>
    <n v="135.9"/>
    <n v="130.9"/>
    <n v="125.8"/>
    <n v="130.19999999999999"/>
    <n v="124.4"/>
    <n v="123.1"/>
    <n v="124.6"/>
    <n v="122.5"/>
    <n v="111.4"/>
    <n v="120.3"/>
    <n v="126.6"/>
    <n v="116.6"/>
    <n v="119.1"/>
    <n v="126"/>
  </r>
  <r>
    <x v="0"/>
    <x v="3"/>
    <x v="2"/>
    <x v="40"/>
    <x v="80"/>
    <n v="134.4"/>
    <n v="125.1"/>
    <n v="130.5"/>
    <n v="118.3"/>
    <n v="131.69999999999999"/>
    <n v="130.69999999999999"/>
    <n v="161.19999999999999"/>
    <n v="100.4"/>
    <n v="130.80000000000001"/>
    <n v="124.9"/>
    <n v="137"/>
    <n v="130.4"/>
    <n v="135"/>
    <n v="134.4"/>
    <n v="130.19999999999999"/>
    <n v="133.80000000000001"/>
    <n v="139.26"/>
    <n v="127"/>
    <n v="127.7"/>
    <n v="124.8"/>
    <n v="113.6"/>
    <n v="122.5"/>
    <n v="127.5"/>
    <n v="117.4"/>
    <n v="121.1"/>
    <n v="128"/>
  </r>
  <r>
    <x v="1"/>
    <x v="3"/>
    <x v="2"/>
    <x v="40"/>
    <x v="52"/>
    <n v="136.30000000000001"/>
    <n v="123.7"/>
    <n v="129.69999999999999"/>
    <n v="107.9"/>
    <n v="119.9"/>
    <n v="128.1"/>
    <n v="170.3"/>
    <n v="101.8"/>
    <n v="140.1"/>
    <n v="120.7"/>
    <n v="135.4"/>
    <n v="128.9"/>
    <n v="140.6"/>
    <n v="126.4"/>
    <n v="120.3"/>
    <n v="125.5"/>
    <n v="124.9"/>
    <n v="114.8"/>
    <n v="122.3"/>
    <n v="119.7"/>
    <n v="108.5"/>
    <n v="119.1"/>
    <n v="126.4"/>
    <n v="117.1"/>
    <n v="117.3"/>
    <n v="123.8"/>
  </r>
  <r>
    <x v="2"/>
    <x v="3"/>
    <x v="2"/>
    <x v="40"/>
    <x v="81"/>
    <n v="135.1"/>
    <n v="124.6"/>
    <n v="130.19999999999999"/>
    <n v="114.5"/>
    <n v="126.2"/>
    <n v="129.80000000000001"/>
    <n v="164.3"/>
    <n v="100.9"/>
    <n v="133.9"/>
    <n v="123.1"/>
    <n v="136.30000000000001"/>
    <n v="129.80000000000001"/>
    <n v="136.5"/>
    <n v="131.30000000000001"/>
    <n v="126.1"/>
    <n v="130.5"/>
    <n v="124.9"/>
    <n v="122.4"/>
    <n v="125.1"/>
    <n v="122.9"/>
    <n v="110.9"/>
    <n v="120.6"/>
    <n v="126.9"/>
    <n v="117.3"/>
    <n v="119.3"/>
    <n v="126"/>
  </r>
  <r>
    <x v="0"/>
    <x v="3"/>
    <x v="3"/>
    <x v="41"/>
    <x v="82"/>
    <n v="135.4"/>
    <n v="123.4"/>
    <n v="131.30000000000001"/>
    <n v="118.2"/>
    <n v="138.1"/>
    <n v="134.1"/>
    <n v="162.69999999999999"/>
    <n v="105"/>
    <n v="131.4"/>
    <n v="125.4"/>
    <n v="137.4"/>
    <n v="131.80000000000001"/>
    <n v="135.5"/>
    <n v="135"/>
    <n v="130.6"/>
    <n v="134.4"/>
    <n v="139.26"/>
    <n v="127"/>
    <n v="128"/>
    <n v="125.2"/>
    <n v="114.4"/>
    <n v="123.2"/>
    <n v="127.9"/>
    <n v="118.4"/>
    <n v="121.7"/>
    <n v="129"/>
  </r>
  <r>
    <x v="1"/>
    <x v="3"/>
    <x v="3"/>
    <x v="41"/>
    <x v="83"/>
    <n v="139.30000000000001"/>
    <n v="119.9"/>
    <n v="130.19999999999999"/>
    <n v="108.9"/>
    <n v="131.1"/>
    <n v="136.80000000000001"/>
    <n v="176.9"/>
    <n v="109.1"/>
    <n v="140.4"/>
    <n v="121.1"/>
    <n v="135.9"/>
    <n v="131.80000000000001"/>
    <n v="141.5"/>
    <n v="126.8"/>
    <n v="120.5"/>
    <n v="125.8"/>
    <n v="125.6"/>
    <n v="114.6"/>
    <n v="122.8"/>
    <n v="120"/>
    <n v="110"/>
    <n v="119.5"/>
    <n v="127.6"/>
    <n v="117.6"/>
    <n v="118.2"/>
    <n v="125.3"/>
  </r>
  <r>
    <x v="2"/>
    <x v="3"/>
    <x v="3"/>
    <x v="41"/>
    <x v="84"/>
    <n v="136.80000000000001"/>
    <n v="122"/>
    <n v="130.9"/>
    <n v="114.8"/>
    <n v="134.80000000000001"/>
    <n v="135"/>
    <n v="167.5"/>
    <n v="106.4"/>
    <n v="134.4"/>
    <n v="123.6"/>
    <n v="136.69999999999999"/>
    <n v="131.80000000000001"/>
    <n v="137.1"/>
    <n v="131.80000000000001"/>
    <n v="126.4"/>
    <n v="131"/>
    <n v="125.6"/>
    <n v="122.3"/>
    <n v="125.5"/>
    <n v="123.2"/>
    <n v="112.1"/>
    <n v="121.1"/>
    <n v="127.7"/>
    <n v="118.1"/>
    <n v="120"/>
    <n v="127.3"/>
  </r>
  <r>
    <x v="0"/>
    <x v="3"/>
    <x v="4"/>
    <x v="42"/>
    <x v="85"/>
    <n v="137.5"/>
    <n v="124.4"/>
    <n v="132.4"/>
    <n v="118.2"/>
    <n v="138.1"/>
    <n v="141.80000000000001"/>
    <n v="166"/>
    <n v="107.5"/>
    <n v="132.19999999999999"/>
    <n v="126.1"/>
    <n v="138.30000000000001"/>
    <n v="133.6"/>
    <n v="136"/>
    <n v="135.4"/>
    <n v="131.1"/>
    <n v="134.80000000000001"/>
    <n v="139.26"/>
    <n v="127.4"/>
    <n v="128.5"/>
    <n v="125.8"/>
    <n v="115.1"/>
    <n v="123.6"/>
    <n v="129.1"/>
    <n v="119.7"/>
    <n v="122.5"/>
    <n v="130.30000000000001"/>
  </r>
  <r>
    <x v="1"/>
    <x v="3"/>
    <x v="4"/>
    <x v="42"/>
    <x v="72"/>
    <n v="142.1"/>
    <n v="127"/>
    <n v="130.4"/>
    <n v="109.6"/>
    <n v="133.5"/>
    <n v="151.4"/>
    <n v="182.8"/>
    <n v="111.1"/>
    <n v="141.5"/>
    <n v="121.5"/>
    <n v="136.30000000000001"/>
    <n v="134.6"/>
    <n v="142.19999999999999"/>
    <n v="127.2"/>
    <n v="120.7"/>
    <n v="126.2"/>
    <n v="126"/>
    <n v="115"/>
    <n v="123.2"/>
    <n v="120.3"/>
    <n v="110.7"/>
    <n v="119.8"/>
    <n v="128"/>
    <n v="118.5"/>
    <n v="118.7"/>
    <n v="126.6"/>
  </r>
  <r>
    <x v="2"/>
    <x v="3"/>
    <x v="4"/>
    <x v="42"/>
    <x v="77"/>
    <n v="139.1"/>
    <n v="125.4"/>
    <n v="131.69999999999999"/>
    <n v="115"/>
    <n v="136"/>
    <n v="145.1"/>
    <n v="171.7"/>
    <n v="108.7"/>
    <n v="135.30000000000001"/>
    <n v="124.2"/>
    <n v="137.4"/>
    <n v="134"/>
    <n v="137.69999999999999"/>
    <n v="132.19999999999999"/>
    <n v="126.8"/>
    <n v="131.4"/>
    <n v="126"/>
    <n v="122.7"/>
    <n v="126"/>
    <n v="123.7"/>
    <n v="112.8"/>
    <n v="121.5"/>
    <n v="128.5"/>
    <n v="119.2"/>
    <n v="120.7"/>
    <n v="128.6"/>
  </r>
  <r>
    <x v="0"/>
    <x v="3"/>
    <x v="5"/>
    <x v="43"/>
    <x v="86"/>
    <n v="138.6"/>
    <n v="126.6"/>
    <n v="133.6"/>
    <n v="118.6"/>
    <n v="137.4"/>
    <n v="152.5"/>
    <n v="169.2"/>
    <n v="108.8"/>
    <n v="133.1"/>
    <n v="126.4"/>
    <n v="139.19999999999999"/>
    <n v="136"/>
    <n v="137.19999999999999"/>
    <n v="136.30000000000001"/>
    <n v="131.6"/>
    <n v="135.6"/>
    <n v="139.26"/>
    <n v="128"/>
    <n v="129.30000000000001"/>
    <n v="126.2"/>
    <n v="116.3"/>
    <n v="124.1"/>
    <n v="130.19999999999999"/>
    <n v="119.9"/>
    <n v="123.3"/>
    <n v="131.9"/>
  </r>
  <r>
    <x v="1"/>
    <x v="3"/>
    <x v="5"/>
    <x v="43"/>
    <x v="87"/>
    <n v="143.9"/>
    <n v="130.9"/>
    <n v="131"/>
    <n v="110.2"/>
    <n v="135.5"/>
    <n v="173.7"/>
    <n v="184.4"/>
    <n v="112"/>
    <n v="142.80000000000001"/>
    <n v="121.6"/>
    <n v="136.9"/>
    <n v="138.19999999999999"/>
    <n v="142.69999999999999"/>
    <n v="127.6"/>
    <n v="121.1"/>
    <n v="126.6"/>
    <n v="125.5"/>
    <n v="115.5"/>
    <n v="123.2"/>
    <n v="120.6"/>
    <n v="112.3"/>
    <n v="119.9"/>
    <n v="129.30000000000001"/>
    <n v="118.8"/>
    <n v="119.6"/>
    <n v="128.1"/>
  </r>
  <r>
    <x v="2"/>
    <x v="3"/>
    <x v="5"/>
    <x v="43"/>
    <x v="88"/>
    <n v="140.5"/>
    <n v="128.30000000000001"/>
    <n v="132.6"/>
    <n v="115.5"/>
    <n v="136.5"/>
    <n v="159.69999999999999"/>
    <n v="174.3"/>
    <n v="109.9"/>
    <n v="136.30000000000001"/>
    <n v="124.4"/>
    <n v="138.1"/>
    <n v="136.80000000000001"/>
    <n v="138.69999999999999"/>
    <n v="132.9"/>
    <n v="127.2"/>
    <n v="132"/>
    <n v="125.5"/>
    <n v="123.3"/>
    <n v="126.4"/>
    <n v="124.1"/>
    <n v="114.2"/>
    <n v="121.7"/>
    <n v="129.69999999999999"/>
    <n v="119.4"/>
    <n v="121.5"/>
    <n v="130.1"/>
  </r>
  <r>
    <x v="0"/>
    <x v="3"/>
    <x v="6"/>
    <x v="44"/>
    <x v="89"/>
    <n v="139.5"/>
    <n v="129.6"/>
    <n v="134.5"/>
    <n v="119.5"/>
    <n v="138.5"/>
    <n v="158.19999999999999"/>
    <n v="171.8"/>
    <n v="110.3"/>
    <n v="134.30000000000001"/>
    <n v="127.3"/>
    <n v="139.9"/>
    <n v="137.6"/>
    <n v="138"/>
    <n v="137.19999999999999"/>
    <n v="132.19999999999999"/>
    <n v="136.5"/>
    <n v="139.26"/>
    <n v="128.19999999999999"/>
    <n v="130"/>
    <n v="126.7"/>
    <n v="116.4"/>
    <n v="125.2"/>
    <n v="130.80000000000001"/>
    <n v="120.9"/>
    <n v="123.8"/>
    <n v="133"/>
  </r>
  <r>
    <x v="1"/>
    <x v="3"/>
    <x v="6"/>
    <x v="44"/>
    <x v="77"/>
    <n v="144.19999999999999"/>
    <n v="136.6"/>
    <n v="131.80000000000001"/>
    <n v="111"/>
    <n v="137"/>
    <n v="179.5"/>
    <n v="188.4"/>
    <n v="113.3"/>
    <n v="143.9"/>
    <n v="121.7"/>
    <n v="137.5"/>
    <n v="139.80000000000001"/>
    <n v="142.9"/>
    <n v="127.9"/>
    <n v="121.1"/>
    <n v="126.9"/>
    <n v="126.4"/>
    <n v="115.5"/>
    <n v="123.5"/>
    <n v="120.9"/>
    <n v="111.7"/>
    <n v="120.3"/>
    <n v="130.80000000000001"/>
    <n v="120"/>
    <n v="119.9"/>
    <n v="129"/>
  </r>
  <r>
    <x v="2"/>
    <x v="3"/>
    <x v="6"/>
    <x v="44"/>
    <x v="90"/>
    <n v="141.19999999999999"/>
    <n v="132.30000000000001"/>
    <n v="133.5"/>
    <n v="116.4"/>
    <n v="137.80000000000001"/>
    <n v="165.4"/>
    <n v="177.4"/>
    <n v="111.3"/>
    <n v="137.5"/>
    <n v="125"/>
    <n v="138.80000000000001"/>
    <n v="138.4"/>
    <n v="139.30000000000001"/>
    <n v="133.5"/>
    <n v="127.6"/>
    <n v="132.69999999999999"/>
    <n v="126.4"/>
    <n v="123.4"/>
    <n v="126.9"/>
    <n v="124.5"/>
    <n v="113.9"/>
    <n v="122.4"/>
    <n v="130.80000000000001"/>
    <n v="120.5"/>
    <n v="121.9"/>
    <n v="131.1"/>
  </r>
  <r>
    <x v="0"/>
    <x v="3"/>
    <x v="7"/>
    <x v="45"/>
    <x v="91"/>
    <n v="138.80000000000001"/>
    <n v="130.30000000000001"/>
    <n v="135.30000000000001"/>
    <n v="119.9"/>
    <n v="140.19999999999999"/>
    <n v="156.9"/>
    <n v="172.2"/>
    <n v="112.1"/>
    <n v="134.9"/>
    <n v="128.1"/>
    <n v="140.69999999999999"/>
    <n v="138"/>
    <n v="138.9"/>
    <n v="137.80000000000001"/>
    <n v="133"/>
    <n v="137.1"/>
    <n v="139.26"/>
    <n v="129.1"/>
    <n v="130.6"/>
    <n v="127"/>
    <n v="116"/>
    <n v="125.5"/>
    <n v="131.9"/>
    <n v="122"/>
    <n v="124.2"/>
    <n v="133.5"/>
  </r>
  <r>
    <x v="1"/>
    <x v="3"/>
    <x v="7"/>
    <x v="45"/>
    <x v="85"/>
    <n v="140.30000000000001"/>
    <n v="133.69999999999999"/>
    <n v="132.19999999999999"/>
    <n v="111.8"/>
    <n v="135.80000000000001"/>
    <n v="163.5"/>
    <n v="182.3"/>
    <n v="114.6"/>
    <n v="144.6"/>
    <n v="121.9"/>
    <n v="138.1"/>
    <n v="137.6"/>
    <n v="143.6"/>
    <n v="128.30000000000001"/>
    <n v="121.4"/>
    <n v="127.3"/>
    <n v="127.3"/>
    <n v="114.7"/>
    <n v="123.9"/>
    <n v="121.2"/>
    <n v="110.4"/>
    <n v="120.6"/>
    <n v="131.5"/>
    <n v="120.9"/>
    <n v="119.9"/>
    <n v="128.4"/>
  </r>
  <r>
    <x v="2"/>
    <x v="3"/>
    <x v="7"/>
    <x v="45"/>
    <x v="89"/>
    <n v="139.30000000000001"/>
    <n v="131.6"/>
    <n v="134.1"/>
    <n v="116.9"/>
    <n v="138.1"/>
    <n v="159.1"/>
    <n v="175.6"/>
    <n v="112.9"/>
    <n v="138.1"/>
    <n v="125.5"/>
    <n v="139.5"/>
    <n v="137.9"/>
    <n v="140.19999999999999"/>
    <n v="134.1"/>
    <n v="128.19999999999999"/>
    <n v="133.19999999999999"/>
    <n v="127.3"/>
    <n v="123.6"/>
    <n v="127.4"/>
    <n v="124.8"/>
    <n v="113.1"/>
    <n v="122.7"/>
    <n v="131.69999999999999"/>
    <n v="121.5"/>
    <n v="122.1"/>
    <n v="131.1"/>
  </r>
  <r>
    <x v="0"/>
    <x v="3"/>
    <x v="8"/>
    <x v="46"/>
    <x v="92"/>
    <n v="138.19999999999999"/>
    <n v="130.5"/>
    <n v="135.5"/>
    <n v="120.2"/>
    <n v="139.19999999999999"/>
    <n v="149.5"/>
    <n v="170.4"/>
    <n v="113.1"/>
    <n v="135.80000000000001"/>
    <n v="128.80000000000001"/>
    <n v="141.5"/>
    <n v="137.19999999999999"/>
    <n v="139.9"/>
    <n v="138.5"/>
    <n v="133.5"/>
    <n v="137.80000000000001"/>
    <n v="139.26"/>
    <n v="129.69999999999999"/>
    <n v="131.1"/>
    <n v="127.8"/>
    <n v="117"/>
    <n v="125.7"/>
    <n v="132.19999999999999"/>
    <n v="122.8"/>
    <n v="124.9"/>
    <n v="133.4"/>
  </r>
  <r>
    <x v="1"/>
    <x v="3"/>
    <x v="8"/>
    <x v="46"/>
    <x v="93"/>
    <n v="137.69999999999999"/>
    <n v="130.6"/>
    <n v="132.6"/>
    <n v="111.9"/>
    <n v="132.5"/>
    <n v="152.9"/>
    <n v="173.6"/>
    <n v="115.1"/>
    <n v="144.80000000000001"/>
    <n v="122.1"/>
    <n v="138.80000000000001"/>
    <n v="135.69999999999999"/>
    <n v="143.9"/>
    <n v="128.69999999999999"/>
    <n v="121.6"/>
    <n v="127.7"/>
    <n v="127.9"/>
    <n v="114.8"/>
    <n v="124.3"/>
    <n v="121.4"/>
    <n v="111.8"/>
    <n v="120.8"/>
    <n v="131.6"/>
    <n v="121.2"/>
    <n v="120.5"/>
    <n v="128"/>
  </r>
  <r>
    <x v="2"/>
    <x v="3"/>
    <x v="8"/>
    <x v="46"/>
    <x v="94"/>
    <n v="138"/>
    <n v="130.5"/>
    <n v="134.4"/>
    <n v="117.2"/>
    <n v="136.1"/>
    <n v="150.69999999999999"/>
    <n v="171.5"/>
    <n v="113.8"/>
    <n v="138.80000000000001"/>
    <n v="126"/>
    <n v="140.19999999999999"/>
    <n v="136.6"/>
    <n v="141"/>
    <n v="134.6"/>
    <n v="128.6"/>
    <n v="133.80000000000001"/>
    <n v="127.9"/>
    <n v="124.1"/>
    <n v="127.9"/>
    <n v="125.4"/>
    <n v="114.3"/>
    <n v="122.9"/>
    <n v="131.80000000000001"/>
    <n v="122.1"/>
    <n v="122.8"/>
    <n v="130.9"/>
  </r>
  <r>
    <x v="0"/>
    <x v="3"/>
    <x v="9"/>
    <x v="47"/>
    <x v="95"/>
    <n v="137.6"/>
    <n v="130.1"/>
    <n v="136"/>
    <n v="120.8"/>
    <n v="138.4"/>
    <n v="149.19999999999999"/>
    <n v="170.2"/>
    <n v="113.4"/>
    <n v="136.30000000000001"/>
    <n v="128.69999999999999"/>
    <n v="142.4"/>
    <n v="137.4"/>
    <n v="140.9"/>
    <n v="139.6"/>
    <n v="134.30000000000001"/>
    <n v="138.80000000000001"/>
    <n v="139.26"/>
    <n v="129.80000000000001"/>
    <n v="131.80000000000001"/>
    <n v="128.69999999999999"/>
    <n v="117.8"/>
    <n v="126.5"/>
    <n v="133"/>
    <n v="123"/>
    <n v="125.7"/>
    <n v="133.80000000000001"/>
  </r>
  <r>
    <x v="1"/>
    <x v="3"/>
    <x v="9"/>
    <x v="47"/>
    <x v="96"/>
    <n v="138.4"/>
    <n v="130.30000000000001"/>
    <n v="132.69999999999999"/>
    <n v="112.5"/>
    <n v="130.4"/>
    <n v="155.1"/>
    <n v="175.7"/>
    <n v="115.4"/>
    <n v="145.30000000000001"/>
    <n v="122.5"/>
    <n v="139.6"/>
    <n v="136.30000000000001"/>
    <n v="144.30000000000001"/>
    <n v="129.1"/>
    <n v="121.9"/>
    <n v="128"/>
    <n v="128.69999999999999"/>
    <n v="115.2"/>
    <n v="124.5"/>
    <n v="121.8"/>
    <n v="112.8"/>
    <n v="121.2"/>
    <n v="131.9"/>
    <n v="120.8"/>
    <n v="120.9"/>
    <n v="128.6"/>
  </r>
  <r>
    <x v="2"/>
    <x v="3"/>
    <x v="9"/>
    <x v="47"/>
    <x v="97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37"/>
    <n v="141.80000000000001"/>
    <n v="135.5"/>
    <n v="129.1"/>
    <n v="134.5"/>
    <n v="128.69999999999999"/>
    <n v="124.3"/>
    <n v="128.4"/>
    <n v="126.1"/>
    <n v="115.2"/>
    <n v="123.5"/>
    <n v="132.4"/>
    <n v="122.1"/>
    <n v="123.4"/>
    <n v="131.4"/>
  </r>
  <r>
    <x v="0"/>
    <x v="3"/>
    <x v="11"/>
    <x v="48"/>
    <x v="98"/>
    <n v="137.4"/>
    <n v="130.6"/>
    <n v="136.19999999999999"/>
    <n v="121.1"/>
    <n v="136.9"/>
    <n v="141.80000000000001"/>
    <n v="170"/>
    <n v="113.4"/>
    <n v="136.80000000000001"/>
    <n v="128.69999999999999"/>
    <n v="143.1"/>
    <n v="136.6"/>
    <n v="141.19999999999999"/>
    <n v="139.9"/>
    <n v="134.5"/>
    <n v="139.19999999999999"/>
    <n v="139.26"/>
    <n v="130.30000000000001"/>
    <n v="132.1"/>
    <n v="129.1"/>
    <n v="118.2"/>
    <n v="126.9"/>
    <n v="133.69999999999999"/>
    <n v="123.5"/>
    <n v="126.1"/>
    <n v="133.6"/>
  </r>
  <r>
    <x v="1"/>
    <x v="3"/>
    <x v="11"/>
    <x v="48"/>
    <x v="99"/>
    <n v="138.5"/>
    <n v="134.1"/>
    <n v="132.9"/>
    <n v="112.6"/>
    <n v="130.80000000000001"/>
    <n v="142"/>
    <n v="174.9"/>
    <n v="115.6"/>
    <n v="145.4"/>
    <n v="122.7"/>
    <n v="140.30000000000001"/>
    <n v="135.19999999999999"/>
    <n v="144.30000000000001"/>
    <n v="129.6"/>
    <n v="122.1"/>
    <n v="128.5"/>
    <n v="129.1"/>
    <n v="116.2"/>
    <n v="124.7"/>
    <n v="122.1"/>
    <n v="113.4"/>
    <n v="121.7"/>
    <n v="132.1"/>
    <n v="121.3"/>
    <n v="121.3"/>
    <n v="128.5"/>
  </r>
  <r>
    <x v="2"/>
    <x v="3"/>
    <x v="11"/>
    <x v="48"/>
    <x v="100"/>
    <n v="137.80000000000001"/>
    <n v="132"/>
    <n v="135"/>
    <n v="118"/>
    <n v="134.1"/>
    <n v="141.9"/>
    <n v="171.7"/>
    <n v="114.1"/>
    <n v="139.69999999999999"/>
    <n v="126.2"/>
    <n v="141.80000000000001"/>
    <n v="136.1"/>
    <n v="142"/>
    <n v="135.80000000000001"/>
    <n v="129.30000000000001"/>
    <n v="135"/>
    <n v="129.1"/>
    <n v="125"/>
    <n v="128.6"/>
    <n v="126.4"/>
    <n v="115.7"/>
    <n v="124"/>
    <n v="132.80000000000001"/>
    <n v="122.6"/>
    <n v="123.8"/>
    <n v="131.19999999999999"/>
  </r>
  <r>
    <x v="0"/>
    <x v="3"/>
    <x v="12"/>
    <x v="49"/>
    <x v="101"/>
    <n v="137.30000000000001"/>
    <n v="131.6"/>
    <n v="136.30000000000001"/>
    <n v="121.6"/>
    <n v="135.6"/>
    <n v="127.5"/>
    <n v="167.9"/>
    <n v="113.8"/>
    <n v="137.5"/>
    <n v="129.1"/>
    <n v="143.6"/>
    <n v="134.69999999999999"/>
    <n v="142.4"/>
    <n v="140.4"/>
    <n v="135.19999999999999"/>
    <n v="139.69999999999999"/>
    <n v="139.26"/>
    <n v="132"/>
    <n v="132.9"/>
    <n v="129.69999999999999"/>
    <n v="118.6"/>
    <n v="127.3"/>
    <n v="134.19999999999999"/>
    <n v="121.9"/>
    <n v="126.3"/>
    <n v="132.80000000000001"/>
  </r>
  <r>
    <x v="1"/>
    <x v="3"/>
    <x v="12"/>
    <x v="49"/>
    <x v="102"/>
    <n v="138.19999999999999"/>
    <n v="134.9"/>
    <n v="133.1"/>
    <n v="113.5"/>
    <n v="129.30000000000001"/>
    <n v="121.1"/>
    <n v="170.3"/>
    <n v="115.5"/>
    <n v="145.5"/>
    <n v="123.1"/>
    <n v="140.9"/>
    <n v="132.80000000000001"/>
    <n v="145"/>
    <n v="130"/>
    <n v="122.2"/>
    <n v="128.80000000000001"/>
    <n v="128.5"/>
    <n v="117.8"/>
    <n v="125"/>
    <n v="122.3"/>
    <n v="113.7"/>
    <n v="121.8"/>
    <n v="132.30000000000001"/>
    <n v="119.9"/>
    <n v="121.4"/>
    <n v="127.6"/>
  </r>
  <r>
    <x v="2"/>
    <x v="3"/>
    <x v="12"/>
    <x v="49"/>
    <x v="103"/>
    <n v="137.6"/>
    <n v="132.9"/>
    <n v="135.1"/>
    <n v="118.6"/>
    <n v="132.69999999999999"/>
    <n v="125.3"/>
    <n v="168.7"/>
    <n v="114.4"/>
    <n v="140.19999999999999"/>
    <n v="126.6"/>
    <n v="142.30000000000001"/>
    <n v="134"/>
    <n v="143.1"/>
    <n v="136.30000000000001"/>
    <n v="129.80000000000001"/>
    <n v="135.4"/>
    <n v="128.5"/>
    <n v="126.6"/>
    <n v="129.19999999999999"/>
    <n v="126.9"/>
    <n v="116"/>
    <n v="124.2"/>
    <n v="133.1"/>
    <n v="121.1"/>
    <n v="123.9"/>
    <n v="130.4"/>
  </r>
  <r>
    <x v="0"/>
    <x v="4"/>
    <x v="0"/>
    <x v="50"/>
    <x v="104"/>
    <n v="137.80000000000001"/>
    <n v="131.9"/>
    <n v="136.69999999999999"/>
    <n v="122"/>
    <n v="136"/>
    <n v="119.8"/>
    <n v="161.69999999999999"/>
    <n v="114.8"/>
    <n v="136.9"/>
    <n v="129"/>
    <n v="143.9"/>
    <n v="133.69999999999999"/>
    <n v="143.1"/>
    <n v="140.69999999999999"/>
    <n v="135.80000000000001"/>
    <n v="140"/>
    <n v="139.26"/>
    <n v="132.1"/>
    <n v="133.19999999999999"/>
    <n v="129.9"/>
    <n v="119.1"/>
    <n v="127"/>
    <n v="134.6"/>
    <n v="122.3"/>
    <n v="126.6"/>
    <n v="132.4"/>
  </r>
  <r>
    <x v="1"/>
    <x v="4"/>
    <x v="0"/>
    <x v="50"/>
    <x v="105"/>
    <n v="138.9"/>
    <n v="132.6"/>
    <n v="133.1"/>
    <n v="114"/>
    <n v="129.6"/>
    <n v="118.7"/>
    <n v="155.1"/>
    <n v="117.3"/>
    <n v="144.9"/>
    <n v="123.2"/>
    <n v="141.6"/>
    <n v="132"/>
    <n v="145.6"/>
    <n v="130.19999999999999"/>
    <n v="122.3"/>
    <n v="129"/>
    <n v="129.6"/>
    <n v="118"/>
    <n v="125.1"/>
    <n v="122.6"/>
    <n v="115.2"/>
    <n v="122"/>
    <n v="132.4"/>
    <n v="120.9"/>
    <n v="122.1"/>
    <n v="127.8"/>
  </r>
  <r>
    <x v="2"/>
    <x v="4"/>
    <x v="0"/>
    <x v="50"/>
    <x v="106"/>
    <n v="138.19999999999999"/>
    <n v="132.19999999999999"/>
    <n v="135.4"/>
    <n v="119.1"/>
    <n v="133"/>
    <n v="119.4"/>
    <n v="159.5"/>
    <n v="115.6"/>
    <n v="139.6"/>
    <n v="126.6"/>
    <n v="142.80000000000001"/>
    <n v="133.1"/>
    <n v="143.80000000000001"/>
    <n v="136.6"/>
    <n v="130.19999999999999"/>
    <n v="135.6"/>
    <n v="129.6"/>
    <n v="126.8"/>
    <n v="129.4"/>
    <n v="127.1"/>
    <n v="117"/>
    <n v="124.2"/>
    <n v="133.30000000000001"/>
    <n v="121.7"/>
    <n v="124.4"/>
    <n v="130.30000000000001"/>
  </r>
  <r>
    <x v="0"/>
    <x v="4"/>
    <x v="1"/>
    <x v="51"/>
    <x v="107"/>
    <n v="138.30000000000001"/>
    <n v="129.30000000000001"/>
    <n v="137.19999999999999"/>
    <n v="122.1"/>
    <n v="138.69999999999999"/>
    <n v="119.1"/>
    <n v="156.9"/>
    <n v="116.2"/>
    <n v="136"/>
    <n v="129.4"/>
    <n v="144.4"/>
    <n v="133.6"/>
    <n v="143.69999999999999"/>
    <n v="140.9"/>
    <n v="135.80000000000001"/>
    <n v="140.19999999999999"/>
    <n v="139.26"/>
    <n v="133.19999999999999"/>
    <n v="133.6"/>
    <n v="130.1"/>
    <n v="119.5"/>
    <n v="127.7"/>
    <n v="134.9"/>
    <n v="123.2"/>
    <n v="127"/>
    <n v="132.6"/>
  </r>
  <r>
    <x v="1"/>
    <x v="4"/>
    <x v="1"/>
    <x v="51"/>
    <x v="106"/>
    <n v="139.80000000000001"/>
    <n v="129.30000000000001"/>
    <n v="133.5"/>
    <n v="114.3"/>
    <n v="131.4"/>
    <n v="120.2"/>
    <n v="143.1"/>
    <n v="119.5"/>
    <n v="144"/>
    <n v="123.4"/>
    <n v="141.9"/>
    <n v="132.1"/>
    <n v="146.30000000000001"/>
    <n v="130.5"/>
    <n v="122.5"/>
    <n v="129.30000000000001"/>
    <n v="130.5"/>
    <n v="119.2"/>
    <n v="125.3"/>
    <n v="122.9"/>
    <n v="115.5"/>
    <n v="122.2"/>
    <n v="132.4"/>
    <n v="121.7"/>
    <n v="122.4"/>
    <n v="128.19999999999999"/>
  </r>
  <r>
    <x v="2"/>
    <x v="4"/>
    <x v="1"/>
    <x v="51"/>
    <x v="104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44.4"/>
    <n v="136.80000000000001"/>
    <n v="130.30000000000001"/>
    <n v="135.9"/>
    <n v="130.5"/>
    <n v="127.9"/>
    <n v="129.69999999999999"/>
    <n v="127.4"/>
    <n v="117.4"/>
    <n v="124.6"/>
    <n v="133.4"/>
    <n v="122.6"/>
    <n v="124.8"/>
    <n v="130.6"/>
  </r>
  <r>
    <x v="0"/>
    <x v="4"/>
    <x v="2"/>
    <x v="52"/>
    <x v="108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33.4"/>
    <n v="144.19999999999999"/>
    <n v="141.6"/>
    <n v="136.19999999999999"/>
    <n v="140.80000000000001"/>
    <n v="139.26"/>
    <n v="134.19999999999999"/>
    <n v="134.1"/>
    <n v="130.6"/>
    <n v="119.8"/>
    <n v="128.30000000000001"/>
    <n v="135.19999999999999"/>
    <n v="123.3"/>
    <n v="127.4"/>
    <n v="132.80000000000001"/>
  </r>
  <r>
    <x v="1"/>
    <x v="4"/>
    <x v="2"/>
    <x v="52"/>
    <x v="109"/>
    <n v="139.4"/>
    <n v="128.4"/>
    <n v="134.9"/>
    <n v="114"/>
    <n v="136.80000000000001"/>
    <n v="122.2"/>
    <n v="135.80000000000001"/>
    <n v="120.3"/>
    <n v="142.6"/>
    <n v="123.6"/>
    <n v="142.4"/>
    <n v="132.6"/>
    <n v="147.5"/>
    <n v="130.80000000000001"/>
    <n v="122.8"/>
    <n v="129.6"/>
    <n v="131.1"/>
    <n v="120.8"/>
    <n v="125.6"/>
    <n v="123.1"/>
    <n v="115.6"/>
    <n v="122.4"/>
    <n v="132.80000000000001"/>
    <n v="121.7"/>
    <n v="122.6"/>
    <n v="128.69999999999999"/>
  </r>
  <r>
    <x v="2"/>
    <x v="4"/>
    <x v="2"/>
    <x v="52"/>
    <x v="107"/>
    <n v="139"/>
    <n v="128.6"/>
    <n v="136.30000000000001"/>
    <n v="118.8"/>
    <n v="138.30000000000001"/>
    <n v="120.5"/>
    <n v="143.9"/>
    <n v="118"/>
    <n v="137.9"/>
    <n v="127.2"/>
    <n v="144"/>
    <n v="133.1"/>
    <n v="145.1"/>
    <n v="137.30000000000001"/>
    <n v="130.6"/>
    <n v="136.4"/>
    <n v="131.1"/>
    <n v="129.1"/>
    <n v="130.1"/>
    <n v="127.8"/>
    <n v="117.6"/>
    <n v="125"/>
    <n v="133.80000000000001"/>
    <n v="122.6"/>
    <n v="125.1"/>
    <n v="130.9"/>
  </r>
  <r>
    <x v="0"/>
    <x v="4"/>
    <x v="3"/>
    <x v="53"/>
    <x v="110"/>
    <n v="138.69999999999999"/>
    <n v="127.1"/>
    <n v="137.69999999999999"/>
    <n v="121.3"/>
    <n v="141.80000000000001"/>
    <n v="121.5"/>
    <n v="144.5"/>
    <n v="117.4"/>
    <n v="134.1"/>
    <n v="130"/>
    <n v="145.5"/>
    <n v="133.5"/>
    <n v="144.4"/>
    <n v="142.4"/>
    <n v="136.80000000000001"/>
    <n v="141.6"/>
    <n v="139.26"/>
    <n v="135"/>
    <n v="134.30000000000001"/>
    <n v="131"/>
    <n v="119.2"/>
    <n v="128.30000000000001"/>
    <n v="135.69999999999999"/>
    <n v="123.7"/>
    <n v="127.5"/>
    <n v="132.9"/>
  </r>
  <r>
    <x v="1"/>
    <x v="4"/>
    <x v="3"/>
    <x v="53"/>
    <x v="109"/>
    <n v="140.6"/>
    <n v="124.5"/>
    <n v="136.30000000000001"/>
    <n v="113.5"/>
    <n v="137.69999999999999"/>
    <n v="127.1"/>
    <n v="133.80000000000001"/>
    <n v="120.8"/>
    <n v="141.30000000000001"/>
    <n v="123.8"/>
    <n v="142.6"/>
    <n v="133.4"/>
    <n v="148"/>
    <n v="131.19999999999999"/>
    <n v="123"/>
    <n v="130"/>
    <n v="131.69999999999999"/>
    <n v="121.4"/>
    <n v="126"/>
    <n v="123.4"/>
    <n v="114.3"/>
    <n v="122.6"/>
    <n v="133.6"/>
    <n v="122.2"/>
    <n v="122.5"/>
    <n v="129.1"/>
  </r>
  <r>
    <x v="2"/>
    <x v="4"/>
    <x v="3"/>
    <x v="53"/>
    <x v="111"/>
    <n v="139.4"/>
    <n v="126.1"/>
    <n v="137.19999999999999"/>
    <n v="118.4"/>
    <n v="139.9"/>
    <n v="123.4"/>
    <n v="140.9"/>
    <n v="118.5"/>
    <n v="136.5"/>
    <n v="127.4"/>
    <n v="144.19999999999999"/>
    <n v="133.5"/>
    <n v="145.4"/>
    <n v="138"/>
    <n v="131.1"/>
    <n v="137"/>
    <n v="131.69999999999999"/>
    <n v="129.80000000000001"/>
    <n v="130.4"/>
    <n v="128.1"/>
    <n v="116.6"/>
    <n v="125.1"/>
    <n v="134.5"/>
    <n v="123.1"/>
    <n v="125.1"/>
    <n v="131.1"/>
  </r>
  <r>
    <x v="0"/>
    <x v="4"/>
    <x v="4"/>
    <x v="54"/>
    <x v="104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33.80000000000001"/>
    <n v="145.5"/>
    <n v="142.5"/>
    <n v="137.30000000000001"/>
    <n v="141.80000000000001"/>
    <n v="139.26"/>
    <n v="135"/>
    <n v="134.9"/>
    <n v="131.4"/>
    <n v="119.4"/>
    <n v="129.4"/>
    <n v="136.30000000000001"/>
    <n v="123.7"/>
    <n v="127.9"/>
    <n v="133.30000000000001"/>
  </r>
  <r>
    <x v="1"/>
    <x v="4"/>
    <x v="4"/>
    <x v="54"/>
    <x v="101"/>
    <n v="144.1"/>
    <n v="125.6"/>
    <n v="136.80000000000001"/>
    <n v="113.4"/>
    <n v="135.19999999999999"/>
    <n v="129.19999999999999"/>
    <n v="131.5"/>
    <n v="121"/>
    <n v="139.9"/>
    <n v="123.8"/>
    <n v="142.9"/>
    <n v="133.6"/>
    <n v="148.30000000000001"/>
    <n v="131.5"/>
    <n v="123.2"/>
    <n v="130.19999999999999"/>
    <n v="132.1"/>
    <n v="120.1"/>
    <n v="126.5"/>
    <n v="123.6"/>
    <n v="114.3"/>
    <n v="122.8"/>
    <n v="133.80000000000001"/>
    <n v="122"/>
    <n v="122.6"/>
    <n v="129.30000000000001"/>
  </r>
  <r>
    <x v="2"/>
    <x v="4"/>
    <x v="4"/>
    <x v="54"/>
    <x v="112"/>
    <n v="141.6"/>
    <n v="126.3"/>
    <n v="137.69999999999999"/>
    <n v="118.1"/>
    <n v="137.9"/>
    <n v="125.6"/>
    <n v="138.30000000000001"/>
    <n v="119.4"/>
    <n v="136"/>
    <n v="127.6"/>
    <n v="144.5"/>
    <n v="133.69999999999999"/>
    <n v="146.19999999999999"/>
    <n v="138.19999999999999"/>
    <n v="131.4"/>
    <n v="137.19999999999999"/>
    <n v="132.1"/>
    <n v="129.4"/>
    <n v="130.9"/>
    <n v="128.4"/>
    <n v="116.7"/>
    <n v="125.7"/>
    <n v="134.80000000000001"/>
    <n v="123"/>
    <n v="125.3"/>
    <n v="131.4"/>
  </r>
  <r>
    <x v="0"/>
    <x v="4"/>
    <x v="5"/>
    <x v="55"/>
    <x v="113"/>
    <n v="143.69999999999999"/>
    <n v="128"/>
    <n v="138.6"/>
    <n v="120.9"/>
    <n v="140.9"/>
    <n v="128.80000000000001"/>
    <n v="140.19999999999999"/>
    <n v="118.9"/>
    <n v="133.5"/>
    <n v="130.4"/>
    <n v="146.5"/>
    <n v="134.9"/>
    <n v="145.80000000000001"/>
    <n v="143.1"/>
    <n v="137.69999999999999"/>
    <n v="142.30000000000001"/>
    <n v="139.26"/>
    <n v="134.80000000000001"/>
    <n v="135.19999999999999"/>
    <n v="131.30000000000001"/>
    <n v="119.4"/>
    <n v="129.80000000000001"/>
    <n v="136.9"/>
    <n v="124.1"/>
    <n v="128.1"/>
    <n v="133.9"/>
  </r>
  <r>
    <x v="1"/>
    <x v="4"/>
    <x v="5"/>
    <x v="55"/>
    <x v="112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35.69999999999999"/>
    <n v="148.6"/>
    <n v="131.5"/>
    <n v="123.2"/>
    <n v="130.19999999999999"/>
    <n v="131.4"/>
    <n v="119"/>
    <n v="126.8"/>
    <n v="123.8"/>
    <n v="113.9"/>
    <n v="122.9"/>
    <n v="134.30000000000001"/>
    <n v="122.5"/>
    <n v="122.7"/>
    <n v="129.9"/>
  </r>
  <r>
    <x v="2"/>
    <x v="4"/>
    <x v="5"/>
    <x v="55"/>
    <x v="107"/>
    <n v="145.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46.5"/>
    <n v="138.5"/>
    <n v="131.69999999999999"/>
    <n v="137.5"/>
    <n v="131.4"/>
    <n v="128.80000000000001"/>
    <n v="131.19999999999999"/>
    <n v="128.5"/>
    <n v="116.5"/>
    <n v="125.9"/>
    <n v="135.4"/>
    <n v="123.4"/>
    <n v="125.5"/>
    <n v="132"/>
  </r>
  <r>
    <x v="0"/>
    <x v="4"/>
    <x v="6"/>
    <x v="56"/>
    <x v="114"/>
    <n v="144.19999999999999"/>
    <n v="129.80000000000001"/>
    <n v="139"/>
    <n v="120.9"/>
    <n v="143.9"/>
    <n v="151.5"/>
    <n v="138.1"/>
    <n v="120"/>
    <n v="133.9"/>
    <n v="131.4"/>
    <n v="147.69999999999999"/>
    <n v="138.5"/>
    <n v="147.4"/>
    <n v="144.30000000000001"/>
    <n v="138.1"/>
    <n v="143.5"/>
    <n v="139.26"/>
    <n v="135.30000000000001"/>
    <n v="136.1"/>
    <n v="132.1"/>
    <n v="119.1"/>
    <n v="130.6"/>
    <n v="138.6"/>
    <n v="124.4"/>
    <n v="128.6"/>
    <n v="136.19999999999999"/>
  </r>
  <r>
    <x v="1"/>
    <x v="4"/>
    <x v="6"/>
    <x v="56"/>
    <x v="106"/>
    <n v="148.4"/>
    <n v="129.4"/>
    <n v="137.69999999999999"/>
    <n v="113.4"/>
    <n v="139.4"/>
    <n v="175.1"/>
    <n v="124.7"/>
    <n v="121.5"/>
    <n v="137.80000000000001"/>
    <n v="124.4"/>
    <n v="143.69999999999999"/>
    <n v="139.80000000000001"/>
    <n v="150.5"/>
    <n v="131.6"/>
    <n v="123.7"/>
    <n v="130.4"/>
    <n v="132.6"/>
    <n v="119.7"/>
    <n v="127.2"/>
    <n v="125"/>
    <n v="113.2"/>
    <n v="123.5"/>
    <n v="135.5"/>
    <n v="122.4"/>
    <n v="123"/>
    <n v="131.80000000000001"/>
  </r>
  <r>
    <x v="2"/>
    <x v="4"/>
    <x v="6"/>
    <x v="56"/>
    <x v="108"/>
    <n v="145.69999999999999"/>
    <n v="129.6"/>
    <n v="138.5"/>
    <n v="118.1"/>
    <n v="141.80000000000001"/>
    <n v="159.5"/>
    <n v="133.6"/>
    <n v="120.5"/>
    <n v="135.19999999999999"/>
    <n v="128.5"/>
    <n v="145.80000000000001"/>
    <n v="139"/>
    <n v="148.19999999999999"/>
    <n v="139.30000000000001"/>
    <n v="132.1"/>
    <n v="138.30000000000001"/>
    <n v="132.6"/>
    <n v="129.4"/>
    <n v="131.9"/>
    <n v="129.4"/>
    <n v="116"/>
    <n v="126.6"/>
    <n v="136.80000000000001"/>
    <n v="123.6"/>
    <n v="125.9"/>
    <n v="134.19999999999999"/>
  </r>
  <r>
    <x v="0"/>
    <x v="4"/>
    <x v="7"/>
    <x v="57"/>
    <x v="115"/>
    <n v="143.1"/>
    <n v="130"/>
    <n v="139.4"/>
    <n v="120.5"/>
    <n v="148"/>
    <n v="162.9"/>
    <n v="137.4"/>
    <n v="120.8"/>
    <n v="134.69999999999999"/>
    <n v="131.6"/>
    <n v="148.69999999999999"/>
    <n v="140.6"/>
    <n v="149"/>
    <n v="145.30000000000001"/>
    <n v="139.19999999999999"/>
    <n v="144.5"/>
    <n v="139.26"/>
    <n v="136.4"/>
    <n v="137.30000000000001"/>
    <n v="133"/>
    <n v="120.3"/>
    <n v="131.5"/>
    <n v="140.19999999999999"/>
    <n v="125.4"/>
    <n v="129.69999999999999"/>
    <n v="137.80000000000001"/>
  </r>
  <r>
    <x v="1"/>
    <x v="4"/>
    <x v="7"/>
    <x v="57"/>
    <x v="110"/>
    <n v="143.9"/>
    <n v="128.30000000000001"/>
    <n v="138.30000000000001"/>
    <n v="114.1"/>
    <n v="142.69999999999999"/>
    <n v="179.8"/>
    <n v="123.5"/>
    <n v="122.1"/>
    <n v="137.5"/>
    <n v="124.6"/>
    <n v="144.5"/>
    <n v="140.5"/>
    <n v="152.1"/>
    <n v="132.69999999999999"/>
    <n v="124.3"/>
    <n v="131.4"/>
    <n v="134.4"/>
    <n v="118.9"/>
    <n v="127.7"/>
    <n v="125.7"/>
    <n v="114.6"/>
    <n v="124.1"/>
    <n v="135.69999999999999"/>
    <n v="123.3"/>
    <n v="123.8"/>
    <n v="132.69999999999999"/>
  </r>
  <r>
    <x v="2"/>
    <x v="4"/>
    <x v="7"/>
    <x v="57"/>
    <x v="116"/>
    <n v="143.4"/>
    <n v="129.30000000000001"/>
    <n v="139"/>
    <n v="118.1"/>
    <n v="145.5"/>
    <n v="168.6"/>
    <n v="132.69999999999999"/>
    <n v="121.2"/>
    <n v="135.6"/>
    <n v="128.69999999999999"/>
    <n v="146.80000000000001"/>
    <n v="140.6"/>
    <n v="149.80000000000001"/>
    <n v="140.30000000000001"/>
    <n v="133"/>
    <n v="139.30000000000001"/>
    <n v="134.4"/>
    <n v="129.80000000000001"/>
    <n v="132.80000000000001"/>
    <n v="130.19999999999999"/>
    <n v="117.3"/>
    <n v="127.3"/>
    <n v="137.6"/>
    <n v="124.5"/>
    <n v="126.8"/>
    <n v="135.4"/>
  </r>
  <r>
    <x v="0"/>
    <x v="4"/>
    <x v="8"/>
    <x v="58"/>
    <x v="117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39.6"/>
    <n v="149.80000000000001"/>
    <n v="146.1"/>
    <n v="139.69999999999999"/>
    <n v="145.19999999999999"/>
    <n v="139.26"/>
    <n v="137.4"/>
    <n v="137.9"/>
    <n v="133.4"/>
    <n v="121.2"/>
    <n v="132.30000000000001"/>
    <n v="139.6"/>
    <n v="126.7"/>
    <n v="130.30000000000001"/>
    <n v="137.6"/>
  </r>
  <r>
    <x v="1"/>
    <x v="4"/>
    <x v="8"/>
    <x v="58"/>
    <x v="108"/>
    <n v="143"/>
    <n v="129.69999999999999"/>
    <n v="138.69999999999999"/>
    <n v="114.5"/>
    <n v="137.5"/>
    <n v="160.69999999999999"/>
    <n v="124.5"/>
    <n v="122.4"/>
    <n v="137.30000000000001"/>
    <n v="124.8"/>
    <n v="145"/>
    <n v="138"/>
    <n v="153.6"/>
    <n v="133.30000000000001"/>
    <n v="124.6"/>
    <n v="132"/>
    <n v="135.69999999999999"/>
    <n v="120.6"/>
    <n v="128.1"/>
    <n v="126.1"/>
    <n v="115.7"/>
    <n v="124.5"/>
    <n v="135.9"/>
    <n v="124.4"/>
    <n v="124.5"/>
    <n v="132.4"/>
  </r>
  <r>
    <x v="2"/>
    <x v="4"/>
    <x v="8"/>
    <x v="58"/>
    <x v="118"/>
    <n v="142.4"/>
    <n v="130.19999999999999"/>
    <n v="139.6"/>
    <n v="118.4"/>
    <n v="143"/>
    <n v="156.6"/>
    <n v="132.9"/>
    <n v="121.5"/>
    <n v="135.6"/>
    <n v="128.80000000000001"/>
    <n v="147.30000000000001"/>
    <n v="139"/>
    <n v="150.80000000000001"/>
    <n v="141.1"/>
    <n v="133.4"/>
    <n v="140"/>
    <n v="135.69999999999999"/>
    <n v="131"/>
    <n v="133.30000000000001"/>
    <n v="130.6"/>
    <n v="118.3"/>
    <n v="127.9"/>
    <n v="137.4"/>
    <n v="125.7"/>
    <n v="127.5"/>
    <n v="135.19999999999999"/>
  </r>
  <r>
    <x v="0"/>
    <x v="4"/>
    <x v="9"/>
    <x v="59"/>
    <x v="119"/>
    <n v="141.9"/>
    <n v="131"/>
    <n v="141.5"/>
    <n v="121.4"/>
    <n v="146.69999999999999"/>
    <n v="157.1"/>
    <n v="136.4"/>
    <n v="121.4"/>
    <n v="135.6"/>
    <n v="131.30000000000001"/>
    <n v="150.30000000000001"/>
    <n v="140.4"/>
    <n v="150.5"/>
    <n v="147.19999999999999"/>
    <n v="140.6"/>
    <n v="146.19999999999999"/>
    <n v="139.26"/>
    <n v="138.1"/>
    <n v="138.4"/>
    <n v="134.19999999999999"/>
    <n v="121"/>
    <n v="133"/>
    <n v="140.1"/>
    <n v="127.4"/>
    <n v="130.69999999999999"/>
    <n v="138.30000000000001"/>
  </r>
  <r>
    <x v="1"/>
    <x v="4"/>
    <x v="9"/>
    <x v="59"/>
    <x v="120"/>
    <n v="142.80000000000001"/>
    <n v="131.4"/>
    <n v="139.1"/>
    <n v="114.9"/>
    <n v="135.6"/>
    <n v="173.2"/>
    <n v="124.1"/>
    <n v="122.6"/>
    <n v="137.80000000000001"/>
    <n v="125.1"/>
    <n v="145.5"/>
    <n v="139.69999999999999"/>
    <n v="154.6"/>
    <n v="134"/>
    <n v="124.9"/>
    <n v="132.6"/>
    <n v="137.30000000000001"/>
    <n v="122.6"/>
    <n v="128.30000000000001"/>
    <n v="126.6"/>
    <n v="115"/>
    <n v="124.8"/>
    <n v="136.30000000000001"/>
    <n v="124.6"/>
    <n v="124.5"/>
    <n v="133.5"/>
  </r>
  <r>
    <x v="2"/>
    <x v="4"/>
    <x v="9"/>
    <x v="59"/>
    <x v="12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40.1"/>
    <n v="151.6"/>
    <n v="142"/>
    <n v="134.1"/>
    <n v="140.80000000000001"/>
    <n v="137.30000000000001"/>
    <n v="132.19999999999999"/>
    <n v="133.6"/>
    <n v="131.30000000000001"/>
    <n v="117.8"/>
    <n v="128.4"/>
    <n v="137.9"/>
    <n v="126.2"/>
    <n v="127.7"/>
    <n v="136.1"/>
  </r>
  <r>
    <x v="0"/>
    <x v="4"/>
    <x v="11"/>
    <x v="60"/>
    <x v="122"/>
    <n v="142.5"/>
    <n v="140.5"/>
    <n v="141.5"/>
    <n v="121.6"/>
    <n v="147.30000000000001"/>
    <n v="168"/>
    <n v="135.80000000000001"/>
    <n v="122.5"/>
    <n v="136"/>
    <n v="131.9"/>
    <n v="151.4"/>
    <n v="142.4"/>
    <n v="152.1"/>
    <n v="148.19999999999999"/>
    <n v="141.5"/>
    <n v="147.30000000000001"/>
    <n v="139.26"/>
    <n v="141.1"/>
    <n v="139.4"/>
    <n v="135.80000000000001"/>
    <n v="121.6"/>
    <n v="133.69999999999999"/>
    <n v="141.5"/>
    <n v="128.1"/>
    <n v="131.69999999999999"/>
    <n v="140"/>
  </r>
  <r>
    <x v="1"/>
    <x v="4"/>
    <x v="11"/>
    <x v="60"/>
    <x v="116"/>
    <n v="142.1"/>
    <n v="146.69999999999999"/>
    <n v="139.5"/>
    <n v="115.2"/>
    <n v="136.4"/>
    <n v="185.2"/>
    <n v="122.2"/>
    <n v="123.9"/>
    <n v="138.30000000000001"/>
    <n v="125.4"/>
    <n v="146"/>
    <n v="141.5"/>
    <n v="156.19999999999999"/>
    <n v="135"/>
    <n v="125.4"/>
    <n v="133.5"/>
    <n v="138.6"/>
    <n v="125.7"/>
    <n v="128.80000000000001"/>
    <n v="127.4"/>
    <n v="115.3"/>
    <n v="125.1"/>
    <n v="136.6"/>
    <n v="124.9"/>
    <n v="124.9"/>
    <n v="134.80000000000001"/>
  </r>
  <r>
    <x v="2"/>
    <x v="4"/>
    <x v="11"/>
    <x v="60"/>
    <x v="123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53.19999999999999"/>
    <n v="143"/>
    <n v="134.80000000000001"/>
    <n v="141.80000000000001"/>
    <n v="138.6"/>
    <n v="135.30000000000001"/>
    <n v="134.4"/>
    <n v="132.6"/>
    <n v="118.3"/>
    <n v="128.9"/>
    <n v="138.6"/>
    <n v="126.8"/>
    <n v="128.4"/>
    <n v="137.6"/>
  </r>
  <r>
    <x v="0"/>
    <x v="4"/>
    <x v="12"/>
    <x v="61"/>
    <x v="12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41.5"/>
    <n v="153.19999999999999"/>
    <n v="148"/>
    <n v="141.9"/>
    <n v="147.19999999999999"/>
    <n v="139.26"/>
    <n v="142.6"/>
    <n v="139.5"/>
    <n v="136.1"/>
    <n v="122"/>
    <n v="133.4"/>
    <n v="141.1"/>
    <n v="127.8"/>
    <n v="131.9"/>
    <n v="139.80000000000001"/>
  </r>
  <r>
    <x v="1"/>
    <x v="4"/>
    <x v="12"/>
    <x v="61"/>
    <x v="125"/>
    <n v="142.6"/>
    <n v="145.9"/>
    <n v="139.5"/>
    <n v="115.9"/>
    <n v="135"/>
    <n v="163.19999999999999"/>
    <n v="119.8"/>
    <n v="120.7"/>
    <n v="139.69999999999999"/>
    <n v="125.7"/>
    <n v="146.30000000000001"/>
    <n v="138.80000000000001"/>
    <n v="157"/>
    <n v="135.6"/>
    <n v="125.6"/>
    <n v="134"/>
    <n v="139.1"/>
    <n v="126.8"/>
    <n v="129.30000000000001"/>
    <n v="128.19999999999999"/>
    <n v="115.3"/>
    <n v="125.6"/>
    <n v="136.69999999999999"/>
    <n v="124.6"/>
    <n v="125.1"/>
    <n v="134.1"/>
  </r>
  <r>
    <x v="2"/>
    <x v="4"/>
    <x v="12"/>
    <x v="61"/>
    <x v="126"/>
    <n v="143.30000000000001"/>
    <n v="145.19999999999999"/>
    <n v="141"/>
    <n v="120.5"/>
    <n v="141.5"/>
    <n v="161.69999999999999"/>
    <n v="129.1"/>
    <n v="121.5"/>
    <n v="137.1"/>
    <n v="128.80000000000001"/>
    <n v="149"/>
    <n v="140.5"/>
    <n v="154.19999999999999"/>
    <n v="143.1"/>
    <n v="135.1"/>
    <n v="142"/>
    <n v="139.1"/>
    <n v="136.6"/>
    <n v="134.69999999999999"/>
    <n v="133.1"/>
    <n v="118.5"/>
    <n v="129"/>
    <n v="138.5"/>
    <n v="126.5"/>
    <n v="128.6"/>
    <n v="137.19999999999999"/>
  </r>
  <r>
    <x v="0"/>
    <x v="5"/>
    <x v="0"/>
    <x v="62"/>
    <x v="127"/>
    <n v="144.4"/>
    <n v="143.80000000000001"/>
    <n v="142"/>
    <n v="123.2"/>
    <n v="147.9"/>
    <n v="152.1"/>
    <n v="131.80000000000001"/>
    <n v="119.5"/>
    <n v="136"/>
    <n v="131.19999999999999"/>
    <n v="151.80000000000001"/>
    <n v="140.4"/>
    <n v="153.6"/>
    <n v="148.30000000000001"/>
    <n v="142.30000000000001"/>
    <n v="147.5"/>
    <n v="139.26"/>
    <n v="142.30000000000001"/>
    <n v="139.80000000000001"/>
    <n v="136"/>
    <n v="122.7"/>
    <n v="134.30000000000001"/>
    <n v="141.6"/>
    <n v="128.6"/>
    <n v="132.30000000000001"/>
    <n v="139.30000000000001"/>
  </r>
  <r>
    <x v="1"/>
    <x v="5"/>
    <x v="0"/>
    <x v="62"/>
    <x v="128"/>
    <n v="143.69999999999999"/>
    <n v="143.6"/>
    <n v="139.6"/>
    <n v="116.4"/>
    <n v="133.80000000000001"/>
    <n v="150.5"/>
    <n v="118.4"/>
    <n v="117.3"/>
    <n v="140.5"/>
    <n v="125.9"/>
    <n v="146.80000000000001"/>
    <n v="137.19999999999999"/>
    <n v="157.69999999999999"/>
    <n v="136"/>
    <n v="125.9"/>
    <n v="134.4"/>
    <n v="140.4"/>
    <n v="127.3"/>
    <n v="129.5"/>
    <n v="129"/>
    <n v="116.3"/>
    <n v="126.2"/>
    <n v="137.1"/>
    <n v="125.5"/>
    <n v="125.8"/>
    <n v="134.1"/>
  </r>
  <r>
    <x v="2"/>
    <x v="5"/>
    <x v="0"/>
    <x v="62"/>
    <x v="129"/>
    <n v="144.19999999999999"/>
    <n v="143.69999999999999"/>
    <n v="141.1"/>
    <n v="120.7"/>
    <n v="141.30000000000001"/>
    <n v="151.6"/>
    <n v="127.3"/>
    <n v="118.8"/>
    <n v="137.5"/>
    <n v="129"/>
    <n v="149.5"/>
    <n v="139.19999999999999"/>
    <n v="154.69999999999999"/>
    <n v="143.5"/>
    <n v="135.5"/>
    <n v="142.30000000000001"/>
    <n v="140.4"/>
    <n v="136.6"/>
    <n v="134.9"/>
    <n v="133.30000000000001"/>
    <n v="119.3"/>
    <n v="129.69999999999999"/>
    <n v="139"/>
    <n v="127.3"/>
    <n v="129.1"/>
    <n v="136.9"/>
  </r>
  <r>
    <x v="0"/>
    <x v="5"/>
    <x v="1"/>
    <x v="63"/>
    <x v="124"/>
    <n v="143.69999999999999"/>
    <n v="140.6"/>
    <n v="141.5"/>
    <n v="122.9"/>
    <n v="149.4"/>
    <n v="142.4"/>
    <n v="130.19999999999999"/>
    <n v="117.9"/>
    <n v="135.6"/>
    <n v="130.5"/>
    <n v="151.69999999999999"/>
    <n v="138.69999999999999"/>
    <n v="153.30000000000001"/>
    <n v="148.69999999999999"/>
    <n v="142.4"/>
    <n v="147.80000000000001"/>
    <n v="139.26"/>
    <n v="142.4"/>
    <n v="139.9"/>
    <n v="136.19999999999999"/>
    <n v="123.3"/>
    <n v="134.30000000000001"/>
    <n v="141.5"/>
    <n v="128.80000000000001"/>
    <n v="132.5"/>
    <n v="138.5"/>
  </r>
  <r>
    <x v="1"/>
    <x v="5"/>
    <x v="1"/>
    <x v="63"/>
    <x v="115"/>
    <n v="143"/>
    <n v="139.9"/>
    <n v="139.9"/>
    <n v="116.2"/>
    <n v="135.5"/>
    <n v="136.9"/>
    <n v="117"/>
    <n v="115.4"/>
    <n v="140.69999999999999"/>
    <n v="125.9"/>
    <n v="147.1"/>
    <n v="135.6"/>
    <n v="159.30000000000001"/>
    <n v="136.30000000000001"/>
    <n v="126.1"/>
    <n v="134.69999999999999"/>
    <n v="141.30000000000001"/>
    <n v="127.3"/>
    <n v="129.9"/>
    <n v="129.80000000000001"/>
    <n v="117.4"/>
    <n v="126.5"/>
    <n v="137.19999999999999"/>
    <n v="126.2"/>
    <n v="126.5"/>
    <n v="134"/>
  </r>
  <r>
    <x v="2"/>
    <x v="5"/>
    <x v="1"/>
    <x v="63"/>
    <x v="119"/>
    <n v="143.5"/>
    <n v="140.30000000000001"/>
    <n v="140.9"/>
    <n v="120.4"/>
    <n v="142.9"/>
    <n v="140.5"/>
    <n v="125.8"/>
    <n v="117.1"/>
    <n v="137.30000000000001"/>
    <n v="128.6"/>
    <n v="149.6"/>
    <n v="137.6"/>
    <n v="154.9"/>
    <n v="143.80000000000001"/>
    <n v="135.6"/>
    <n v="142.6"/>
    <n v="141.30000000000001"/>
    <n v="136.69999999999999"/>
    <n v="135.19999999999999"/>
    <n v="133.80000000000001"/>
    <n v="120.2"/>
    <n v="129.9"/>
    <n v="139"/>
    <n v="127.7"/>
    <n v="129.6"/>
    <n v="136.4"/>
  </r>
  <r>
    <x v="0"/>
    <x v="5"/>
    <x v="2"/>
    <x v="64"/>
    <x v="130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38.6"/>
    <n v="155.1"/>
    <n v="149.19999999999999"/>
    <n v="143"/>
    <n v="148.30000000000001"/>
    <n v="139.26"/>
    <n v="142.6"/>
    <n v="139.9"/>
    <n v="136.69999999999999"/>
    <n v="124.6"/>
    <n v="135.1"/>
    <n v="142.69999999999999"/>
    <n v="129.30000000000001"/>
    <n v="133.30000000000001"/>
    <n v="138.69999999999999"/>
  </r>
  <r>
    <x v="1"/>
    <x v="5"/>
    <x v="2"/>
    <x v="64"/>
    <x v="131"/>
    <n v="143.1"/>
    <n v="135.5"/>
    <n v="139.9"/>
    <n v="116.5"/>
    <n v="138.5"/>
    <n v="128"/>
    <n v="115.5"/>
    <n v="114.2"/>
    <n v="140.69999999999999"/>
    <n v="126.2"/>
    <n v="147.6"/>
    <n v="134.80000000000001"/>
    <n v="159.69999999999999"/>
    <n v="136.69999999999999"/>
    <n v="126.7"/>
    <n v="135.19999999999999"/>
    <n v="142"/>
    <n v="126.4"/>
    <n v="130.80000000000001"/>
    <n v="130.5"/>
    <n v="117.8"/>
    <n v="126.8"/>
    <n v="137.80000000000001"/>
    <n v="126.7"/>
    <n v="127.1"/>
    <n v="134"/>
  </r>
  <r>
    <x v="2"/>
    <x v="5"/>
    <x v="2"/>
    <x v="64"/>
    <x v="132"/>
    <n v="143.6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56.30000000000001"/>
    <n v="144.30000000000001"/>
    <n v="136.19999999999999"/>
    <n v="143.1"/>
    <n v="142"/>
    <n v="136.5"/>
    <n v="135.6"/>
    <n v="134.30000000000001"/>
    <n v="121"/>
    <n v="130.4"/>
    <n v="139.80000000000001"/>
    <n v="128.19999999999999"/>
    <n v="130.30000000000001"/>
    <n v="136.5"/>
  </r>
  <r>
    <x v="0"/>
    <x v="5"/>
    <x v="3"/>
    <x v="65"/>
    <x v="133"/>
    <n v="144.5"/>
    <n v="135.9"/>
    <n v="142.4"/>
    <n v="123.5"/>
    <n v="156.4"/>
    <n v="135.1"/>
    <n v="128.4"/>
    <n v="115.2"/>
    <n v="137.19999999999999"/>
    <n v="131.9"/>
    <n v="153.80000000000001"/>
    <n v="138.6"/>
    <n v="156.1"/>
    <n v="150.1"/>
    <n v="143.30000000000001"/>
    <n v="149.1"/>
    <n v="139.26"/>
    <n v="143.80000000000001"/>
    <n v="140.9"/>
    <n v="137.6"/>
    <n v="125.3"/>
    <n v="136"/>
    <n v="143.69999999999999"/>
    <n v="130.4"/>
    <n v="134.19999999999999"/>
    <n v="139.1"/>
  </r>
  <r>
    <x v="1"/>
    <x v="5"/>
    <x v="3"/>
    <x v="65"/>
    <x v="131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35.69999999999999"/>
    <n v="159.19999999999999"/>
    <n v="137.80000000000001"/>
    <n v="127.4"/>
    <n v="136.19999999999999"/>
    <n v="142.9"/>
    <n v="124.6"/>
    <n v="131.80000000000001"/>
    <n v="131.30000000000001"/>
    <n v="118.9"/>
    <n v="127.6"/>
    <n v="139.69999999999999"/>
    <n v="127.6"/>
    <n v="128.19999999999999"/>
    <n v="134.80000000000001"/>
  </r>
  <r>
    <x v="2"/>
    <x v="5"/>
    <x v="3"/>
    <x v="65"/>
    <x v="124"/>
    <n v="144.4"/>
    <n v="133.9"/>
    <n v="141.6"/>
    <n v="121"/>
    <n v="153.5"/>
    <n v="132.6"/>
    <n v="123.5"/>
    <n v="113.7"/>
    <n v="138.19999999999999"/>
    <n v="129.6"/>
    <n v="151.19999999999999"/>
    <n v="137.5"/>
    <n v="156.9"/>
    <n v="145.30000000000001"/>
    <n v="136.69999999999999"/>
    <n v="144"/>
    <n v="142.9"/>
    <n v="136.5"/>
    <n v="136.6"/>
    <n v="135.19999999999999"/>
    <n v="121.9"/>
    <n v="131.30000000000001"/>
    <n v="141.4"/>
    <n v="129.19999999999999"/>
    <n v="131.30000000000001"/>
    <n v="137.1"/>
  </r>
  <r>
    <x v="0"/>
    <x v="5"/>
    <x v="4"/>
    <x v="66"/>
    <x v="134"/>
    <n v="145.69999999999999"/>
    <n v="135.5"/>
    <n v="142.9"/>
    <n v="123.6"/>
    <n v="157.5"/>
    <n v="137.80000000000001"/>
    <n v="127.2"/>
    <n v="111.8"/>
    <n v="137.4"/>
    <n v="132.19999999999999"/>
    <n v="154.30000000000001"/>
    <n v="139.1"/>
    <n v="157"/>
    <n v="150.80000000000001"/>
    <n v="144.1"/>
    <n v="149.80000000000001"/>
    <n v="139.26"/>
    <n v="144.30000000000001"/>
    <n v="141.80000000000001"/>
    <n v="138.4"/>
    <n v="126.4"/>
    <n v="136.80000000000001"/>
    <n v="144.4"/>
    <n v="131.19999999999999"/>
    <n v="135.1"/>
    <n v="139.80000000000001"/>
  </r>
  <r>
    <x v="1"/>
    <x v="5"/>
    <x v="4"/>
    <x v="66"/>
    <x v="131"/>
    <n v="148.19999999999999"/>
    <n v="130.5"/>
    <n v="140.69999999999999"/>
    <n v="116.4"/>
    <n v="151.30000000000001"/>
    <n v="131.4"/>
    <n v="112.8"/>
    <n v="105.3"/>
    <n v="139.6"/>
    <n v="126.6"/>
    <n v="148.69999999999999"/>
    <n v="136.4"/>
    <n v="160.30000000000001"/>
    <n v="138.6"/>
    <n v="127.9"/>
    <n v="137"/>
    <n v="143.19999999999999"/>
    <n v="124.7"/>
    <n v="132.5"/>
    <n v="132"/>
    <n v="119.8"/>
    <n v="128"/>
    <n v="140.4"/>
    <n v="128.1"/>
    <n v="128.9"/>
    <n v="135.4"/>
  </r>
  <r>
    <x v="2"/>
    <x v="5"/>
    <x v="4"/>
    <x v="66"/>
    <x v="127"/>
    <n v="146.6"/>
    <n v="133.6"/>
    <n v="142.1"/>
    <n v="121"/>
    <n v="154.6"/>
    <n v="135.6"/>
    <n v="122.3"/>
    <n v="109.6"/>
    <n v="138.1"/>
    <n v="129.9"/>
    <n v="151.69999999999999"/>
    <n v="138.1"/>
    <n v="157.9"/>
    <n v="146"/>
    <n v="137.4"/>
    <n v="144.69999999999999"/>
    <n v="143.19999999999999"/>
    <n v="136.9"/>
    <n v="137.4"/>
    <n v="136"/>
    <n v="122.9"/>
    <n v="131.80000000000001"/>
    <n v="142.1"/>
    <n v="129.9"/>
    <n v="132.1"/>
    <n v="137.80000000000001"/>
  </r>
  <r>
    <x v="0"/>
    <x v="5"/>
    <x v="5"/>
    <x v="67"/>
    <x v="135"/>
    <n v="148.1"/>
    <n v="136.69999999999999"/>
    <n v="143.19999999999999"/>
    <n v="124"/>
    <n v="154.1"/>
    <n v="143.5"/>
    <n v="126"/>
    <n v="112.4"/>
    <n v="137.6"/>
    <n v="132.80000000000001"/>
    <n v="154.30000000000001"/>
    <n v="140"/>
    <n v="157.30000000000001"/>
    <n v="151.30000000000001"/>
    <n v="144.69999999999999"/>
    <n v="150.30000000000001"/>
    <n v="139.26"/>
    <n v="145.1"/>
    <n v="142.19999999999999"/>
    <n v="138.4"/>
    <n v="127.4"/>
    <n v="137.80000000000001"/>
    <n v="145.1"/>
    <n v="131.4"/>
    <n v="135.6"/>
    <n v="140.5"/>
  </r>
  <r>
    <x v="1"/>
    <x v="5"/>
    <x v="5"/>
    <x v="67"/>
    <x v="121"/>
    <n v="149.69999999999999"/>
    <n v="133.9"/>
    <n v="140.80000000000001"/>
    <n v="116.6"/>
    <n v="152.19999999999999"/>
    <n v="144"/>
    <n v="112.3"/>
    <n v="108.4"/>
    <n v="140"/>
    <n v="126.7"/>
    <n v="149"/>
    <n v="138.4"/>
    <n v="161"/>
    <n v="138.9"/>
    <n v="128.69999999999999"/>
    <n v="137.4"/>
    <n v="142.5"/>
    <n v="126.5"/>
    <n v="133.1"/>
    <n v="132.6"/>
    <n v="120.4"/>
    <n v="128.5"/>
    <n v="141.19999999999999"/>
    <n v="128.19999999999999"/>
    <n v="129.5"/>
    <n v="136.19999999999999"/>
  </r>
  <r>
    <x v="2"/>
    <x v="5"/>
    <x v="5"/>
    <x v="67"/>
    <x v="136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58.30000000000001"/>
    <n v="146.4"/>
    <n v="138.1"/>
    <n v="145.19999999999999"/>
    <n v="142.5"/>
    <n v="138.1"/>
    <n v="137.9"/>
    <n v="136.19999999999999"/>
    <n v="123.7"/>
    <n v="132.6"/>
    <n v="142.80000000000001"/>
    <n v="130.1"/>
    <n v="132.6"/>
    <n v="138.5"/>
  </r>
  <r>
    <x v="0"/>
    <x v="5"/>
    <x v="6"/>
    <x v="68"/>
    <x v="137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42"/>
    <n v="156.1"/>
    <n v="151.5"/>
    <n v="145.1"/>
    <n v="150.6"/>
    <n v="139.26"/>
    <n v="146.80000000000001"/>
    <n v="143.1"/>
    <n v="139"/>
    <n v="127.5"/>
    <n v="138.4"/>
    <n v="145.80000000000001"/>
    <n v="131.4"/>
    <n v="136"/>
    <n v="141.80000000000001"/>
  </r>
  <r>
    <x v="1"/>
    <x v="5"/>
    <x v="6"/>
    <x v="68"/>
    <x v="138"/>
    <n v="148.6"/>
    <n v="139.1"/>
    <n v="141"/>
    <n v="116.7"/>
    <n v="149.69999999999999"/>
    <n v="159.19999999999999"/>
    <n v="112.6"/>
    <n v="111.8"/>
    <n v="140.30000000000001"/>
    <n v="126.8"/>
    <n v="149.4"/>
    <n v="140.30000000000001"/>
    <n v="161.4"/>
    <n v="139.6"/>
    <n v="128.9"/>
    <n v="137.9"/>
    <n v="143.6"/>
    <n v="128.1"/>
    <n v="133.6"/>
    <n v="133.6"/>
    <n v="120.1"/>
    <n v="129"/>
    <n v="144"/>
    <n v="128.19999999999999"/>
    <n v="130.19999999999999"/>
    <n v="137.5"/>
  </r>
  <r>
    <x v="2"/>
    <x v="5"/>
    <x v="6"/>
    <x v="68"/>
    <x v="139"/>
    <n v="149.1"/>
    <n v="139.19999999999999"/>
    <n v="142.5"/>
    <n v="121.4"/>
    <n v="151.6"/>
    <n v="155.9"/>
    <n v="121.7"/>
    <n v="113.5"/>
    <n v="138.9"/>
    <n v="130.30000000000001"/>
    <n v="152.30000000000001"/>
    <n v="141.4"/>
    <n v="157.5"/>
    <n v="146.80000000000001"/>
    <n v="138.4"/>
    <n v="145.6"/>
    <n v="143.6"/>
    <n v="139.69999999999999"/>
    <n v="138.6"/>
    <n v="137"/>
    <n v="123.6"/>
    <n v="133.1"/>
    <n v="144.69999999999999"/>
    <n v="130.1"/>
    <n v="133.19999999999999"/>
    <n v="139.80000000000001"/>
  </r>
  <r>
    <x v="0"/>
    <x v="5"/>
    <x v="7"/>
    <x v="69"/>
    <x v="140"/>
    <n v="148.80000000000001"/>
    <n v="139.1"/>
    <n v="143.5"/>
    <n v="125"/>
    <n v="154.4"/>
    <n v="156.30000000000001"/>
    <n v="126.8"/>
    <n v="115.4"/>
    <n v="138.6"/>
    <n v="133.80000000000001"/>
    <n v="155.19999999999999"/>
    <n v="142.69999999999999"/>
    <n v="156.4"/>
    <n v="152.1"/>
    <n v="145.80000000000001"/>
    <n v="151.30000000000001"/>
    <n v="139.26"/>
    <n v="147.69999999999999"/>
    <n v="143.80000000000001"/>
    <n v="139.4"/>
    <n v="128.30000000000001"/>
    <n v="138.6"/>
    <n v="146.9"/>
    <n v="131.30000000000001"/>
    <n v="136.6"/>
    <n v="142.5"/>
  </r>
  <r>
    <x v="1"/>
    <x v="5"/>
    <x v="7"/>
    <x v="69"/>
    <x v="141"/>
    <n v="146.4"/>
    <n v="136.6"/>
    <n v="141.19999999999999"/>
    <n v="117.4"/>
    <n v="146.30000000000001"/>
    <n v="157.30000000000001"/>
    <n v="113.6"/>
    <n v="113.3"/>
    <n v="141.1"/>
    <n v="127.4"/>
    <n v="150.4"/>
    <n v="140.1"/>
    <n v="162.1"/>
    <n v="140"/>
    <n v="129"/>
    <n v="138.30000000000001"/>
    <n v="144.6"/>
    <n v="129.80000000000001"/>
    <n v="134.4"/>
    <n v="134.9"/>
    <n v="120.7"/>
    <n v="129.80000000000001"/>
    <n v="145.30000000000001"/>
    <n v="128.30000000000001"/>
    <n v="131"/>
    <n v="138"/>
  </r>
  <r>
    <x v="2"/>
    <x v="5"/>
    <x v="7"/>
    <x v="69"/>
    <x v="142"/>
    <n v="148"/>
    <n v="138.1"/>
    <n v="142.6"/>
    <n v="122.2"/>
    <n v="150.6"/>
    <n v="156.6"/>
    <n v="122.4"/>
    <n v="114.7"/>
    <n v="139.4"/>
    <n v="131.1"/>
    <n v="153"/>
    <n v="141.69999999999999"/>
    <n v="157.9"/>
    <n v="147.30000000000001"/>
    <n v="138.80000000000001"/>
    <n v="146.1"/>
    <n v="144.6"/>
    <n v="140.9"/>
    <n v="139.4"/>
    <n v="137.69999999999999"/>
    <n v="124.3"/>
    <n v="133.6"/>
    <n v="146"/>
    <n v="130.1"/>
    <n v="133.9"/>
    <n v="140.4"/>
  </r>
  <r>
    <x v="0"/>
    <x v="5"/>
    <x v="8"/>
    <x v="70"/>
    <x v="143"/>
    <n v="147.19999999999999"/>
    <n v="136.6"/>
    <n v="143.69999999999999"/>
    <n v="124.6"/>
    <n v="150.1"/>
    <n v="149.4"/>
    <n v="125.4"/>
    <n v="114.4"/>
    <n v="138.69999999999999"/>
    <n v="133.1"/>
    <n v="155.9"/>
    <n v="141.30000000000001"/>
    <n v="157.69999999999999"/>
    <n v="152.1"/>
    <n v="146.1"/>
    <n v="151.30000000000001"/>
    <n v="139.26"/>
    <n v="149"/>
    <n v="144"/>
    <n v="140"/>
    <n v="129.9"/>
    <n v="140"/>
    <n v="147.6"/>
    <n v="132"/>
    <n v="137.4"/>
    <n v="142.1"/>
  </r>
  <r>
    <x v="1"/>
    <x v="5"/>
    <x v="8"/>
    <x v="70"/>
    <x v="144"/>
    <n v="143.1"/>
    <n v="132.80000000000001"/>
    <n v="141.5"/>
    <n v="117.8"/>
    <n v="140"/>
    <n v="151.30000000000001"/>
    <n v="113.5"/>
    <n v="112.3"/>
    <n v="141.19999999999999"/>
    <n v="127.7"/>
    <n v="151.30000000000001"/>
    <n v="138.9"/>
    <n v="163.30000000000001"/>
    <n v="140.80000000000001"/>
    <n v="129.30000000000001"/>
    <n v="139.1"/>
    <n v="145.30000000000001"/>
    <n v="131.19999999999999"/>
    <n v="134.9"/>
    <n v="135.69999999999999"/>
    <n v="122.5"/>
    <n v="130.19999999999999"/>
    <n v="145.19999999999999"/>
    <n v="129.30000000000001"/>
    <n v="131.9"/>
    <n v="138.1"/>
  </r>
  <r>
    <x v="2"/>
    <x v="5"/>
    <x v="8"/>
    <x v="70"/>
    <x v="145"/>
    <n v="145.80000000000001"/>
    <n v="135.1"/>
    <n v="142.9"/>
    <n v="122.1"/>
    <n v="145.4"/>
    <n v="150"/>
    <n v="121.4"/>
    <n v="113.7"/>
    <n v="139.5"/>
    <n v="130.80000000000001"/>
    <n v="153.80000000000001"/>
    <n v="140.4"/>
    <n v="159.19999999999999"/>
    <n v="147.69999999999999"/>
    <n v="139.1"/>
    <n v="146.5"/>
    <n v="145.30000000000001"/>
    <n v="142.30000000000001"/>
    <n v="139.69999999999999"/>
    <n v="138.4"/>
    <n v="126"/>
    <n v="134.5"/>
    <n v="146.19999999999999"/>
    <n v="130.9"/>
    <n v="134.69999999999999"/>
    <n v="140.19999999999999"/>
  </r>
  <r>
    <x v="0"/>
    <x v="5"/>
    <x v="9"/>
    <x v="71"/>
    <x v="146"/>
    <n v="147.6"/>
    <n v="134.6"/>
    <n v="141.9"/>
    <n v="123.5"/>
    <n v="144.5"/>
    <n v="147.6"/>
    <n v="121.4"/>
    <n v="112.3"/>
    <n v="139.5"/>
    <n v="134.6"/>
    <n v="155.19999999999999"/>
    <n v="140.19999999999999"/>
    <n v="159.6"/>
    <n v="150.69999999999999"/>
    <n v="144.5"/>
    <n v="149.80000000000001"/>
    <n v="139.26"/>
    <n v="149.69999999999999"/>
    <n v="147.5"/>
    <n v="144.80000000000001"/>
    <n v="130.80000000000001"/>
    <n v="140.1"/>
    <n v="148"/>
    <n v="134.4"/>
    <n v="139.80000000000001"/>
    <n v="142.19999999999999"/>
  </r>
  <r>
    <x v="1"/>
    <x v="5"/>
    <x v="9"/>
    <x v="71"/>
    <x v="135"/>
    <n v="144.9"/>
    <n v="133.5"/>
    <n v="141.5"/>
    <n v="118"/>
    <n v="139.5"/>
    <n v="153"/>
    <n v="113.2"/>
    <n v="112.8"/>
    <n v="141.1"/>
    <n v="127.6"/>
    <n v="152"/>
    <n v="139.4"/>
    <n v="164"/>
    <n v="141.5"/>
    <n v="129.80000000000001"/>
    <n v="139.69999999999999"/>
    <n v="146.30000000000001"/>
    <n v="133.4"/>
    <n v="135.1"/>
    <n v="136.19999999999999"/>
    <n v="123.3"/>
    <n v="130.69999999999999"/>
    <n v="145.5"/>
    <n v="130.4"/>
    <n v="132.5"/>
    <n v="138.9"/>
  </r>
  <r>
    <x v="2"/>
    <x v="5"/>
    <x v="9"/>
    <x v="71"/>
    <x v="134"/>
    <n v="149.5"/>
    <n v="137.30000000000001"/>
    <n v="141.9"/>
    <n v="121.1"/>
    <n v="142.5"/>
    <n v="146.69999999999999"/>
    <n v="119.1"/>
    <n v="111.9"/>
    <n v="141"/>
    <n v="133.6"/>
    <n v="154.5"/>
    <n v="139.69999999999999"/>
    <n v="162.6"/>
    <n v="148"/>
    <n v="139.19999999999999"/>
    <n v="146.80000000000001"/>
    <n v="146.9"/>
    <n v="145.30000000000001"/>
    <n v="142.19999999999999"/>
    <n v="142.1"/>
    <n v="125.5"/>
    <n v="136.5"/>
    <n v="147.80000000000001"/>
    <n v="132"/>
    <n v="136.30000000000001"/>
    <n v="140.80000000000001"/>
  </r>
  <r>
    <x v="0"/>
    <x v="5"/>
    <x v="11"/>
    <x v="72"/>
    <x v="133"/>
    <n v="150.80000000000001"/>
    <n v="136.69999999999999"/>
    <n v="141.9"/>
    <n v="122.8"/>
    <n v="143.9"/>
    <n v="147.5"/>
    <n v="121"/>
    <n v="111.6"/>
    <n v="140.6"/>
    <n v="137.5"/>
    <n v="156.1"/>
    <n v="140"/>
    <n v="161.9"/>
    <n v="151.69999999999999"/>
    <n v="145.5"/>
    <n v="150.80000000000001"/>
    <n v="139.26"/>
    <n v="150.30000000000001"/>
    <n v="148"/>
    <n v="145.4"/>
    <n v="130.30000000000001"/>
    <n v="143.1"/>
    <n v="150.19999999999999"/>
    <n v="133.1"/>
    <n v="140.1"/>
    <n v="142.4"/>
  </r>
  <r>
    <x v="1"/>
    <x v="5"/>
    <x v="11"/>
    <x v="72"/>
    <x v="147"/>
    <n v="146.30000000000001"/>
    <n v="137.80000000000001"/>
    <n v="141.6"/>
    <n v="118.1"/>
    <n v="141.5"/>
    <n v="145.19999999999999"/>
    <n v="115.3"/>
    <n v="112.5"/>
    <n v="141.4"/>
    <n v="128"/>
    <n v="152.6"/>
    <n v="139.1"/>
    <n v="164.4"/>
    <n v="142.4"/>
    <n v="130.19999999999999"/>
    <n v="140.5"/>
    <n v="146.9"/>
    <n v="136.69999999999999"/>
    <n v="135.80000000000001"/>
    <n v="136.80000000000001"/>
    <n v="121.2"/>
    <n v="131.30000000000001"/>
    <n v="146.1"/>
    <n v="130.5"/>
    <n v="132.19999999999999"/>
    <n v="139"/>
  </r>
  <r>
    <x v="2"/>
    <x v="5"/>
    <x v="11"/>
    <x v="72"/>
    <x v="134"/>
    <n v="149.19999999999999"/>
    <n v="137.1"/>
    <n v="141.80000000000001"/>
    <n v="121.1"/>
    <n v="142.80000000000001"/>
    <n v="146.69999999999999"/>
    <n v="119.1"/>
    <n v="111.9"/>
    <n v="140.9"/>
    <n v="133.5"/>
    <n v="154.5"/>
    <n v="139.69999999999999"/>
    <n v="162.6"/>
    <n v="148"/>
    <n v="139.1"/>
    <n v="146.69999999999999"/>
    <n v="146.9"/>
    <n v="145.1"/>
    <n v="142.19999999999999"/>
    <n v="142.1"/>
    <n v="125.5"/>
    <n v="136.5"/>
    <n v="147.80000000000001"/>
    <n v="132"/>
    <n v="136.30000000000001"/>
    <n v="140.80000000000001"/>
  </r>
  <r>
    <x v="0"/>
    <x v="5"/>
    <x v="12"/>
    <x v="73"/>
    <x v="133"/>
    <n v="151.9"/>
    <n v="137.4"/>
    <n v="142.4"/>
    <n v="124.2"/>
    <n v="140.19999999999999"/>
    <n v="136.6"/>
    <n v="120.9"/>
    <n v="109.9"/>
    <n v="140.19999999999999"/>
    <n v="137.80000000000001"/>
    <n v="156"/>
    <n v="138.5"/>
    <n v="162.4"/>
    <n v="151.6"/>
    <n v="145.9"/>
    <n v="150.80000000000001"/>
    <n v="139.26"/>
    <n v="149"/>
    <n v="149.5"/>
    <n v="149.6"/>
    <n v="128.9"/>
    <n v="143.30000000000001"/>
    <n v="155.1"/>
    <n v="133.19999999999999"/>
    <n v="141.6"/>
    <n v="141.9"/>
  </r>
  <r>
    <x v="1"/>
    <x v="5"/>
    <x v="12"/>
    <x v="73"/>
    <x v="148"/>
    <n v="147.80000000000001"/>
    <n v="141.1"/>
    <n v="141.6"/>
    <n v="118.1"/>
    <n v="138.5"/>
    <n v="132.4"/>
    <n v="117.5"/>
    <n v="111"/>
    <n v="141.5"/>
    <n v="128.1"/>
    <n v="152.9"/>
    <n v="137.6"/>
    <n v="164.6"/>
    <n v="142.69999999999999"/>
    <n v="130.30000000000001"/>
    <n v="140.80000000000001"/>
    <n v="146.5"/>
    <n v="132.4"/>
    <n v="136.19999999999999"/>
    <n v="137.30000000000001"/>
    <n v="118.8"/>
    <n v="131.69999999999999"/>
    <n v="146.5"/>
    <n v="130.80000000000001"/>
    <n v="131.69999999999999"/>
    <n v="138"/>
  </r>
  <r>
    <x v="2"/>
    <x v="5"/>
    <x v="12"/>
    <x v="73"/>
    <x v="139"/>
    <n v="150.5"/>
    <n v="138.80000000000001"/>
    <n v="142.1"/>
    <n v="122"/>
    <n v="139.4"/>
    <n v="135.19999999999999"/>
    <n v="119.8"/>
    <n v="110.3"/>
    <n v="140.6"/>
    <n v="133.80000000000001"/>
    <n v="154.6"/>
    <n v="138.19999999999999"/>
    <n v="163"/>
    <n v="148.1"/>
    <n v="139.4"/>
    <n v="146.80000000000001"/>
    <n v="146.5"/>
    <n v="142.69999999999999"/>
    <n v="143.19999999999999"/>
    <n v="144.9"/>
    <n v="123.6"/>
    <n v="136.80000000000001"/>
    <n v="150.1"/>
    <n v="132.19999999999999"/>
    <n v="136.80000000000001"/>
    <n v="140.1"/>
  </r>
  <r>
    <x v="0"/>
    <x v="6"/>
    <x v="0"/>
    <x v="74"/>
    <x v="127"/>
    <n v="152.5"/>
    <n v="138.19999999999999"/>
    <n v="142.4"/>
    <n v="123.9"/>
    <n v="135.5"/>
    <n v="131.69999999999999"/>
    <n v="121.3"/>
    <n v="108.4"/>
    <n v="138.9"/>
    <n v="137"/>
    <n v="155.80000000000001"/>
    <n v="137.4"/>
    <n v="162.69999999999999"/>
    <n v="150.6"/>
    <n v="145.1"/>
    <n v="149.9"/>
    <n v="139.26"/>
    <n v="146.19999999999999"/>
    <n v="150.1"/>
    <n v="149.6"/>
    <n v="128.6"/>
    <n v="142.9"/>
    <n v="155.19999999999999"/>
    <n v="133.5"/>
    <n v="141.69999999999999"/>
    <n v="141"/>
  </r>
  <r>
    <x v="1"/>
    <x v="6"/>
    <x v="0"/>
    <x v="74"/>
    <x v="142"/>
    <n v="149.4"/>
    <n v="143.5"/>
    <n v="141.69999999999999"/>
    <n v="118.1"/>
    <n v="135.19999999999999"/>
    <n v="130.5"/>
    <n v="118.2"/>
    <n v="110.4"/>
    <n v="140.4"/>
    <n v="128.1"/>
    <n v="153.19999999999999"/>
    <n v="137.30000000000001"/>
    <n v="164.7"/>
    <n v="143"/>
    <n v="130.4"/>
    <n v="141.1"/>
    <n v="147.69999999999999"/>
    <n v="128.6"/>
    <n v="136.30000000000001"/>
    <n v="137.80000000000001"/>
    <n v="118.6"/>
    <n v="131.9"/>
    <n v="146.6"/>
    <n v="131.69999999999999"/>
    <n v="131.80000000000001"/>
    <n v="138"/>
  </r>
  <r>
    <x v="2"/>
    <x v="6"/>
    <x v="0"/>
    <x v="74"/>
    <x v="133"/>
    <n v="151.4"/>
    <n v="140.19999999999999"/>
    <n v="142.1"/>
    <n v="121.8"/>
    <n v="135.4"/>
    <n v="131.30000000000001"/>
    <n v="120.3"/>
    <n v="109.1"/>
    <n v="139.4"/>
    <n v="133.30000000000001"/>
    <n v="154.6"/>
    <n v="137.4"/>
    <n v="163.19999999999999"/>
    <n v="147.6"/>
    <n v="139"/>
    <n v="146.4"/>
    <n v="147.69999999999999"/>
    <n v="139.5"/>
    <n v="143.6"/>
    <n v="145.1"/>
    <n v="123.3"/>
    <n v="136.69999999999999"/>
    <n v="150.19999999999999"/>
    <n v="132.80000000000001"/>
    <n v="136.9"/>
    <n v="139.6"/>
  </r>
  <r>
    <x v="0"/>
    <x v="6"/>
    <x v="1"/>
    <x v="75"/>
    <x v="130"/>
    <n v="153"/>
    <n v="139.1"/>
    <n v="142.5"/>
    <n v="124.1"/>
    <n v="135.80000000000001"/>
    <n v="128.69999999999999"/>
    <n v="121.5"/>
    <n v="108.3"/>
    <n v="139.19999999999999"/>
    <n v="137.4"/>
    <n v="156.19999999999999"/>
    <n v="137.19999999999999"/>
    <n v="162.80000000000001"/>
    <n v="150.5"/>
    <n v="146.1"/>
    <n v="149.9"/>
    <n v="139.26"/>
    <n v="145.30000000000001"/>
    <n v="150.1"/>
    <n v="149.9"/>
    <n v="129.19999999999999"/>
    <n v="143.4"/>
    <n v="155.5"/>
    <n v="134.9"/>
    <n v="142.19999999999999"/>
    <n v="141"/>
  </r>
  <r>
    <x v="1"/>
    <x v="6"/>
    <x v="1"/>
    <x v="75"/>
    <x v="143"/>
    <n v="150.1"/>
    <n v="145.30000000000001"/>
    <n v="141.69999999999999"/>
    <n v="118.4"/>
    <n v="137"/>
    <n v="131.6"/>
    <n v="119.9"/>
    <n v="110.4"/>
    <n v="140.80000000000001"/>
    <n v="128.30000000000001"/>
    <n v="153.5"/>
    <n v="138"/>
    <n v="164.9"/>
    <n v="143.30000000000001"/>
    <n v="130.80000000000001"/>
    <n v="141.4"/>
    <n v="148.5"/>
    <n v="127.1"/>
    <n v="136.6"/>
    <n v="138.5"/>
    <n v="119.2"/>
    <n v="132.19999999999999"/>
    <n v="146.6"/>
    <n v="133"/>
    <n v="132.4"/>
    <n v="138.6"/>
  </r>
  <r>
    <x v="2"/>
    <x v="6"/>
    <x v="1"/>
    <x v="75"/>
    <x v="135"/>
    <n v="152"/>
    <n v="141.5"/>
    <n v="142.19999999999999"/>
    <n v="122"/>
    <n v="136.4"/>
    <n v="129.69999999999999"/>
    <n v="121"/>
    <n v="109"/>
    <n v="139.69999999999999"/>
    <n v="133.6"/>
    <n v="154.9"/>
    <n v="137.5"/>
    <n v="163.4"/>
    <n v="147.69999999999999"/>
    <n v="139.69999999999999"/>
    <n v="146.5"/>
    <n v="148.5"/>
    <n v="138.4"/>
    <n v="143.69999999999999"/>
    <n v="145.6"/>
    <n v="123.9"/>
    <n v="137.1"/>
    <n v="150.30000000000001"/>
    <n v="134.1"/>
    <n v="137.4"/>
    <n v="139.9"/>
  </r>
  <r>
    <x v="0"/>
    <x v="6"/>
    <x v="2"/>
    <x v="76"/>
    <x v="136"/>
    <n v="154.1"/>
    <n v="138.69999999999999"/>
    <n v="142.5"/>
    <n v="124.1"/>
    <n v="136.1"/>
    <n v="128.19999999999999"/>
    <n v="122.3"/>
    <n v="108.3"/>
    <n v="138.9"/>
    <n v="137.4"/>
    <n v="156.4"/>
    <n v="137.30000000000001"/>
    <n v="162.9"/>
    <n v="150.80000000000001"/>
    <n v="146.1"/>
    <n v="150.1"/>
    <n v="139.26"/>
    <n v="146.4"/>
    <n v="150"/>
    <n v="150.4"/>
    <n v="129.9"/>
    <n v="143.80000000000001"/>
    <n v="155.5"/>
    <n v="134"/>
    <n v="142.4"/>
    <n v="141.19999999999999"/>
  </r>
  <r>
    <x v="1"/>
    <x v="6"/>
    <x v="2"/>
    <x v="76"/>
    <x v="149"/>
    <n v="151.1"/>
    <n v="142.9"/>
    <n v="141.9"/>
    <n v="118.4"/>
    <n v="139.4"/>
    <n v="141.19999999999999"/>
    <n v="120.7"/>
    <n v="110.4"/>
    <n v="140.69999999999999"/>
    <n v="128.5"/>
    <n v="153.9"/>
    <n v="139.6"/>
    <n v="165.3"/>
    <n v="143.5"/>
    <n v="131.19999999999999"/>
    <n v="141.6"/>
    <n v="149"/>
    <n v="128.80000000000001"/>
    <n v="136.80000000000001"/>
    <n v="139.19999999999999"/>
    <n v="119.9"/>
    <n v="133"/>
    <n v="146.69999999999999"/>
    <n v="132.5"/>
    <n v="132.80000000000001"/>
    <n v="139.5"/>
  </r>
  <r>
    <x v="2"/>
    <x v="6"/>
    <x v="2"/>
    <x v="76"/>
    <x v="150"/>
    <n v="153"/>
    <n v="140.30000000000001"/>
    <n v="142.30000000000001"/>
    <n v="122"/>
    <n v="137.6"/>
    <n v="132.6"/>
    <n v="121.8"/>
    <n v="109"/>
    <n v="139.5"/>
    <n v="133.69999999999999"/>
    <n v="155.19999999999999"/>
    <n v="138.1"/>
    <n v="163.5"/>
    <n v="147.9"/>
    <n v="139.9"/>
    <n v="146.69999999999999"/>
    <n v="149"/>
    <n v="139.69999999999999"/>
    <n v="143.80000000000001"/>
    <n v="146.19999999999999"/>
    <n v="124.6"/>
    <n v="137.69999999999999"/>
    <n v="150.30000000000001"/>
    <n v="133.4"/>
    <n v="137.69999999999999"/>
    <n v="140.4"/>
  </r>
  <r>
    <x v="0"/>
    <x v="6"/>
    <x v="4"/>
    <x v="77"/>
    <x v="134"/>
    <n v="159.5"/>
    <n v="134.5"/>
    <n v="142.6"/>
    <n v="124"/>
    <n v="143.69999999999999"/>
    <n v="133.4"/>
    <n v="125.1"/>
    <n v="109.3"/>
    <n v="139.30000000000001"/>
    <n v="137.69999999999999"/>
    <n v="156.4"/>
    <n v="139.19999999999999"/>
    <n v="163.30000000000001"/>
    <n v="151.30000000000001"/>
    <n v="146.6"/>
    <n v="150.69999999999999"/>
    <n v="139.26"/>
    <n v="146.9"/>
    <n v="149.5"/>
    <n v="151.30000000000001"/>
    <n v="130.19999999999999"/>
    <n v="145.9"/>
    <n v="156.69999999999999"/>
    <n v="133.9"/>
    <n v="142.9"/>
    <n v="142.4"/>
  </r>
  <r>
    <x v="1"/>
    <x v="6"/>
    <x v="4"/>
    <x v="77"/>
    <x v="151"/>
    <n v="156.69999999999999"/>
    <n v="138.30000000000001"/>
    <n v="142.4"/>
    <n v="118.6"/>
    <n v="149.69999999999999"/>
    <n v="161.6"/>
    <n v="124.4"/>
    <n v="111.2"/>
    <n v="141"/>
    <n v="128.9"/>
    <n v="154.5"/>
    <n v="143.80000000000001"/>
    <n v="166.2"/>
    <n v="144"/>
    <n v="131.69999999999999"/>
    <n v="142.19999999999999"/>
    <n v="150.1"/>
    <n v="129.4"/>
    <n v="137.19999999999999"/>
    <n v="139.80000000000001"/>
    <n v="120.1"/>
    <n v="134"/>
    <n v="148"/>
    <n v="132.6"/>
    <n v="133.30000000000001"/>
    <n v="141.5"/>
  </r>
  <r>
    <x v="2"/>
    <x v="6"/>
    <x v="4"/>
    <x v="77"/>
    <x v="142"/>
    <n v="158.5"/>
    <n v="136"/>
    <n v="142.5"/>
    <n v="122"/>
    <n v="146.5"/>
    <n v="143"/>
    <n v="124.9"/>
    <n v="109.9"/>
    <n v="139.9"/>
    <n v="134"/>
    <n v="155.5"/>
    <n v="140.9"/>
    <n v="164.1"/>
    <n v="148.4"/>
    <n v="140.4"/>
    <n v="147.30000000000001"/>
    <n v="150.1"/>
    <n v="140.30000000000001"/>
    <n v="143.69999999999999"/>
    <n v="146.9"/>
    <n v="124.9"/>
    <n v="139.19999999999999"/>
    <n v="151.6"/>
    <n v="133.4"/>
    <n v="138.19999999999999"/>
    <n v="142"/>
  </r>
  <r>
    <x v="0"/>
    <x v="6"/>
    <x v="5"/>
    <x v="78"/>
    <x v="150"/>
    <n v="163.5"/>
    <n v="136.19999999999999"/>
    <n v="143.19999999999999"/>
    <n v="124.3"/>
    <n v="143.30000000000001"/>
    <n v="140.6"/>
    <n v="128.69999999999999"/>
    <n v="110.6"/>
    <n v="140.4"/>
    <n v="138"/>
    <n v="156.6"/>
    <n v="141"/>
    <n v="164.2"/>
    <n v="151.4"/>
    <n v="146.5"/>
    <n v="150.69999999999999"/>
    <n v="139.26"/>
    <n v="147.80000000000001"/>
    <n v="149.6"/>
    <n v="151.69999999999999"/>
    <n v="130.19999999999999"/>
    <n v="146.4"/>
    <n v="157.69999999999999"/>
    <n v="134.80000000000001"/>
    <n v="143.30000000000001"/>
    <n v="143.6"/>
  </r>
  <r>
    <x v="1"/>
    <x v="6"/>
    <x v="5"/>
    <x v="78"/>
    <x v="152"/>
    <n v="159.6"/>
    <n v="140.4"/>
    <n v="143.4"/>
    <n v="118.6"/>
    <n v="150.9"/>
    <n v="169.8"/>
    <n v="127.4"/>
    <n v="111.8"/>
    <n v="141"/>
    <n v="129"/>
    <n v="155.1"/>
    <n v="145.6"/>
    <n v="166.7"/>
    <n v="144.30000000000001"/>
    <n v="131.69999999999999"/>
    <n v="142.4"/>
    <n v="149.4"/>
    <n v="130.5"/>
    <n v="137.4"/>
    <n v="140.30000000000001"/>
    <n v="119.6"/>
    <n v="134.30000000000001"/>
    <n v="148.9"/>
    <n v="133.69999999999999"/>
    <n v="133.6"/>
    <n v="142.1"/>
  </r>
  <r>
    <x v="2"/>
    <x v="6"/>
    <x v="5"/>
    <x v="78"/>
    <x v="153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64.9"/>
    <n v="148.6"/>
    <n v="140.4"/>
    <n v="147.4"/>
    <n v="149.4"/>
    <n v="141.19999999999999"/>
    <n v="143.80000000000001"/>
    <n v="147.4"/>
    <n v="124.6"/>
    <n v="139.6"/>
    <n v="152.5"/>
    <n v="134.30000000000001"/>
    <n v="138.6"/>
    <n v="142.9"/>
  </r>
  <r>
    <x v="0"/>
    <x v="6"/>
    <x v="6"/>
    <x v="79"/>
    <x v="137"/>
    <n v="164"/>
    <n v="138.4"/>
    <n v="143.9"/>
    <n v="124.4"/>
    <n v="146.4"/>
    <n v="150.1"/>
    <n v="130.6"/>
    <n v="110.8"/>
    <n v="141.69999999999999"/>
    <n v="138.5"/>
    <n v="156.69999999999999"/>
    <n v="143"/>
    <n v="164.5"/>
    <n v="151.6"/>
    <n v="146.6"/>
    <n v="150.9"/>
    <n v="139.26"/>
    <n v="146.80000000000001"/>
    <n v="150"/>
    <n v="152.19999999999999"/>
    <n v="131.19999999999999"/>
    <n v="147.5"/>
    <n v="159.1"/>
    <n v="136.1"/>
    <n v="144.19999999999999"/>
    <n v="144.9"/>
  </r>
  <r>
    <x v="1"/>
    <x v="6"/>
    <x v="6"/>
    <x v="79"/>
    <x v="154"/>
    <n v="160.19999999999999"/>
    <n v="142.5"/>
    <n v="144.1"/>
    <n v="119.3"/>
    <n v="154.69999999999999"/>
    <n v="180.1"/>
    <n v="128.9"/>
    <n v="111.8"/>
    <n v="141.6"/>
    <n v="129.5"/>
    <n v="155.6"/>
    <n v="147.69999999999999"/>
    <n v="167.2"/>
    <n v="144.69999999999999"/>
    <n v="131.9"/>
    <n v="142.69999999999999"/>
    <n v="150.6"/>
    <n v="127"/>
    <n v="137.69999999999999"/>
    <n v="140.80000000000001"/>
    <n v="120.6"/>
    <n v="135"/>
    <n v="150.4"/>
    <n v="135.1"/>
    <n v="134.5"/>
    <n v="143.30000000000001"/>
  </r>
  <r>
    <x v="2"/>
    <x v="6"/>
    <x v="6"/>
    <x v="79"/>
    <x v="146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65.2"/>
    <n v="148.9"/>
    <n v="140.5"/>
    <n v="147.6"/>
    <n v="150.6"/>
    <n v="139.30000000000001"/>
    <n v="144.19999999999999"/>
    <n v="147.9"/>
    <n v="125.6"/>
    <n v="140.5"/>
    <n v="154"/>
    <n v="135.69999999999999"/>
    <n v="139.5"/>
    <n v="144.19999999999999"/>
  </r>
  <r>
    <x v="0"/>
    <x v="6"/>
    <x v="7"/>
    <x v="80"/>
    <x v="140"/>
    <n v="161.9"/>
    <n v="137.1"/>
    <n v="144.6"/>
    <n v="124.7"/>
    <n v="145.5"/>
    <n v="156.19999999999999"/>
    <n v="131.5"/>
    <n v="111.7"/>
    <n v="142.69999999999999"/>
    <n v="138.5"/>
    <n v="156.9"/>
    <n v="144"/>
    <n v="165.1"/>
    <n v="151.80000000000001"/>
    <n v="146.6"/>
    <n v="151.1"/>
    <n v="139.26"/>
    <n v="146.4"/>
    <n v="150.19999999999999"/>
    <n v="152.69999999999999"/>
    <n v="131.4"/>
    <n v="148"/>
    <n v="159.69999999999999"/>
    <n v="138.80000000000001"/>
    <n v="144.9"/>
    <n v="145.69999999999999"/>
  </r>
  <r>
    <x v="1"/>
    <x v="6"/>
    <x v="7"/>
    <x v="80"/>
    <x v="155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49.1"/>
    <n v="167.9"/>
    <n v="145"/>
    <n v="132.19999999999999"/>
    <n v="143"/>
    <n v="151.6"/>
    <n v="125.5"/>
    <n v="138.1"/>
    <n v="141.5"/>
    <n v="120.8"/>
    <n v="135.4"/>
    <n v="151.5"/>
    <n v="137.80000000000001"/>
    <n v="135.30000000000001"/>
    <n v="144.19999999999999"/>
  </r>
  <r>
    <x v="2"/>
    <x v="6"/>
    <x v="7"/>
    <x v="80"/>
    <x v="156"/>
    <n v="160.6"/>
    <n v="138.5"/>
    <n v="144.69999999999999"/>
    <n v="122.9"/>
    <n v="149.4"/>
    <n v="167.4"/>
    <n v="130.9"/>
    <n v="112"/>
    <n v="142.6"/>
    <n v="134.9"/>
    <n v="156.6"/>
    <n v="145.9"/>
    <n v="165.8"/>
    <n v="149.1"/>
    <n v="140.6"/>
    <n v="147.9"/>
    <n v="151.6"/>
    <n v="138.5"/>
    <n v="144.5"/>
    <n v="148.5"/>
    <n v="125.8"/>
    <n v="140.9"/>
    <n v="154.9"/>
    <n v="138.4"/>
    <n v="140.19999999999999"/>
    <n v="145"/>
  </r>
  <r>
    <x v="0"/>
    <x v="6"/>
    <x v="8"/>
    <x v="81"/>
    <x v="156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45.5"/>
    <n v="165.7"/>
    <n v="151.69999999999999"/>
    <n v="146.6"/>
    <n v="151"/>
    <n v="139.26"/>
    <n v="146.9"/>
    <n v="150.30000000000001"/>
    <n v="153.4"/>
    <n v="131.6"/>
    <n v="148.30000000000001"/>
    <n v="160.19999999999999"/>
    <n v="140.19999999999999"/>
    <n v="145.4"/>
    <n v="146.69999999999999"/>
  </r>
  <r>
    <x v="1"/>
    <x v="6"/>
    <x v="8"/>
    <x v="81"/>
    <x v="157"/>
    <n v="158.69999999999999"/>
    <n v="141.6"/>
    <n v="144.9"/>
    <n v="120.8"/>
    <n v="149.80000000000001"/>
    <n v="192.4"/>
    <n v="130.30000000000001"/>
    <n v="114"/>
    <n v="143.80000000000001"/>
    <n v="130"/>
    <n v="156.4"/>
    <n v="149.5"/>
    <n v="168.6"/>
    <n v="145.30000000000001"/>
    <n v="132.19999999999999"/>
    <n v="143.30000000000001"/>
    <n v="152.19999999999999"/>
    <n v="126.6"/>
    <n v="138.30000000000001"/>
    <n v="141.9"/>
    <n v="121.2"/>
    <n v="135.9"/>
    <n v="151.6"/>
    <n v="139"/>
    <n v="135.69999999999999"/>
    <n v="144.69999999999999"/>
  </r>
  <r>
    <x v="2"/>
    <x v="6"/>
    <x v="8"/>
    <x v="81"/>
    <x v="158"/>
    <n v="160.80000000000001"/>
    <n v="139.6"/>
    <n v="145.4"/>
    <n v="123.5"/>
    <n v="146.6"/>
    <n v="173.2"/>
    <n v="131.6"/>
    <n v="113.2"/>
    <n v="144.1"/>
    <n v="135"/>
    <n v="156.80000000000001"/>
    <n v="147"/>
    <n v="166.5"/>
    <n v="149.19999999999999"/>
    <n v="140.6"/>
    <n v="147.9"/>
    <n v="152.19999999999999"/>
    <n v="139.19999999999999"/>
    <n v="144.6"/>
    <n v="149"/>
    <n v="126.1"/>
    <n v="141.30000000000001"/>
    <n v="155.19999999999999"/>
    <n v="139.69999999999999"/>
    <n v="140.69999999999999"/>
    <n v="145.80000000000001"/>
  </r>
  <r>
    <x v="0"/>
    <x v="6"/>
    <x v="9"/>
    <x v="82"/>
    <x v="159"/>
    <n v="161.6"/>
    <n v="141.19999999999999"/>
    <n v="146.5"/>
    <n v="125.6"/>
    <n v="145.69999999999999"/>
    <n v="178.8"/>
    <n v="133.1"/>
    <n v="113.6"/>
    <n v="145.5"/>
    <n v="138.6"/>
    <n v="157.4"/>
    <n v="148.30000000000001"/>
    <n v="166.3"/>
    <n v="151.69999999999999"/>
    <n v="146.69999999999999"/>
    <n v="151"/>
    <n v="139.26"/>
    <n v="147.69999999999999"/>
    <n v="150.6"/>
    <n v="153.69999999999999"/>
    <n v="131.69999999999999"/>
    <n v="148.69999999999999"/>
    <n v="160.69999999999999"/>
    <n v="140.30000000000001"/>
    <n v="145.69999999999999"/>
    <n v="148.30000000000001"/>
  </r>
  <r>
    <x v="1"/>
    <x v="6"/>
    <x v="9"/>
    <x v="82"/>
    <x v="160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51.9"/>
    <n v="169.3"/>
    <n v="145.9"/>
    <n v="132.4"/>
    <n v="143.9"/>
    <n v="153"/>
    <n v="128.9"/>
    <n v="138.69999999999999"/>
    <n v="142.4"/>
    <n v="121.5"/>
    <n v="136.19999999999999"/>
    <n v="151.69999999999999"/>
    <n v="139.5"/>
    <n v="136"/>
    <n v="146"/>
  </r>
  <r>
    <x v="2"/>
    <x v="6"/>
    <x v="9"/>
    <x v="82"/>
    <x v="161"/>
    <n v="161"/>
    <n v="142.6"/>
    <n v="146.19999999999999"/>
    <n v="123.9"/>
    <n v="148"/>
    <n v="188.4"/>
    <n v="132.5"/>
    <n v="114"/>
    <n v="145.4"/>
    <n v="135.1"/>
    <n v="157.1"/>
    <n v="149.6"/>
    <n v="167.1"/>
    <n v="149.4"/>
    <n v="140.80000000000001"/>
    <n v="148.19999999999999"/>
    <n v="153"/>
    <n v="140.6"/>
    <n v="145"/>
    <n v="149.4"/>
    <n v="126.3"/>
    <n v="141.69999999999999"/>
    <n v="155.4"/>
    <n v="140"/>
    <n v="141"/>
    <n v="147.19999999999999"/>
  </r>
  <r>
    <x v="0"/>
    <x v="6"/>
    <x v="11"/>
    <x v="83"/>
    <x v="16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50.9"/>
    <n v="167.2"/>
    <n v="152.30000000000001"/>
    <n v="147"/>
    <n v="151.5"/>
    <n v="139.26"/>
    <n v="148.4"/>
    <n v="150.9"/>
    <n v="154.30000000000001"/>
    <n v="132.1"/>
    <n v="149.1"/>
    <n v="160.80000000000001"/>
    <n v="140.6"/>
    <n v="146.1"/>
    <n v="149.9"/>
  </r>
  <r>
    <x v="1"/>
    <x v="6"/>
    <x v="11"/>
    <x v="83"/>
    <x v="162"/>
    <n v="162.4"/>
    <n v="148.4"/>
    <n v="145.9"/>
    <n v="121.5"/>
    <n v="148.80000000000001"/>
    <n v="215.7"/>
    <n v="134.6"/>
    <n v="115"/>
    <n v="146.30000000000001"/>
    <n v="130.5"/>
    <n v="157.19999999999999"/>
    <n v="153.6"/>
    <n v="169.9"/>
    <n v="146.30000000000001"/>
    <n v="132.6"/>
    <n v="144.19999999999999"/>
    <n v="153.5"/>
    <n v="132.19999999999999"/>
    <n v="139.1"/>
    <n v="142.80000000000001"/>
    <n v="121.7"/>
    <n v="136.69999999999999"/>
    <n v="151.80000000000001"/>
    <n v="139.80000000000001"/>
    <n v="136.30000000000001"/>
    <n v="147"/>
  </r>
  <r>
    <x v="2"/>
    <x v="6"/>
    <x v="11"/>
    <x v="83"/>
    <x v="163"/>
    <n v="163.19999999999999"/>
    <n v="145.6"/>
    <n v="146.69999999999999"/>
    <n v="124.3"/>
    <n v="147.4"/>
    <n v="199.6"/>
    <n v="135.69999999999999"/>
    <n v="114.2"/>
    <n v="147"/>
    <n v="135.30000000000001"/>
    <n v="157.5"/>
    <n v="151.9"/>
    <n v="167.9"/>
    <n v="149.9"/>
    <n v="141"/>
    <n v="148.6"/>
    <n v="153.5"/>
    <n v="142.30000000000001"/>
    <n v="145.30000000000001"/>
    <n v="149.9"/>
    <n v="126.6"/>
    <n v="142.1"/>
    <n v="155.5"/>
    <n v="140.30000000000001"/>
    <n v="141.30000000000001"/>
    <n v="148.6"/>
  </r>
  <r>
    <x v="0"/>
    <x v="6"/>
    <x v="12"/>
    <x v="84"/>
    <x v="164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54.30000000000001"/>
    <n v="167.8"/>
    <n v="152.6"/>
    <n v="147.30000000000001"/>
    <n v="151.9"/>
    <n v="139.26"/>
    <n v="149.9"/>
    <n v="151.19999999999999"/>
    <n v="154.80000000000001"/>
    <n v="135"/>
    <n v="149.5"/>
    <n v="161.1"/>
    <n v="140.6"/>
    <n v="147.1"/>
    <n v="152.30000000000001"/>
  </r>
  <r>
    <x v="1"/>
    <x v="6"/>
    <x v="12"/>
    <x v="84"/>
    <x v="165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56.30000000000001"/>
    <n v="170.4"/>
    <n v="146.80000000000001"/>
    <n v="132.80000000000001"/>
    <n v="144.6"/>
    <n v="152.80000000000001"/>
    <n v="133.6"/>
    <n v="139.80000000000001"/>
    <n v="143.19999999999999"/>
    <n v="125.2"/>
    <n v="136.80000000000001"/>
    <n v="151.9"/>
    <n v="140.19999999999999"/>
    <n v="137.69999999999999"/>
    <n v="148.30000000000001"/>
  </r>
  <r>
    <x v="2"/>
    <x v="6"/>
    <x v="12"/>
    <x v="84"/>
    <x v="160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68.5"/>
    <n v="150.30000000000001"/>
    <n v="141.30000000000001"/>
    <n v="149"/>
    <n v="152.80000000000001"/>
    <n v="143.69999999999999"/>
    <n v="145.80000000000001"/>
    <n v="150.4"/>
    <n v="129.80000000000001"/>
    <n v="142.30000000000001"/>
    <n v="155.69999999999999"/>
    <n v="140.4"/>
    <n v="142.5"/>
    <n v="150.4"/>
  </r>
  <r>
    <x v="0"/>
    <x v="7"/>
    <x v="0"/>
    <x v="85"/>
    <x v="166"/>
    <n v="167.3"/>
    <n v="153.5"/>
    <n v="150.5"/>
    <n v="132"/>
    <n v="142.19999999999999"/>
    <n v="191.5"/>
    <n v="141.1"/>
    <n v="113.8"/>
    <n v="151.6"/>
    <n v="139.69999999999999"/>
    <n v="158.69999999999999"/>
    <n v="153"/>
    <n v="168.6"/>
    <n v="152.80000000000001"/>
    <n v="147.4"/>
    <n v="152.1"/>
    <n v="139.26"/>
    <n v="150.4"/>
    <n v="151.69999999999999"/>
    <n v="155.69999999999999"/>
    <n v="136.30000000000001"/>
    <n v="150.1"/>
    <n v="161.69999999999999"/>
    <n v="142.5"/>
    <n v="148.1"/>
    <n v="151.9"/>
  </r>
  <r>
    <x v="1"/>
    <x v="7"/>
    <x v="0"/>
    <x v="85"/>
    <x v="167"/>
    <n v="167.6"/>
    <n v="157"/>
    <n v="149.30000000000001"/>
    <n v="126.3"/>
    <n v="144.4"/>
    <n v="207.8"/>
    <n v="139.1"/>
    <n v="114.8"/>
    <n v="149.5"/>
    <n v="131.1"/>
    <n v="158.5"/>
    <n v="154.4"/>
    <n v="170.8"/>
    <n v="147"/>
    <n v="133.19999999999999"/>
    <n v="144.9"/>
    <n v="153.9"/>
    <n v="135.1"/>
    <n v="140.1"/>
    <n v="143.80000000000001"/>
    <n v="126.1"/>
    <n v="137.19999999999999"/>
    <n v="152.1"/>
    <n v="142.1"/>
    <n v="138.4"/>
    <n v="148.19999999999999"/>
  </r>
  <r>
    <x v="2"/>
    <x v="7"/>
    <x v="0"/>
    <x v="85"/>
    <x v="168"/>
    <n v="167.4"/>
    <n v="154.9"/>
    <n v="150.1"/>
    <n v="129.9"/>
    <n v="143.19999999999999"/>
    <n v="197"/>
    <n v="140.4"/>
    <n v="114.1"/>
    <n v="150.9"/>
    <n v="136.1"/>
    <n v="158.6"/>
    <n v="153.5"/>
    <n v="169.2"/>
    <n v="150.5"/>
    <n v="141.5"/>
    <n v="149.19999999999999"/>
    <n v="153.9"/>
    <n v="144.6"/>
    <n v="146.19999999999999"/>
    <n v="151.19999999999999"/>
    <n v="130.9"/>
    <n v="142.80000000000001"/>
    <n v="156.1"/>
    <n v="142.30000000000001"/>
    <n v="143.4"/>
    <n v="150.19999999999999"/>
  </r>
  <r>
    <x v="0"/>
    <x v="7"/>
    <x v="1"/>
    <x v="86"/>
    <x v="16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49.80000000000001"/>
    <n v="169.4"/>
    <n v="153"/>
    <n v="147.5"/>
    <n v="152.30000000000001"/>
    <n v="139.26"/>
    <n v="152.30000000000001"/>
    <n v="151.80000000000001"/>
    <n v="156.19999999999999"/>
    <n v="136"/>
    <n v="150.4"/>
    <n v="161.9"/>
    <n v="143.4"/>
    <n v="148.4"/>
    <n v="150.4"/>
  </r>
  <r>
    <x v="1"/>
    <x v="7"/>
    <x v="1"/>
    <x v="86"/>
    <x v="170"/>
    <n v="167.6"/>
    <n v="153.1"/>
    <n v="150.69999999999999"/>
    <n v="127.4"/>
    <n v="143.1"/>
    <n v="181.7"/>
    <n v="139.6"/>
    <n v="114.6"/>
    <n v="150.4"/>
    <n v="131.5"/>
    <n v="159"/>
    <n v="151.69999999999999"/>
    <n v="172"/>
    <n v="147.30000000000001"/>
    <n v="133.5"/>
    <n v="145.19999999999999"/>
    <n v="154.80000000000001"/>
    <n v="138.9"/>
    <n v="140.4"/>
    <n v="144.4"/>
    <n v="125.2"/>
    <n v="137.69999999999999"/>
    <n v="152.19999999999999"/>
    <n v="143.5"/>
    <n v="138.4"/>
    <n v="147.69999999999999"/>
  </r>
  <r>
    <x v="2"/>
    <x v="7"/>
    <x v="1"/>
    <x v="86"/>
    <x v="171"/>
    <n v="167.5"/>
    <n v="151.80000000000001"/>
    <n v="150.80000000000001"/>
    <n v="131.4"/>
    <n v="141.80000000000001"/>
    <n v="170.7"/>
    <n v="141.1"/>
    <n v="113.6"/>
    <n v="152"/>
    <n v="136.5"/>
    <n v="159.1"/>
    <n v="150.5"/>
    <n v="170.1"/>
    <n v="150.80000000000001"/>
    <n v="141.69999999999999"/>
    <n v="149.5"/>
    <n v="154.80000000000001"/>
    <n v="147.19999999999999"/>
    <n v="146.4"/>
    <n v="151.69999999999999"/>
    <n v="130.30000000000001"/>
    <n v="143.19999999999999"/>
    <n v="156.19999999999999"/>
    <n v="143.4"/>
    <n v="143.6"/>
    <n v="149.1"/>
  </r>
  <r>
    <x v="0"/>
    <x v="7"/>
    <x v="2"/>
    <x v="87"/>
    <x v="172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48.19999999999999"/>
    <n v="170.5"/>
    <n v="153.4"/>
    <n v="147.6"/>
    <n v="152.5"/>
    <n v="139.26"/>
    <n v="153.4"/>
    <n v="151.5"/>
    <n v="156.69999999999999"/>
    <n v="135.80000000000001"/>
    <n v="151.19999999999999"/>
    <n v="161.19999999999999"/>
    <n v="145.1"/>
    <n v="148.6"/>
    <n v="149.80000000000001"/>
  </r>
  <r>
    <x v="1"/>
    <x v="7"/>
    <x v="2"/>
    <x v="87"/>
    <x v="173"/>
    <n v="167.5"/>
    <n v="148.9"/>
    <n v="151.1"/>
    <n v="127.5"/>
    <n v="143.30000000000001"/>
    <n v="167"/>
    <n v="139.69999999999999"/>
    <n v="114.4"/>
    <n v="151.5"/>
    <n v="131.9"/>
    <n v="159.1"/>
    <n v="150.1"/>
    <n v="173.3"/>
    <n v="147.69999999999999"/>
    <n v="133.80000000000001"/>
    <n v="145.6"/>
    <n v="154.5"/>
    <n v="141.4"/>
    <n v="140.80000000000001"/>
    <n v="145"/>
    <n v="124.6"/>
    <n v="137.9"/>
    <n v="152.5"/>
    <n v="145.30000000000001"/>
    <n v="138.69999999999999"/>
    <n v="147.30000000000001"/>
  </r>
  <r>
    <x v="2"/>
    <x v="7"/>
    <x v="2"/>
    <x v="87"/>
    <x v="174"/>
    <n v="167"/>
    <n v="148.1"/>
    <n v="151.5"/>
    <n v="131.19999999999999"/>
    <n v="142.5"/>
    <n v="157.30000000000001"/>
    <n v="141.1"/>
    <n v="113.2"/>
    <n v="153.19999999999999"/>
    <n v="136.69999999999999"/>
    <n v="159.6"/>
    <n v="148.9"/>
    <n v="171.2"/>
    <n v="151.19999999999999"/>
    <n v="141.9"/>
    <n v="149.80000000000001"/>
    <n v="154.5"/>
    <n v="148.9"/>
    <n v="146.4"/>
    <n v="152.30000000000001"/>
    <n v="129.9"/>
    <n v="143.69999999999999"/>
    <n v="156.1"/>
    <n v="145.19999999999999"/>
    <n v="143.80000000000001"/>
    <n v="148.6"/>
  </r>
  <r>
    <x v="0"/>
    <x v="7"/>
    <x v="3"/>
    <x v="88"/>
    <x v="175"/>
    <n v="156.94"/>
    <n v="146.9"/>
    <n v="155.6"/>
    <n v="137.1"/>
    <n v="147.30000000000001"/>
    <n v="162.69999999999999"/>
    <n v="150.19999999999999"/>
    <n v="119.8"/>
    <n v="158.69999999999999"/>
    <n v="139.19999999999999"/>
    <n v="148.83000000000001"/>
    <n v="150.1"/>
    <n v="155.13"/>
    <n v="142.43"/>
    <n v="135.77000000000001"/>
    <n v="141.44999999999999"/>
    <n v="139.26"/>
    <n v="148.4"/>
    <n v="136.49"/>
    <n v="154.30000000000001"/>
    <n v="126.98"/>
    <n v="133.69999999999999"/>
    <n v="140.94"/>
    <n v="133.06"/>
    <n v="134.02000000000001"/>
    <n v="139.35"/>
  </r>
  <r>
    <x v="1"/>
    <x v="7"/>
    <x v="3"/>
    <x v="88"/>
    <x v="176"/>
    <n v="156.25"/>
    <n v="151.9"/>
    <n v="155.5"/>
    <n v="131.6"/>
    <n v="152.9"/>
    <n v="180"/>
    <n v="150.80000000000001"/>
    <n v="121.2"/>
    <n v="154"/>
    <n v="133.5"/>
    <n v="149.08000000000001"/>
    <n v="153.5"/>
    <n v="155.4"/>
    <n v="142.63999999999999"/>
    <n v="135.94"/>
    <n v="141.65"/>
    <n v="155.6"/>
    <n v="137.1"/>
    <n v="136.66999999999999"/>
    <n v="144.80000000000001"/>
    <n v="127.13"/>
    <n v="133.87"/>
    <n v="141.13"/>
    <n v="133.29"/>
    <n v="134.19999999999999"/>
    <n v="139.55000000000001"/>
  </r>
  <r>
    <x v="2"/>
    <x v="7"/>
    <x v="3"/>
    <x v="88"/>
    <x v="177"/>
    <n v="156.53"/>
    <n v="148.80000000000001"/>
    <n v="155.6"/>
    <n v="135.1"/>
    <n v="149.9"/>
    <n v="168.6"/>
    <n v="150.4"/>
    <n v="120.3"/>
    <n v="157.1"/>
    <n v="136.80000000000001"/>
    <n v="149.31"/>
    <n v="151.4"/>
    <n v="155.66"/>
    <n v="142.86000000000001"/>
    <n v="136.13999999999999"/>
    <n v="141.87"/>
    <n v="155.6"/>
    <n v="144.1"/>
    <n v="136.86000000000001"/>
    <n v="150.69999999999999"/>
    <n v="127.3"/>
    <n v="134.06"/>
    <n v="141.33000000000001"/>
    <n v="133.5"/>
    <n v="134.4"/>
    <n v="139.75"/>
  </r>
  <r>
    <x v="0"/>
    <x v="7"/>
    <x v="4"/>
    <x v="89"/>
    <x v="178"/>
    <n v="156.94"/>
    <n v="140.61000000000001"/>
    <n v="140.11000000000001"/>
    <n v="131.94"/>
    <n v="140.66"/>
    <n v="155.66"/>
    <n v="141.24"/>
    <n v="110.86"/>
    <n v="144.13999999999999"/>
    <n v="133.9"/>
    <n v="148.83000000000001"/>
    <n v="142.30000000000001"/>
    <n v="155.13"/>
    <n v="142.43"/>
    <n v="135.77000000000001"/>
    <n v="141.44999999999999"/>
    <n v="139.26"/>
    <n v="136.26"/>
    <n v="136.49"/>
    <n v="138.27000000000001"/>
    <n v="126.98"/>
    <n v="133.69999999999999"/>
    <n v="140.94"/>
    <n v="133.06"/>
    <n v="134.02000000000001"/>
    <n v="139.35"/>
  </r>
  <r>
    <x v="1"/>
    <x v="7"/>
    <x v="4"/>
    <x v="89"/>
    <x v="179"/>
    <n v="156.25"/>
    <n v="140.80000000000001"/>
    <n v="140.31"/>
    <n v="132.09"/>
    <n v="140.86000000000001"/>
    <n v="155.88"/>
    <n v="141.43"/>
    <n v="110.9"/>
    <n v="144.43"/>
    <n v="134.07"/>
    <n v="149.08000000000001"/>
    <n v="142.51"/>
    <n v="155.4"/>
    <n v="142.63999999999999"/>
    <n v="135.94"/>
    <n v="141.65"/>
    <n v="139.26"/>
    <n v="136.47"/>
    <n v="136.66999999999999"/>
    <n v="138.47999999999999"/>
    <n v="127.13"/>
    <n v="133.87"/>
    <n v="141.13"/>
    <n v="133.29"/>
    <n v="134.19999999999999"/>
    <n v="139.55000000000001"/>
  </r>
  <r>
    <x v="2"/>
    <x v="7"/>
    <x v="4"/>
    <x v="89"/>
    <x v="180"/>
    <n v="156.53"/>
    <n v="140.96"/>
    <n v="140.52000000000001"/>
    <n v="132.27000000000001"/>
    <n v="141.05000000000001"/>
    <n v="156.04"/>
    <n v="141.62"/>
    <n v="110.95"/>
    <n v="144.75"/>
    <n v="134.19999999999999"/>
    <n v="149.31"/>
    <n v="142.71"/>
    <n v="155.66"/>
    <n v="142.86000000000001"/>
    <n v="136.13999999999999"/>
    <n v="141.87"/>
    <n v="139.26"/>
    <n v="136.68"/>
    <n v="136.86000000000001"/>
    <n v="138.69999999999999"/>
    <n v="127.3"/>
    <n v="134.06"/>
    <n v="141.33000000000001"/>
    <n v="133.5"/>
    <n v="134.4"/>
    <n v="139.75"/>
  </r>
  <r>
    <x v="0"/>
    <x v="7"/>
    <x v="5"/>
    <x v="90"/>
    <x v="181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n v="139.26"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x v="1"/>
    <x v="7"/>
    <x v="5"/>
    <x v="90"/>
    <x v="182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  <n v="150.80000000000001"/>
  </r>
  <r>
    <x v="2"/>
    <x v="7"/>
    <x v="5"/>
    <x v="90"/>
    <x v="183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  <n v="151.80000000000001"/>
  </r>
  <r>
    <x v="0"/>
    <x v="7"/>
    <x v="6"/>
    <x v="91"/>
    <x v="181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n v="139.26"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x v="1"/>
    <x v="7"/>
    <x v="6"/>
    <x v="91"/>
    <x v="182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  <n v="150.80000000000001"/>
  </r>
  <r>
    <x v="2"/>
    <x v="7"/>
    <x v="6"/>
    <x v="91"/>
    <x v="183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  <n v="151.80000000000001"/>
  </r>
  <r>
    <x v="0"/>
    <x v="7"/>
    <x v="7"/>
    <x v="92"/>
    <x v="184"/>
    <n v="187.2"/>
    <n v="148.4"/>
    <n v="153.30000000000001"/>
    <n v="139.80000000000001"/>
    <n v="146.9"/>
    <n v="171"/>
    <n v="149.9"/>
    <n v="114.2"/>
    <n v="160"/>
    <n v="143.5"/>
    <n v="161.5"/>
    <n v="155.30000000000001"/>
    <n v="180.9"/>
    <n v="155.1"/>
    <n v="149.30000000000001"/>
    <n v="154.30000000000001"/>
    <n v="139.26"/>
    <n v="145.80000000000001"/>
    <n v="151.9"/>
    <n v="158.80000000000001"/>
    <n v="143.6"/>
    <n v="152.19999999999999"/>
    <n v="162.69999999999999"/>
    <n v="153.6"/>
    <n v="153"/>
    <n v="154.69999999999999"/>
  </r>
  <r>
    <x v="1"/>
    <x v="7"/>
    <x v="7"/>
    <x v="92"/>
    <x v="185"/>
    <n v="197.8"/>
    <n v="154.5"/>
    <n v="153.4"/>
    <n v="133.4"/>
    <n v="154.5"/>
    <n v="191.9"/>
    <n v="151.30000000000001"/>
    <n v="116.8"/>
    <n v="160"/>
    <n v="136.5"/>
    <n v="163.30000000000001"/>
    <n v="159.9"/>
    <n v="187.2"/>
    <n v="150"/>
    <n v="135.19999999999999"/>
    <n v="147.80000000000001"/>
    <n v="155.5"/>
    <n v="138.30000000000001"/>
    <n v="144.5"/>
    <n v="148.69999999999999"/>
    <n v="133.9"/>
    <n v="141.19999999999999"/>
    <n v="155.5"/>
    <n v="155.19999999999999"/>
    <n v="144.80000000000001"/>
    <n v="152.9"/>
  </r>
  <r>
    <x v="2"/>
    <x v="7"/>
    <x v="7"/>
    <x v="92"/>
    <x v="186"/>
    <n v="190.9"/>
    <n v="150.80000000000001"/>
    <n v="153.30000000000001"/>
    <n v="137.4"/>
    <n v="150.4"/>
    <n v="178.1"/>
    <n v="150.4"/>
    <n v="115.1"/>
    <n v="160"/>
    <n v="140.6"/>
    <n v="162.30000000000001"/>
    <n v="157"/>
    <n v="182.6"/>
    <n v="153.1"/>
    <n v="143.4"/>
    <n v="151.69999999999999"/>
    <n v="155.5"/>
    <n v="143"/>
    <n v="148.4"/>
    <n v="155"/>
    <n v="138.5"/>
    <n v="146"/>
    <n v="158.5"/>
    <n v="154.30000000000001"/>
    <n v="149"/>
    <n v="153.9"/>
  </r>
  <r>
    <x v="0"/>
    <x v="7"/>
    <x v="8"/>
    <x v="93"/>
    <x v="187"/>
    <n v="183.9"/>
    <n v="149.5"/>
    <n v="153.4"/>
    <n v="140.4"/>
    <n v="147"/>
    <n v="178.8"/>
    <n v="149.30000000000001"/>
    <n v="115.1"/>
    <n v="160"/>
    <n v="145.4"/>
    <n v="161.6"/>
    <n v="156.1"/>
    <n v="182.9"/>
    <n v="155.4"/>
    <n v="149.9"/>
    <n v="154.6"/>
    <n v="139.26"/>
    <n v="146.4"/>
    <n v="151.6"/>
    <n v="159.1"/>
    <n v="144.6"/>
    <n v="152.80000000000001"/>
    <n v="161.1"/>
    <n v="157.4"/>
    <n v="153.69999999999999"/>
    <n v="155.4"/>
  </r>
  <r>
    <x v="1"/>
    <x v="7"/>
    <x v="8"/>
    <x v="93"/>
    <x v="188"/>
    <n v="193.1"/>
    <n v="157.30000000000001"/>
    <n v="153.9"/>
    <n v="134.4"/>
    <n v="155.4"/>
    <n v="202"/>
    <n v="150.80000000000001"/>
    <n v="118.9"/>
    <n v="160.9"/>
    <n v="137.69999999999999"/>
    <n v="164.4"/>
    <n v="161.30000000000001"/>
    <n v="188.7"/>
    <n v="150.19999999999999"/>
    <n v="136.30000000000001"/>
    <n v="148.1"/>
    <n v="156.30000000000001"/>
    <n v="137.19999999999999"/>
    <n v="145.4"/>
    <n v="150"/>
    <n v="135.1"/>
    <n v="141.80000000000001"/>
    <n v="154.9"/>
    <n v="159.80000000000001"/>
    <n v="146"/>
    <n v="154"/>
  </r>
  <r>
    <x v="2"/>
    <x v="7"/>
    <x v="8"/>
    <x v="93"/>
    <x v="189"/>
    <n v="187.1"/>
    <n v="152.5"/>
    <n v="153.6"/>
    <n v="138.19999999999999"/>
    <n v="150.9"/>
    <n v="186.7"/>
    <n v="149.80000000000001"/>
    <n v="116.4"/>
    <n v="160.30000000000001"/>
    <n v="142.19999999999999"/>
    <n v="162.9"/>
    <n v="158"/>
    <n v="184.4"/>
    <n v="153.4"/>
    <n v="144.30000000000001"/>
    <n v="152"/>
    <n v="156.30000000000001"/>
    <n v="142.9"/>
    <n v="148.69999999999999"/>
    <n v="155.6"/>
    <n v="139.6"/>
    <n v="146.6"/>
    <n v="157.5"/>
    <n v="158.4"/>
    <n v="150"/>
    <n v="154.69999999999999"/>
  </r>
  <r>
    <x v="0"/>
    <x v="7"/>
    <x v="9"/>
    <x v="94"/>
    <x v="190"/>
    <n v="186.3"/>
    <n v="159.19999999999999"/>
    <n v="153.6"/>
    <n v="142.6"/>
    <n v="147.19999999999999"/>
    <n v="200.6"/>
    <n v="150.30000000000001"/>
    <n v="115.3"/>
    <n v="160.9"/>
    <n v="147.4"/>
    <n v="161.9"/>
    <n v="159.6"/>
    <n v="182.7"/>
    <n v="155.69999999999999"/>
    <n v="150.6"/>
    <n v="155"/>
    <n v="139.26"/>
    <n v="146.80000000000001"/>
    <n v="152"/>
    <n v="159.5"/>
    <n v="146.4"/>
    <n v="152.4"/>
    <n v="162.5"/>
    <n v="156.19999999999999"/>
    <n v="154.30000000000001"/>
    <n v="157.5"/>
  </r>
  <r>
    <x v="1"/>
    <x v="7"/>
    <x v="9"/>
    <x v="94"/>
    <x v="191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64.4"/>
    <n v="188.7"/>
    <n v="150.5"/>
    <n v="136.1"/>
    <n v="148.30000000000001"/>
    <n v="156.5"/>
    <n v="137.1"/>
    <n v="145.1"/>
    <n v="151"/>
    <n v="135.4"/>
    <n v="142"/>
    <n v="155.69999999999999"/>
    <n v="158.1"/>
    <n v="146.19999999999999"/>
    <n v="155.19999999999999"/>
  </r>
  <r>
    <x v="2"/>
    <x v="7"/>
    <x v="9"/>
    <x v="94"/>
    <x v="192"/>
    <n v="188.9"/>
    <n v="161.4"/>
    <n v="153.6"/>
    <n v="140.1"/>
    <n v="151.19999999999999"/>
    <n v="209.2"/>
    <n v="150.9"/>
    <n v="116.2"/>
    <n v="161"/>
    <n v="144"/>
    <n v="163.19999999999999"/>
    <n v="161.4"/>
    <n v="184.3"/>
    <n v="153.69999999999999"/>
    <n v="144.6"/>
    <n v="152.30000000000001"/>
    <n v="156.5"/>
    <n v="143.1"/>
    <n v="148.69999999999999"/>
    <n v="156.30000000000001"/>
    <n v="140.6"/>
    <n v="146.5"/>
    <n v="158.5"/>
    <n v="157"/>
    <n v="150.4"/>
    <n v="156.4"/>
  </r>
  <r>
    <x v="0"/>
    <x v="7"/>
    <x v="11"/>
    <x v="95"/>
    <x v="193"/>
    <n v="188.6"/>
    <n v="171.6"/>
    <n v="153.80000000000001"/>
    <n v="145.4"/>
    <n v="146.5"/>
    <n v="222.2"/>
    <n v="155.9"/>
    <n v="114.9"/>
    <n v="162"/>
    <n v="150"/>
    <n v="162.69999999999999"/>
    <n v="163.4"/>
    <n v="183.4"/>
    <n v="156.30000000000001"/>
    <n v="151"/>
    <n v="155.5"/>
    <n v="139.26"/>
    <n v="147.5"/>
    <n v="152.80000000000001"/>
    <n v="160.4"/>
    <n v="146.1"/>
    <n v="153.6"/>
    <n v="161.6"/>
    <n v="156.19999999999999"/>
    <n v="154.5"/>
    <n v="159.80000000000001"/>
  </r>
  <r>
    <x v="1"/>
    <x v="7"/>
    <x v="11"/>
    <x v="95"/>
    <x v="194"/>
    <n v="195.5"/>
    <n v="176.9"/>
    <n v="153.9"/>
    <n v="138"/>
    <n v="150.5"/>
    <n v="245.3"/>
    <n v="158.69999999999999"/>
    <n v="117.2"/>
    <n v="161.4"/>
    <n v="141.5"/>
    <n v="165.1"/>
    <n v="167"/>
    <n v="188.8"/>
    <n v="151.1"/>
    <n v="136.4"/>
    <n v="148.80000000000001"/>
    <n v="158"/>
    <n v="137.30000000000001"/>
    <n v="145.1"/>
    <n v="152"/>
    <n v="135.19999999999999"/>
    <n v="144.4"/>
    <n v="156.4"/>
    <n v="157.9"/>
    <n v="146.6"/>
    <n v="156.69999999999999"/>
  </r>
  <r>
    <x v="2"/>
    <x v="7"/>
    <x v="11"/>
    <x v="95"/>
    <x v="195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184.8"/>
    <n v="154.30000000000001"/>
    <n v="144.9"/>
    <n v="152.80000000000001"/>
    <n v="158"/>
    <n v="143.6"/>
    <n v="149.19999999999999"/>
    <n v="157.19999999999999"/>
    <n v="140.4"/>
    <n v="148.4"/>
    <n v="158.6"/>
    <n v="156.9"/>
    <n v="150.69999999999999"/>
    <n v="158.4"/>
  </r>
  <r>
    <x v="0"/>
    <x v="7"/>
    <x v="12"/>
    <x v="96"/>
    <x v="196"/>
    <n v="188.5"/>
    <n v="173.4"/>
    <n v="154"/>
    <n v="150"/>
    <n v="145.9"/>
    <n v="225.2"/>
    <n v="159.5"/>
    <n v="114.4"/>
    <n v="163.5"/>
    <n v="153.4"/>
    <n v="163.6"/>
    <n v="164.5"/>
    <n v="183.6"/>
    <n v="157"/>
    <n v="151.6"/>
    <n v="156.30000000000001"/>
    <n v="139.26"/>
    <n v="148.69999999999999"/>
    <n v="153.4"/>
    <n v="161.6"/>
    <n v="146.4"/>
    <n v="153.9"/>
    <n v="162.9"/>
    <n v="156.6"/>
    <n v="155.19999999999999"/>
    <n v="160.69999999999999"/>
  </r>
  <r>
    <x v="1"/>
    <x v="7"/>
    <x v="12"/>
    <x v="96"/>
    <x v="197"/>
    <n v="195.7"/>
    <n v="178.3"/>
    <n v="154.19999999999999"/>
    <n v="140.69999999999999"/>
    <n v="149.69999999999999"/>
    <n v="240.9"/>
    <n v="161.5"/>
    <n v="117.1"/>
    <n v="161.9"/>
    <n v="143.30000000000001"/>
    <n v="166.1"/>
    <n v="167"/>
    <n v="190.2"/>
    <n v="151.9"/>
    <n v="136.69999999999999"/>
    <n v="149.6"/>
    <n v="158.4"/>
    <n v="137.9"/>
    <n v="145.5"/>
    <n v="152.9"/>
    <n v="135.5"/>
    <n v="144.30000000000001"/>
    <n v="156.9"/>
    <n v="157.9"/>
    <n v="146.9"/>
    <n v="156.9"/>
  </r>
  <r>
    <x v="2"/>
    <x v="7"/>
    <x v="12"/>
    <x v="96"/>
    <x v="190"/>
    <n v="191"/>
    <n v="175.3"/>
    <n v="154.1"/>
    <n v="146.6"/>
    <n v="147.69999999999999"/>
    <n v="230.5"/>
    <n v="160.19999999999999"/>
    <n v="115.3"/>
    <n v="163"/>
    <n v="149.19999999999999"/>
    <n v="164.8"/>
    <n v="165.4"/>
    <n v="185.4"/>
    <n v="155"/>
    <n v="145.4"/>
    <n v="153.6"/>
    <n v="158.4"/>
    <n v="144.6"/>
    <n v="149.69999999999999"/>
    <n v="158.30000000000001"/>
    <n v="140.69999999999999"/>
    <n v="148.5"/>
    <n v="159.4"/>
    <n v="157.1"/>
    <n v="151.19999999999999"/>
    <n v="158.9"/>
  </r>
  <r>
    <x v="0"/>
    <x v="8"/>
    <x v="0"/>
    <x v="97"/>
    <x v="198"/>
    <n v="187.5"/>
    <n v="173.4"/>
    <n v="154"/>
    <n v="154.80000000000001"/>
    <n v="147"/>
    <n v="187.8"/>
    <n v="159.5"/>
    <n v="113.8"/>
    <n v="164.5"/>
    <n v="156.1"/>
    <n v="164.3"/>
    <n v="159.6"/>
    <n v="184.6"/>
    <n v="157.5"/>
    <n v="152.4"/>
    <n v="156.80000000000001"/>
    <n v="139.26"/>
    <n v="150.9"/>
    <n v="153.9"/>
    <n v="162.5"/>
    <n v="147.5"/>
    <n v="155.1"/>
    <n v="163.5"/>
    <n v="156.19999999999999"/>
    <n v="155.9"/>
    <n v="158.5"/>
  </r>
  <r>
    <x v="1"/>
    <x v="8"/>
    <x v="0"/>
    <x v="97"/>
    <x v="199"/>
    <n v="194.8"/>
    <n v="178.4"/>
    <n v="154.4"/>
    <n v="144.1"/>
    <n v="152.6"/>
    <n v="206.8"/>
    <n v="162.1"/>
    <n v="116.3"/>
    <n v="163"/>
    <n v="145.9"/>
    <n v="167.2"/>
    <n v="163.4"/>
    <n v="191.8"/>
    <n v="152.5"/>
    <n v="137.30000000000001"/>
    <n v="150.19999999999999"/>
    <n v="157.69999999999999"/>
    <n v="142.9"/>
    <n v="145.69999999999999"/>
    <n v="154.1"/>
    <n v="136.9"/>
    <n v="145.4"/>
    <n v="156.1"/>
    <n v="157.69999999999999"/>
    <n v="147.6"/>
    <n v="156"/>
  </r>
  <r>
    <x v="2"/>
    <x v="8"/>
    <x v="0"/>
    <x v="97"/>
    <x v="165"/>
    <n v="190.1"/>
    <n v="175.3"/>
    <n v="154.1"/>
    <n v="150.9"/>
    <n v="149.6"/>
    <n v="194.2"/>
    <n v="160.4"/>
    <n v="114.6"/>
    <n v="164"/>
    <n v="151.80000000000001"/>
    <n v="165.6"/>
    <n v="161"/>
    <n v="186.5"/>
    <n v="155.5"/>
    <n v="146.1"/>
    <n v="154.19999999999999"/>
    <n v="157.69999999999999"/>
    <n v="147.9"/>
    <n v="150"/>
    <n v="159.30000000000001"/>
    <n v="141.9"/>
    <n v="149.6"/>
    <n v="159.19999999999999"/>
    <n v="156.80000000000001"/>
    <n v="151.9"/>
    <n v="157.30000000000001"/>
  </r>
  <r>
    <x v="0"/>
    <x v="8"/>
    <x v="1"/>
    <x v="98"/>
    <x v="164"/>
    <n v="184"/>
    <n v="168"/>
    <n v="154.4"/>
    <n v="163"/>
    <n v="147.80000000000001"/>
    <n v="149.69999999999999"/>
    <n v="158.30000000000001"/>
    <n v="111.8"/>
    <n v="165"/>
    <n v="160"/>
    <n v="165.8"/>
    <n v="154.69999999999999"/>
    <n v="186.5"/>
    <n v="159.1"/>
    <n v="153.9"/>
    <n v="158.4"/>
    <n v="139.26"/>
    <n v="154.4"/>
    <n v="154.80000000000001"/>
    <n v="164.3"/>
    <n v="150.19999999999999"/>
    <n v="157"/>
    <n v="163.6"/>
    <n v="155.19999999999999"/>
    <n v="157.19999999999999"/>
    <n v="156.69999999999999"/>
  </r>
  <r>
    <x v="1"/>
    <x v="8"/>
    <x v="1"/>
    <x v="98"/>
    <x v="184"/>
    <n v="191.2"/>
    <n v="169.9"/>
    <n v="155.1"/>
    <n v="151.4"/>
    <n v="154"/>
    <n v="180.2"/>
    <n v="159.80000000000001"/>
    <n v="114.9"/>
    <n v="162.5"/>
    <n v="149.19999999999999"/>
    <n v="169.4"/>
    <n v="160.80000000000001"/>
    <n v="193.3"/>
    <n v="154.19999999999999"/>
    <n v="138.19999999999999"/>
    <n v="151.80000000000001"/>
    <n v="159.80000000000001"/>
    <n v="149.1"/>
    <n v="146.5"/>
    <n v="156.30000000000001"/>
    <n v="140.5"/>
    <n v="147.30000000000001"/>
    <n v="156.6"/>
    <n v="156.69999999999999"/>
    <n v="149.30000000000001"/>
    <n v="156.5"/>
  </r>
  <r>
    <x v="2"/>
    <x v="8"/>
    <x v="1"/>
    <x v="98"/>
    <x v="168"/>
    <n v="186.5"/>
    <n v="168.7"/>
    <n v="154.69999999999999"/>
    <n v="158.69999999999999"/>
    <n v="150.69999999999999"/>
    <n v="160"/>
    <n v="158.80000000000001"/>
    <n v="112.8"/>
    <n v="164.2"/>
    <n v="155.5"/>
    <n v="167.5"/>
    <n v="156.9"/>
    <n v="188.3"/>
    <n v="157.19999999999999"/>
    <n v="147.4"/>
    <n v="155.80000000000001"/>
    <n v="159.80000000000001"/>
    <n v="152.4"/>
    <n v="150.9"/>
    <n v="161.30000000000001"/>
    <n v="145.1"/>
    <n v="151.5"/>
    <n v="159.5"/>
    <n v="155.80000000000001"/>
    <n v="153.4"/>
    <n v="156.6"/>
  </r>
  <r>
    <x v="0"/>
    <x v="8"/>
    <x v="2"/>
    <x v="99"/>
    <x v="163"/>
    <n v="189.4"/>
    <n v="163.19999999999999"/>
    <n v="154.5"/>
    <n v="168.2"/>
    <n v="150.5"/>
    <n v="141"/>
    <n v="159.19999999999999"/>
    <n v="111.7"/>
    <n v="164"/>
    <n v="160.6"/>
    <n v="166.4"/>
    <n v="154.5"/>
    <n v="186.1"/>
    <n v="159.6"/>
    <n v="154.4"/>
    <n v="158.9"/>
    <n v="139.26"/>
    <n v="156"/>
    <n v="154.80000000000001"/>
    <n v="164.6"/>
    <n v="151.30000000000001"/>
    <n v="157.80000000000001"/>
    <n v="163.80000000000001"/>
    <n v="153.1"/>
    <n v="157.30000000000001"/>
    <n v="156.69999999999999"/>
  </r>
  <r>
    <x v="1"/>
    <x v="8"/>
    <x v="2"/>
    <x v="99"/>
    <x v="192"/>
    <n v="197.5"/>
    <n v="164.7"/>
    <n v="155.6"/>
    <n v="156.4"/>
    <n v="157.30000000000001"/>
    <n v="166.1"/>
    <n v="161.1"/>
    <n v="114.3"/>
    <n v="162.6"/>
    <n v="150.69999999999999"/>
    <n v="170.3"/>
    <n v="160.4"/>
    <n v="193.5"/>
    <n v="155.1"/>
    <n v="138.69999999999999"/>
    <n v="152.6"/>
    <n v="159.9"/>
    <n v="154.80000000000001"/>
    <n v="147.19999999999999"/>
    <n v="156.9"/>
    <n v="141.69999999999999"/>
    <n v="148.6"/>
    <n v="157.6"/>
    <n v="154.9"/>
    <n v="150"/>
    <n v="156.9"/>
  </r>
  <r>
    <x v="2"/>
    <x v="8"/>
    <x v="2"/>
    <x v="99"/>
    <x v="162"/>
    <n v="192.2"/>
    <n v="163.80000000000001"/>
    <n v="154.9"/>
    <n v="163.9"/>
    <n v="153.69999999999999"/>
    <n v="149.5"/>
    <n v="159.80000000000001"/>
    <n v="112.6"/>
    <n v="163.5"/>
    <n v="156.5"/>
    <n v="168.2"/>
    <n v="156.69999999999999"/>
    <n v="188.1"/>
    <n v="157.80000000000001"/>
    <n v="147.9"/>
    <n v="156.4"/>
    <n v="159.9"/>
    <n v="155.5"/>
    <n v="151.19999999999999"/>
    <n v="161.69999999999999"/>
    <n v="146.19999999999999"/>
    <n v="152.6"/>
    <n v="160.19999999999999"/>
    <n v="153.80000000000001"/>
    <n v="153.80000000000001"/>
    <n v="156.80000000000001"/>
  </r>
  <r>
    <x v="0"/>
    <x v="8"/>
    <x v="3"/>
    <x v="100"/>
    <x v="157"/>
    <n v="195.5"/>
    <n v="163.4"/>
    <n v="155"/>
    <n v="175.2"/>
    <n v="160.6"/>
    <n v="135.1"/>
    <n v="161.1"/>
    <n v="112.2"/>
    <n v="164.4"/>
    <n v="161.9"/>
    <n v="166.8"/>
    <n v="155.6"/>
    <n v="186.8"/>
    <n v="160.69999999999999"/>
    <n v="155.1"/>
    <n v="159.9"/>
    <n v="139.26"/>
    <n v="156"/>
    <n v="155.5"/>
    <n v="165.3"/>
    <n v="151.69999999999999"/>
    <n v="158.6"/>
    <n v="164.1"/>
    <n v="154.6"/>
    <n v="158"/>
    <n v="157.6"/>
  </r>
  <r>
    <x v="1"/>
    <x v="8"/>
    <x v="3"/>
    <x v="100"/>
    <x v="184"/>
    <n v="202.5"/>
    <n v="166.4"/>
    <n v="156"/>
    <n v="161.4"/>
    <n v="168.8"/>
    <n v="161.6"/>
    <n v="162.80000000000001"/>
    <n v="114.8"/>
    <n v="162.80000000000001"/>
    <n v="151.5"/>
    <n v="171.4"/>
    <n v="162"/>
    <n v="194.4"/>
    <n v="155.9"/>
    <n v="139.30000000000001"/>
    <n v="153.4"/>
    <n v="161.4"/>
    <n v="154.9"/>
    <n v="147.6"/>
    <n v="157.5"/>
    <n v="142.1"/>
    <n v="149.1"/>
    <n v="157.6"/>
    <n v="156.6"/>
    <n v="150.5"/>
    <n v="158"/>
  </r>
  <r>
    <x v="2"/>
    <x v="8"/>
    <x v="3"/>
    <x v="100"/>
    <x v="168"/>
    <n v="198"/>
    <n v="164.6"/>
    <n v="155.4"/>
    <n v="170.1"/>
    <n v="164.4"/>
    <n v="144.1"/>
    <n v="161.69999999999999"/>
    <n v="113.1"/>
    <n v="163.9"/>
    <n v="157.6"/>
    <n v="168.9"/>
    <n v="158"/>
    <n v="188.8"/>
    <n v="158.80000000000001"/>
    <n v="148.5"/>
    <n v="157.30000000000001"/>
    <n v="161.4"/>
    <n v="155.6"/>
    <n v="151.80000000000001"/>
    <n v="162.30000000000001"/>
    <n v="146.6"/>
    <n v="153.19999999999999"/>
    <n v="160.30000000000001"/>
    <n v="155.4"/>
    <n v="154.4"/>
    <n v="157.80000000000001"/>
  </r>
  <r>
    <x v="0"/>
    <x v="8"/>
    <x v="4"/>
    <x v="101"/>
    <x v="174"/>
    <n v="198.5"/>
    <n v="168.6"/>
    <n v="155.80000000000001"/>
    <n v="184.4"/>
    <n v="162.30000000000001"/>
    <n v="138.4"/>
    <n v="165.1"/>
    <n v="114.3"/>
    <n v="169.7"/>
    <n v="164.6"/>
    <n v="169.8"/>
    <n v="158.69999999999999"/>
    <n v="189.6"/>
    <n v="165.3"/>
    <n v="160.6"/>
    <n v="164.5"/>
    <n v="139.26"/>
    <n v="161.69999999999999"/>
    <n v="158.80000000000001"/>
    <n v="169.1"/>
    <n v="153.19999999999999"/>
    <n v="160"/>
    <n v="167.6"/>
    <n v="159.30000000000001"/>
    <n v="161.1"/>
    <n v="161.1"/>
  </r>
  <r>
    <x v="1"/>
    <x v="8"/>
    <x v="4"/>
    <x v="101"/>
    <x v="200"/>
    <n v="204.3"/>
    <n v="173"/>
    <n v="156.5"/>
    <n v="168.8"/>
    <n v="172.5"/>
    <n v="166.5"/>
    <n v="165.9"/>
    <n v="115.9"/>
    <n v="165.2"/>
    <n v="152"/>
    <n v="171.1"/>
    <n v="164.2"/>
    <n v="198.2"/>
    <n v="156.5"/>
    <n v="140.19999999999999"/>
    <n v="154.1"/>
    <n v="161.6"/>
    <n v="155.5"/>
    <n v="150.1"/>
    <n v="160.4"/>
    <n v="145"/>
    <n v="152.6"/>
    <n v="156.6"/>
    <n v="157.5"/>
    <n v="152.30000000000001"/>
    <n v="159.5"/>
  </r>
  <r>
    <x v="2"/>
    <x v="8"/>
    <x v="4"/>
    <x v="101"/>
    <x v="201"/>
    <n v="200.5"/>
    <n v="170.3"/>
    <n v="156.1"/>
    <n v="178.7"/>
    <n v="167.1"/>
    <n v="147.9"/>
    <n v="165.4"/>
    <n v="114.8"/>
    <n v="168.2"/>
    <n v="159.30000000000001"/>
    <n v="170.4"/>
    <n v="160.69999999999999"/>
    <n v="191.9"/>
    <n v="161.80000000000001"/>
    <n v="152.1"/>
    <n v="160.4"/>
    <n v="161.6"/>
    <n v="159.4"/>
    <n v="154.69999999999999"/>
    <n v="165.8"/>
    <n v="148.9"/>
    <n v="155.80000000000001"/>
    <n v="161.19999999999999"/>
    <n v="158.6"/>
    <n v="156.80000000000001"/>
    <n v="160.4"/>
  </r>
  <r>
    <x v="0"/>
    <x v="8"/>
    <x v="5"/>
    <x v="102"/>
    <x v="167"/>
    <n v="200.1"/>
    <n v="179.3"/>
    <n v="156.1"/>
    <n v="190.4"/>
    <n v="158.6"/>
    <n v="144.69999999999999"/>
    <n v="165.5"/>
    <n v="114.6"/>
    <n v="170"/>
    <n v="165.5"/>
    <n v="171.7"/>
    <n v="160.5"/>
    <n v="189.1"/>
    <n v="165.3"/>
    <n v="159.9"/>
    <n v="164.6"/>
    <n v="139.26"/>
    <n v="162.1"/>
    <n v="159.19999999999999"/>
    <n v="169.7"/>
    <n v="154.19999999999999"/>
    <n v="160.4"/>
    <n v="166.8"/>
    <n v="159.4"/>
    <n v="161.5"/>
    <n v="162.1"/>
  </r>
  <r>
    <x v="1"/>
    <x v="8"/>
    <x v="5"/>
    <x v="102"/>
    <x v="202"/>
    <n v="205.5"/>
    <n v="182.8"/>
    <n v="156.5"/>
    <n v="172.2"/>
    <n v="171.5"/>
    <n v="176.2"/>
    <n v="166.9"/>
    <n v="116.1"/>
    <n v="165.5"/>
    <n v="152.30000000000001"/>
    <n v="173.3"/>
    <n v="166.2"/>
    <n v="195.6"/>
    <n v="157.30000000000001"/>
    <n v="140.5"/>
    <n v="154.80000000000001"/>
    <n v="160.5"/>
    <n v="156.1"/>
    <n v="149.80000000000001"/>
    <n v="160.80000000000001"/>
    <n v="147.5"/>
    <n v="150.69999999999999"/>
    <n v="158.1"/>
    <n v="158"/>
    <n v="153.4"/>
    <n v="160.4"/>
  </r>
  <r>
    <x v="2"/>
    <x v="8"/>
    <x v="5"/>
    <x v="102"/>
    <x v="203"/>
    <n v="202"/>
    <n v="180.7"/>
    <n v="156.19999999999999"/>
    <n v="183.7"/>
    <n v="164.6"/>
    <n v="155.4"/>
    <n v="166"/>
    <n v="115.1"/>
    <n v="168.5"/>
    <n v="160"/>
    <n v="172.4"/>
    <n v="162.6"/>
    <n v="190.8"/>
    <n v="162.19999999999999"/>
    <n v="151.80000000000001"/>
    <n v="160.69999999999999"/>
    <n v="160.5"/>
    <n v="159.80000000000001"/>
    <n v="154.80000000000001"/>
    <n v="166.3"/>
    <n v="150.69999999999999"/>
    <n v="154.9"/>
    <n v="161.69999999999999"/>
    <n v="158.80000000000001"/>
    <n v="157.6"/>
    <n v="161.30000000000001"/>
  </r>
  <r>
    <x v="0"/>
    <x v="8"/>
    <x v="6"/>
    <x v="103"/>
    <x v="174"/>
    <n v="204.5"/>
    <n v="180.4"/>
    <n v="157.1"/>
    <n v="188.7"/>
    <n v="157.69999999999999"/>
    <n v="152.80000000000001"/>
    <n v="163.6"/>
    <n v="113.9"/>
    <n v="169.7"/>
    <n v="166.2"/>
    <n v="171"/>
    <n v="161.69999999999999"/>
    <n v="189.7"/>
    <n v="166"/>
    <n v="161.1"/>
    <n v="165.3"/>
    <n v="139.26"/>
    <n v="162.5"/>
    <n v="160.30000000000001"/>
    <n v="170.4"/>
    <n v="157.1"/>
    <n v="160.69999999999999"/>
    <n v="167.2"/>
    <n v="160.4"/>
    <n v="162.80000000000001"/>
    <n v="163.19999999999999"/>
  </r>
  <r>
    <x v="1"/>
    <x v="8"/>
    <x v="6"/>
    <x v="103"/>
    <x v="204"/>
    <n v="210.9"/>
    <n v="185"/>
    <n v="158.19999999999999"/>
    <n v="170.6"/>
    <n v="170.9"/>
    <n v="186.4"/>
    <n v="164.7"/>
    <n v="115.7"/>
    <n v="165.5"/>
    <n v="153.4"/>
    <n v="173.5"/>
    <n v="167.9"/>
    <n v="195.5"/>
    <n v="157.9"/>
    <n v="141.9"/>
    <n v="155.5"/>
    <n v="161.5"/>
    <n v="157.69999999999999"/>
    <n v="150.69999999999999"/>
    <n v="161.5"/>
    <n v="149.5"/>
    <n v="151.19999999999999"/>
    <n v="160.30000000000001"/>
    <n v="159.6"/>
    <n v="155"/>
    <n v="161.80000000000001"/>
  </r>
  <r>
    <x v="2"/>
    <x v="8"/>
    <x v="6"/>
    <x v="103"/>
    <x v="205"/>
    <n v="206.8"/>
    <n v="182.2"/>
    <n v="157.5"/>
    <n v="182.1"/>
    <n v="163.9"/>
    <n v="164.2"/>
    <n v="164"/>
    <n v="114.5"/>
    <n v="168.3"/>
    <n v="160.9"/>
    <n v="172.2"/>
    <n v="164"/>
    <n v="191.2"/>
    <n v="162.80000000000001"/>
    <n v="153.1"/>
    <n v="161.4"/>
    <n v="161.5"/>
    <n v="160.69999999999999"/>
    <n v="155.80000000000001"/>
    <n v="167"/>
    <n v="153.1"/>
    <n v="155.30000000000001"/>
    <n v="163.19999999999999"/>
    <n v="160.1"/>
    <n v="159"/>
    <n v="162.5"/>
  </r>
  <r>
    <x v="0"/>
    <x v="8"/>
    <x v="7"/>
    <x v="104"/>
    <x v="165"/>
    <n v="202.3"/>
    <n v="176.5"/>
    <n v="157.5"/>
    <n v="190.9"/>
    <n v="155.69999999999999"/>
    <n v="153.9"/>
    <n v="162.80000000000001"/>
    <n v="115.2"/>
    <n v="169.8"/>
    <n v="167.6"/>
    <n v="171.9"/>
    <n v="161.80000000000001"/>
    <n v="190.2"/>
    <n v="167"/>
    <n v="162.6"/>
    <n v="166.3"/>
    <n v="139.26"/>
    <n v="163.1"/>
    <n v="160.9"/>
    <n v="171.1"/>
    <n v="157.69999999999999"/>
    <n v="161.1"/>
    <n v="167.5"/>
    <n v="160.30000000000001"/>
    <n v="163.30000000000001"/>
    <n v="163.6"/>
  </r>
  <r>
    <x v="1"/>
    <x v="8"/>
    <x v="7"/>
    <x v="104"/>
    <x v="206"/>
    <n v="207.4"/>
    <n v="174.1"/>
    <n v="159.19999999999999"/>
    <n v="175"/>
    <n v="161.30000000000001"/>
    <n v="183.3"/>
    <n v="164.5"/>
    <n v="120.4"/>
    <n v="166.2"/>
    <n v="154.80000000000001"/>
    <n v="175.1"/>
    <n v="167.3"/>
    <n v="196.5"/>
    <n v="159.80000000000001"/>
    <n v="143.6"/>
    <n v="157.30000000000001"/>
    <n v="162.1"/>
    <n v="160.69999999999999"/>
    <n v="153.19999999999999"/>
    <n v="162.80000000000001"/>
    <n v="150.4"/>
    <n v="153.69999999999999"/>
    <n v="160.4"/>
    <n v="159.6"/>
    <n v="156"/>
    <n v="162.30000000000001"/>
  </r>
  <r>
    <x v="2"/>
    <x v="8"/>
    <x v="7"/>
    <x v="104"/>
    <x v="207"/>
    <n v="204"/>
    <n v="172.8"/>
    <n v="158.4"/>
    <n v="188"/>
    <n v="156.80000000000001"/>
    <n v="162.19999999999999"/>
    <n v="164.1"/>
    <n v="119.7"/>
    <n v="168.8"/>
    <n v="162.69999999999999"/>
    <n v="173.9"/>
    <n v="164"/>
    <n v="192.1"/>
    <n v="164.5"/>
    <n v="155.30000000000001"/>
    <n v="163.19999999999999"/>
    <n v="162.1"/>
    <n v="162.6"/>
    <n v="157.5"/>
    <n v="168.4"/>
    <n v="154"/>
    <n v="157.6"/>
    <n v="163.80000000000001"/>
    <n v="160"/>
    <n v="160"/>
    <n v="163.19999999999999"/>
  </r>
  <r>
    <x v="0"/>
    <x v="8"/>
    <x v="8"/>
    <x v="105"/>
    <x v="193"/>
    <n v="202.1"/>
    <n v="172"/>
    <n v="158"/>
    <n v="195.5"/>
    <n v="152.69999999999999"/>
    <n v="151.4"/>
    <n v="163.9"/>
    <n v="119.3"/>
    <n v="170.1"/>
    <n v="168.3"/>
    <n v="172.8"/>
    <n v="162.1"/>
    <n v="190.5"/>
    <n v="167.7"/>
    <n v="163.6"/>
    <n v="167.1"/>
    <n v="139.26"/>
    <n v="163.69999999999999"/>
    <n v="161.30000000000001"/>
    <n v="171.9"/>
    <n v="157.80000000000001"/>
    <n v="162.69999999999999"/>
    <n v="168.5"/>
    <n v="160.19999999999999"/>
    <n v="163.80000000000001"/>
    <n v="164"/>
  </r>
  <r>
    <x v="1"/>
    <x v="8"/>
    <x v="8"/>
    <x v="105"/>
    <x v="206"/>
    <n v="207.4"/>
    <n v="174.1"/>
    <n v="159.1"/>
    <n v="175"/>
    <n v="161.19999999999999"/>
    <n v="183.5"/>
    <n v="164.5"/>
    <n v="120.4"/>
    <n v="166.2"/>
    <n v="154.80000000000001"/>
    <n v="175.1"/>
    <n v="167.3"/>
    <n v="196.5"/>
    <n v="159.80000000000001"/>
    <n v="143.6"/>
    <n v="157.4"/>
    <n v="162.1"/>
    <n v="160.80000000000001"/>
    <n v="153.30000000000001"/>
    <n v="162.80000000000001"/>
    <n v="150.5"/>
    <n v="153.9"/>
    <n v="160.30000000000001"/>
    <n v="159.6"/>
    <n v="156"/>
    <n v="162.30000000000001"/>
  </r>
  <r>
    <x v="2"/>
    <x v="8"/>
    <x v="8"/>
    <x v="105"/>
    <x v="207"/>
    <n v="204"/>
    <n v="172.8"/>
    <n v="158.4"/>
    <n v="188"/>
    <n v="156.69999999999999"/>
    <n v="162.30000000000001"/>
    <n v="164.1"/>
    <n v="119.7"/>
    <n v="168.8"/>
    <n v="162.69999999999999"/>
    <n v="173.9"/>
    <n v="164"/>
    <n v="192.1"/>
    <n v="164.6"/>
    <n v="155.30000000000001"/>
    <n v="163.30000000000001"/>
    <n v="162.1"/>
    <n v="162.6"/>
    <n v="157.5"/>
    <n v="168.4"/>
    <n v="154"/>
    <n v="157.69999999999999"/>
    <n v="163.69999999999999"/>
    <n v="160"/>
    <n v="160"/>
    <n v="163.19999999999999"/>
  </r>
  <r>
    <x v="0"/>
    <x v="8"/>
    <x v="9"/>
    <x v="106"/>
    <x v="208"/>
    <n v="202.5"/>
    <n v="170.1"/>
    <n v="158.4"/>
    <n v="198.8"/>
    <n v="152.6"/>
    <n v="170.4"/>
    <n v="165.2"/>
    <n v="121.6"/>
    <n v="170.6"/>
    <n v="168.8"/>
    <n v="173.6"/>
    <n v="165.5"/>
    <n v="191.2"/>
    <n v="168.9"/>
    <n v="164.8"/>
    <n v="168.3"/>
    <n v="139.26"/>
    <n v="165.5"/>
    <n v="162"/>
    <n v="172.5"/>
    <n v="159.5"/>
    <n v="163.19999999999999"/>
    <n v="169"/>
    <n v="161.1"/>
    <n v="164.7"/>
    <n v="166.3"/>
  </r>
  <r>
    <x v="1"/>
    <x v="8"/>
    <x v="9"/>
    <x v="106"/>
    <x v="209"/>
    <n v="208.4"/>
    <n v="173"/>
    <n v="159.19999999999999"/>
    <n v="176.6"/>
    <n v="159.30000000000001"/>
    <n v="214.4"/>
    <n v="165.3"/>
    <n v="122.5"/>
    <n v="166.8"/>
    <n v="155.4"/>
    <n v="175.9"/>
    <n v="171.5"/>
    <n v="197"/>
    <n v="160.80000000000001"/>
    <n v="144.4"/>
    <n v="158.30000000000001"/>
    <n v="163.6"/>
    <n v="162.19999999999999"/>
    <n v="154.30000000000001"/>
    <n v="163.5"/>
    <n v="152.19999999999999"/>
    <n v="155.1"/>
    <n v="160.30000000000001"/>
    <n v="160.30000000000001"/>
    <n v="157"/>
    <n v="164.6"/>
  </r>
  <r>
    <x v="2"/>
    <x v="8"/>
    <x v="9"/>
    <x v="106"/>
    <x v="210"/>
    <n v="204.6"/>
    <n v="171.2"/>
    <n v="158.69999999999999"/>
    <n v="190.6"/>
    <n v="155.69999999999999"/>
    <n v="185.3"/>
    <n v="165.2"/>
    <n v="121.9"/>
    <n v="169.3"/>
    <n v="163.19999999999999"/>
    <n v="174.7"/>
    <n v="167.7"/>
    <n v="192.7"/>
    <n v="165.7"/>
    <n v="156.30000000000001"/>
    <n v="164.3"/>
    <n v="163.6"/>
    <n v="164.2"/>
    <n v="158.4"/>
    <n v="169.1"/>
    <n v="155.69999999999999"/>
    <n v="158.6"/>
    <n v="163.9"/>
    <n v="160.80000000000001"/>
    <n v="161"/>
    <n v="165.5"/>
  </r>
  <r>
    <x v="0"/>
    <x v="8"/>
    <x v="11"/>
    <x v="107"/>
    <x v="187"/>
    <n v="199.8"/>
    <n v="171.5"/>
    <n v="159.1"/>
    <n v="198.4"/>
    <n v="153.19999999999999"/>
    <n v="183.9"/>
    <n v="165.4"/>
    <n v="122.1"/>
    <n v="170.8"/>
    <n v="169.1"/>
    <n v="174.3"/>
    <n v="167.5"/>
    <n v="191.4"/>
    <n v="170.4"/>
    <n v="166"/>
    <n v="169.8"/>
    <n v="139.26"/>
    <n v="165.3"/>
    <n v="162.9"/>
    <n v="173.4"/>
    <n v="158.9"/>
    <n v="163.80000000000001"/>
    <n v="169.3"/>
    <n v="162.4"/>
    <n v="165.2"/>
    <n v="167.6"/>
  </r>
  <r>
    <x v="1"/>
    <x v="8"/>
    <x v="11"/>
    <x v="107"/>
    <x v="211"/>
    <n v="204.9"/>
    <n v="175.4"/>
    <n v="159.6"/>
    <n v="175.8"/>
    <n v="160.30000000000001"/>
    <n v="229.1"/>
    <n v="165.1"/>
    <n v="123.1"/>
    <n v="167.2"/>
    <n v="156.1"/>
    <n v="176.8"/>
    <n v="173.5"/>
    <n v="197"/>
    <n v="162.30000000000001"/>
    <n v="145.30000000000001"/>
    <n v="159.69999999999999"/>
    <n v="164.2"/>
    <n v="161.6"/>
    <n v="155.19999999999999"/>
    <n v="164.2"/>
    <n v="151.19999999999999"/>
    <n v="156.69999999999999"/>
    <n v="160.80000000000001"/>
    <n v="161.80000000000001"/>
    <n v="157.30000000000001"/>
    <n v="165.6"/>
  </r>
  <r>
    <x v="2"/>
    <x v="8"/>
    <x v="11"/>
    <x v="107"/>
    <x v="181"/>
    <n v="201.6"/>
    <n v="173"/>
    <n v="159.30000000000001"/>
    <n v="190.1"/>
    <n v="156.5"/>
    <n v="199.2"/>
    <n v="165.3"/>
    <n v="122.4"/>
    <n v="169.6"/>
    <n v="163.69999999999999"/>
    <n v="175.5"/>
    <n v="169.7"/>
    <n v="192.9"/>
    <n v="167.2"/>
    <n v="157.4"/>
    <n v="165.8"/>
    <n v="164.2"/>
    <n v="163.9"/>
    <n v="159.30000000000001"/>
    <n v="169.9"/>
    <n v="154.80000000000001"/>
    <n v="159.80000000000001"/>
    <n v="164.3"/>
    <n v="162.19999999999999"/>
    <n v="161.4"/>
    <n v="166.7"/>
  </r>
  <r>
    <x v="0"/>
    <x v="8"/>
    <x v="12"/>
    <x v="108"/>
    <x v="210"/>
    <n v="197"/>
    <n v="176.5"/>
    <n v="159.80000000000001"/>
    <n v="195.8"/>
    <n v="152"/>
    <n v="172.3"/>
    <n v="164.5"/>
    <n v="120.6"/>
    <n v="171.7"/>
    <n v="169.7"/>
    <n v="175.1"/>
    <n v="165.8"/>
    <n v="190.8"/>
    <n v="171.8"/>
    <n v="167.3"/>
    <n v="171.2"/>
    <n v="139.26"/>
    <n v="165.6"/>
    <n v="163.9"/>
    <n v="174"/>
    <n v="160.1"/>
    <n v="164.5"/>
    <n v="169.7"/>
    <n v="162.80000000000001"/>
    <n v="166"/>
    <n v="167"/>
  </r>
  <r>
    <x v="1"/>
    <x v="8"/>
    <x v="12"/>
    <x v="108"/>
    <x v="185"/>
    <n v="202.2"/>
    <n v="180"/>
    <n v="160"/>
    <n v="173.5"/>
    <n v="158.30000000000001"/>
    <n v="219.5"/>
    <n v="164.2"/>
    <n v="121.9"/>
    <n v="168.2"/>
    <n v="156.5"/>
    <n v="178.2"/>
    <n v="172.2"/>
    <n v="196.8"/>
    <n v="163.30000000000001"/>
    <n v="146.69999999999999"/>
    <n v="160.69999999999999"/>
    <n v="163.4"/>
    <n v="161.69999999999999"/>
    <n v="156"/>
    <n v="165.1"/>
    <n v="151.80000000000001"/>
    <n v="157.6"/>
    <n v="160.6"/>
    <n v="162.4"/>
    <n v="157.80000000000001"/>
    <n v="165.2"/>
  </r>
  <r>
    <x v="2"/>
    <x v="8"/>
    <x v="12"/>
    <x v="108"/>
    <x v="177"/>
    <n v="198.8"/>
    <n v="177.9"/>
    <n v="159.9"/>
    <n v="187.6"/>
    <n v="154.9"/>
    <n v="188.3"/>
    <n v="164.4"/>
    <n v="121"/>
    <n v="170.5"/>
    <n v="164.2"/>
    <n v="176.5"/>
    <n v="168.2"/>
    <n v="192.4"/>
    <n v="168.5"/>
    <n v="158.69999999999999"/>
    <n v="167"/>
    <n v="163.4"/>
    <n v="164.1"/>
    <n v="160.19999999999999"/>
    <n v="170.6"/>
    <n v="155.69999999999999"/>
    <n v="160.6"/>
    <n v="164.4"/>
    <n v="162.6"/>
    <n v="162"/>
    <n v="166.2"/>
  </r>
  <r>
    <x v="0"/>
    <x v="9"/>
    <x v="0"/>
    <x v="109"/>
    <x v="212"/>
    <n v="196.9"/>
    <n v="178"/>
    <n v="160.5"/>
    <n v="192.6"/>
    <n v="151.19999999999999"/>
    <n v="159.19999999999999"/>
    <n v="164"/>
    <n v="119.3"/>
    <n v="173.3"/>
    <n v="169.8"/>
    <n v="175.8"/>
    <n v="164.1"/>
    <n v="190.7"/>
    <n v="173.2"/>
    <n v="169.3"/>
    <n v="172.7"/>
    <n v="139.26"/>
    <n v="165.8"/>
    <n v="164.9"/>
    <n v="174.7"/>
    <n v="160.80000000000001"/>
    <n v="164.9"/>
    <n v="169.9"/>
    <n v="163.19999999999999"/>
    <n v="166.6"/>
    <n v="166.4"/>
  </r>
  <r>
    <x v="1"/>
    <x v="9"/>
    <x v="0"/>
    <x v="109"/>
    <x v="213"/>
    <n v="202.1"/>
    <n v="180.1"/>
    <n v="160.4"/>
    <n v="171"/>
    <n v="156.5"/>
    <n v="203.6"/>
    <n v="163.80000000000001"/>
    <n v="121.3"/>
    <n v="169.8"/>
    <n v="156.6"/>
    <n v="179"/>
    <n v="170.3"/>
    <n v="196.4"/>
    <n v="164.7"/>
    <n v="148.5"/>
    <n v="162.19999999999999"/>
    <n v="164.5"/>
    <n v="161.6"/>
    <n v="156.80000000000001"/>
    <n v="166.1"/>
    <n v="152.69999999999999"/>
    <n v="158.4"/>
    <n v="161"/>
    <n v="162.80000000000001"/>
    <n v="158.6"/>
    <n v="165"/>
  </r>
  <r>
    <x v="2"/>
    <x v="9"/>
    <x v="0"/>
    <x v="109"/>
    <x v="214"/>
    <n v="198.7"/>
    <n v="178.8"/>
    <n v="160.5"/>
    <n v="184.7"/>
    <n v="153.69999999999999"/>
    <n v="174.3"/>
    <n v="163.9"/>
    <n v="120"/>
    <n v="172.1"/>
    <n v="164.3"/>
    <n v="177.3"/>
    <n v="166.4"/>
    <n v="192.2"/>
    <n v="169.9"/>
    <n v="160.69999999999999"/>
    <n v="168.5"/>
    <n v="164.5"/>
    <n v="164.2"/>
    <n v="161.1"/>
    <n v="171.4"/>
    <n v="156.5"/>
    <n v="161.19999999999999"/>
    <n v="164.7"/>
    <n v="163"/>
    <n v="162.69999999999999"/>
    <n v="165.7"/>
  </r>
  <r>
    <x v="0"/>
    <x v="9"/>
    <x v="1"/>
    <x v="110"/>
    <x v="200"/>
    <n v="198.1"/>
    <n v="175.5"/>
    <n v="160.69999999999999"/>
    <n v="192.6"/>
    <n v="151.4"/>
    <n v="155.19999999999999"/>
    <n v="163.9"/>
    <n v="118.1"/>
    <n v="175.4"/>
    <n v="170.5"/>
    <n v="176.3"/>
    <n v="163.9"/>
    <n v="191.5"/>
    <n v="174.1"/>
    <n v="171"/>
    <n v="173.7"/>
    <n v="139.26"/>
    <n v="167.4"/>
    <n v="165.7"/>
    <n v="175.3"/>
    <n v="161.19999999999999"/>
    <n v="165.5"/>
    <n v="170.3"/>
    <n v="164.5"/>
    <n v="167.3"/>
    <n v="166.7"/>
  </r>
  <r>
    <x v="1"/>
    <x v="9"/>
    <x v="1"/>
    <x v="110"/>
    <x v="215"/>
    <n v="205.2"/>
    <n v="176.4"/>
    <n v="160.6"/>
    <n v="171.5"/>
    <n v="156.4"/>
    <n v="198"/>
    <n v="163.19999999999999"/>
    <n v="120.6"/>
    <n v="172.2"/>
    <n v="156.69999999999999"/>
    <n v="180"/>
    <n v="170.2"/>
    <n v="196.5"/>
    <n v="165.7"/>
    <n v="150.4"/>
    <n v="163.4"/>
    <n v="165.5"/>
    <n v="163"/>
    <n v="157.4"/>
    <n v="167.2"/>
    <n v="153.1"/>
    <n v="159.5"/>
    <n v="162"/>
    <n v="164.2"/>
    <n v="159.4"/>
    <n v="165.5"/>
  </r>
  <r>
    <x v="2"/>
    <x v="9"/>
    <x v="1"/>
    <x v="110"/>
    <x v="216"/>
    <n v="200.6"/>
    <n v="175.8"/>
    <n v="160.69999999999999"/>
    <n v="184.9"/>
    <n v="153.69999999999999"/>
    <n v="169.7"/>
    <n v="163.69999999999999"/>
    <n v="118.9"/>
    <n v="174.3"/>
    <n v="164.7"/>
    <n v="178"/>
    <n v="166.2"/>
    <n v="192.8"/>
    <n v="170.8"/>
    <n v="162.4"/>
    <n v="169.6"/>
    <n v="165.5"/>
    <n v="165.7"/>
    <n v="161.80000000000001"/>
    <n v="172.2"/>
    <n v="156.9"/>
    <n v="162.1"/>
    <n v="165.4"/>
    <n v="164.4"/>
    <n v="163.5"/>
    <n v="166.1"/>
  </r>
  <r>
    <x v="0"/>
    <x v="9"/>
    <x v="2"/>
    <x v="111"/>
    <x v="217"/>
    <n v="208"/>
    <n v="167.9"/>
    <n v="162"/>
    <n v="203.1"/>
    <n v="155.9"/>
    <n v="155.80000000000001"/>
    <n v="164.2"/>
    <n v="118.1"/>
    <n v="178.7"/>
    <n v="171.2"/>
    <n v="177.4"/>
    <n v="166.6"/>
    <n v="192.3"/>
    <n v="175.4"/>
    <n v="173.2"/>
    <n v="175.1"/>
    <n v="139.26"/>
    <n v="168.9"/>
    <n v="166.5"/>
    <n v="176"/>
    <n v="162"/>
    <n v="166.6"/>
    <n v="170.6"/>
    <n v="167.4"/>
    <n v="168.3"/>
    <n v="168.7"/>
  </r>
  <r>
    <x v="1"/>
    <x v="9"/>
    <x v="2"/>
    <x v="111"/>
    <x v="218"/>
    <n v="215.8"/>
    <n v="167.7"/>
    <n v="162.6"/>
    <n v="180"/>
    <n v="159.6"/>
    <n v="188.4"/>
    <n v="163.4"/>
    <n v="120.3"/>
    <n v="174.7"/>
    <n v="157.1"/>
    <n v="181.5"/>
    <n v="171.5"/>
    <n v="197.5"/>
    <n v="167.1"/>
    <n v="152.6"/>
    <n v="164.9"/>
    <n v="165.3"/>
    <n v="164.5"/>
    <n v="158.6"/>
    <n v="168.2"/>
    <n v="154.19999999999999"/>
    <n v="160.80000000000001"/>
    <n v="162.69999999999999"/>
    <n v="166.8"/>
    <n v="160.6"/>
    <n v="166.5"/>
  </r>
  <r>
    <x v="2"/>
    <x v="9"/>
    <x v="2"/>
    <x v="111"/>
    <x v="219"/>
    <n v="210.7"/>
    <n v="167.8"/>
    <n v="162.19999999999999"/>
    <n v="194.6"/>
    <n v="157.6"/>
    <n v="166.9"/>
    <n v="163.9"/>
    <n v="118.8"/>
    <n v="177.4"/>
    <n v="165.3"/>
    <n v="179.3"/>
    <n v="168.4"/>
    <n v="193.7"/>
    <n v="172.1"/>
    <n v="164.6"/>
    <n v="171.1"/>
    <n v="165.3"/>
    <n v="167.2"/>
    <n v="162.80000000000001"/>
    <n v="173"/>
    <n v="157.9"/>
    <n v="163.30000000000001"/>
    <n v="166"/>
    <n v="167.2"/>
    <n v="164.6"/>
    <n v="167.7"/>
  </r>
  <r>
    <x v="0"/>
    <x v="9"/>
    <x v="3"/>
    <x v="112"/>
    <x v="176"/>
    <n v="209.7"/>
    <n v="164.5"/>
    <n v="163.80000000000001"/>
    <n v="207.4"/>
    <n v="169.7"/>
    <n v="153.6"/>
    <n v="165.1"/>
    <n v="118.2"/>
    <n v="182.9"/>
    <n v="172.4"/>
    <n v="178.9"/>
    <n v="168.6"/>
    <n v="192.8"/>
    <n v="177.5"/>
    <n v="175.1"/>
    <n v="177.1"/>
    <n v="139.26"/>
    <n v="173.3"/>
    <n v="167.7"/>
    <n v="177"/>
    <n v="166.2"/>
    <n v="167.2"/>
    <n v="170.9"/>
    <n v="169"/>
    <n v="170.2"/>
    <n v="170.8"/>
  </r>
  <r>
    <x v="1"/>
    <x v="9"/>
    <x v="3"/>
    <x v="112"/>
    <x v="220"/>
    <n v="215.8"/>
    <n v="164.6"/>
    <n v="164.2"/>
    <n v="186"/>
    <n v="175.9"/>
    <n v="190.7"/>
    <n v="164"/>
    <n v="120.5"/>
    <n v="178"/>
    <n v="157.5"/>
    <n v="183.3"/>
    <n v="174.5"/>
    <n v="197.1"/>
    <n v="168.4"/>
    <n v="154.5"/>
    <n v="166.3"/>
    <n v="167"/>
    <n v="170.5"/>
    <n v="159.80000000000001"/>
    <n v="169"/>
    <n v="159.30000000000001"/>
    <n v="162.19999999999999"/>
    <n v="164"/>
    <n v="168.4"/>
    <n v="163.1"/>
    <n v="169.2"/>
  </r>
  <r>
    <x v="2"/>
    <x v="9"/>
    <x v="3"/>
    <x v="112"/>
    <x v="221"/>
    <n v="211.8"/>
    <n v="164.5"/>
    <n v="163.9"/>
    <n v="199.5"/>
    <n v="172.6"/>
    <n v="166.2"/>
    <n v="164.7"/>
    <n v="119"/>
    <n v="181.3"/>
    <n v="166.2"/>
    <n v="180.9"/>
    <n v="170.8"/>
    <n v="193.9"/>
    <n v="173.9"/>
    <n v="166.5"/>
    <n v="172.8"/>
    <n v="167"/>
    <n v="172.2"/>
    <n v="164"/>
    <n v="174"/>
    <n v="162.6"/>
    <n v="164.4"/>
    <n v="166.9"/>
    <n v="168.8"/>
    <n v="166.8"/>
    <n v="170.1"/>
  </r>
  <r>
    <x v="0"/>
    <x v="9"/>
    <x v="4"/>
    <x v="113"/>
    <x v="221"/>
    <n v="214.7"/>
    <n v="161.4"/>
    <n v="164.6"/>
    <n v="209.9"/>
    <n v="168"/>
    <n v="160.4"/>
    <n v="165"/>
    <n v="118.9"/>
    <n v="186.6"/>
    <n v="173.2"/>
    <n v="180.4"/>
    <n v="170.8"/>
    <n v="192.9"/>
    <n v="179.3"/>
    <n v="177.2"/>
    <n v="179"/>
    <n v="139.26"/>
    <n v="175.3"/>
    <n v="168.9"/>
    <n v="177.7"/>
    <n v="167.1"/>
    <n v="167.6"/>
    <n v="171.8"/>
    <n v="168.5"/>
    <n v="170.9"/>
    <n v="172.5"/>
  </r>
  <r>
    <x v="1"/>
    <x v="9"/>
    <x v="4"/>
    <x v="113"/>
    <x v="222"/>
    <n v="221.2"/>
    <n v="164.1"/>
    <n v="165.4"/>
    <n v="189.5"/>
    <n v="174.5"/>
    <n v="203.2"/>
    <n v="164.1"/>
    <n v="121.2"/>
    <n v="181.4"/>
    <n v="158.5"/>
    <n v="184.9"/>
    <n v="177.5"/>
    <n v="197.5"/>
    <n v="170"/>
    <n v="155.9"/>
    <n v="167.8"/>
    <n v="167.5"/>
    <n v="173.5"/>
    <n v="161.1"/>
    <n v="170.1"/>
    <n v="159.4"/>
    <n v="163.19999999999999"/>
    <n v="165.2"/>
    <n v="168.2"/>
    <n v="163.80000000000001"/>
    <n v="170.8"/>
  </r>
  <r>
    <x v="2"/>
    <x v="9"/>
    <x v="4"/>
    <x v="113"/>
    <x v="223"/>
    <n v="217"/>
    <n v="162.4"/>
    <n v="164.9"/>
    <n v="202.4"/>
    <n v="171"/>
    <n v="174.9"/>
    <n v="164.7"/>
    <n v="119.7"/>
    <n v="184.9"/>
    <n v="167.1"/>
    <n v="182.5"/>
    <n v="173.3"/>
    <n v="194.1"/>
    <n v="175.6"/>
    <n v="168.4"/>
    <n v="174.6"/>
    <n v="167.5"/>
    <n v="174.6"/>
    <n v="165.2"/>
    <n v="174.8"/>
    <n v="163"/>
    <n v="165.1"/>
    <n v="167.9"/>
    <n v="168.4"/>
    <n v="167.5"/>
    <n v="171.7"/>
  </r>
  <r>
    <x v="0"/>
    <x v="9"/>
    <x v="5"/>
    <x v="114"/>
    <x v="224"/>
    <n v="217.2"/>
    <n v="169.6"/>
    <n v="165.4"/>
    <n v="208.1"/>
    <n v="165.8"/>
    <n v="167.3"/>
    <n v="164.6"/>
    <n v="119.1"/>
    <n v="188.9"/>
    <n v="174.2"/>
    <n v="181.9"/>
    <n v="172.4"/>
    <n v="192.9"/>
    <n v="180.7"/>
    <n v="178.7"/>
    <n v="180.4"/>
    <n v="139.26"/>
    <n v="176.7"/>
    <n v="170.3"/>
    <n v="178.2"/>
    <n v="165.5"/>
    <n v="168"/>
    <n v="172.6"/>
    <n v="169.5"/>
    <n v="171"/>
    <n v="173.6"/>
  </r>
  <r>
    <x v="1"/>
    <x v="9"/>
    <x v="5"/>
    <x v="114"/>
    <x v="225"/>
    <n v="223.4"/>
    <n v="172.8"/>
    <n v="166.4"/>
    <n v="188.6"/>
    <n v="174.1"/>
    <n v="211.5"/>
    <n v="163.6"/>
    <n v="121.4"/>
    <n v="183.5"/>
    <n v="159.1"/>
    <n v="186.3"/>
    <n v="179.3"/>
    <n v="198.3"/>
    <n v="171.6"/>
    <n v="157.4"/>
    <n v="169.4"/>
    <n v="166.8"/>
    <n v="174.9"/>
    <n v="162.1"/>
    <n v="170.9"/>
    <n v="157.19999999999999"/>
    <n v="164.1"/>
    <n v="166.5"/>
    <n v="169.2"/>
    <n v="163.80000000000001"/>
    <n v="171.4"/>
  </r>
  <r>
    <x v="2"/>
    <x v="9"/>
    <x v="5"/>
    <x v="114"/>
    <x v="226"/>
    <n v="219.4"/>
    <n v="170.8"/>
    <n v="165.8"/>
    <n v="200.9"/>
    <n v="169.7"/>
    <n v="182.3"/>
    <n v="164.3"/>
    <n v="119.9"/>
    <n v="187.1"/>
    <n v="167.9"/>
    <n v="183.9"/>
    <n v="174.9"/>
    <n v="194.3"/>
    <n v="177.1"/>
    <n v="169.9"/>
    <n v="176"/>
    <n v="166.8"/>
    <n v="176"/>
    <n v="166.4"/>
    <n v="175.4"/>
    <n v="161.1"/>
    <n v="165.8"/>
    <n v="169"/>
    <n v="169.4"/>
    <n v="167.5"/>
    <n v="172.6"/>
  </r>
  <r>
    <x v="0"/>
    <x v="9"/>
    <x v="6"/>
    <x v="115"/>
    <x v="227"/>
    <n v="210.8"/>
    <n v="174.3"/>
    <n v="166.3"/>
    <n v="202.2"/>
    <n v="169.6"/>
    <n v="168.6"/>
    <n v="164.4"/>
    <n v="119.2"/>
    <n v="191.8"/>
    <n v="174.5"/>
    <n v="183.1"/>
    <n v="172.5"/>
    <n v="193.2"/>
    <n v="182"/>
    <n v="180.3"/>
    <n v="181.7"/>
    <n v="139.26"/>
    <n v="179.6"/>
    <n v="171.3"/>
    <n v="178.8"/>
    <n v="166.3"/>
    <n v="168.6"/>
    <n v="174.7"/>
    <n v="169.7"/>
    <n v="171.8"/>
    <n v="174.3"/>
  </r>
  <r>
    <x v="1"/>
    <x v="9"/>
    <x v="6"/>
    <x v="115"/>
    <x v="228"/>
    <n v="217.1"/>
    <n v="176.6"/>
    <n v="167.1"/>
    <n v="184.8"/>
    <n v="179.5"/>
    <n v="208.5"/>
    <n v="164"/>
    <n v="121.5"/>
    <n v="186.3"/>
    <n v="159.80000000000001"/>
    <n v="187.7"/>
    <n v="179.4"/>
    <n v="198.6"/>
    <n v="172.7"/>
    <n v="158.69999999999999"/>
    <n v="170.6"/>
    <n v="167.8"/>
    <n v="179.5"/>
    <n v="163.1"/>
    <n v="171.7"/>
    <n v="157.4"/>
    <n v="164.6"/>
    <n v="169.1"/>
    <n v="169.8"/>
    <n v="164.7"/>
    <n v="172.3"/>
  </r>
  <r>
    <x v="2"/>
    <x v="9"/>
    <x v="6"/>
    <x v="115"/>
    <x v="229"/>
    <n v="213"/>
    <n v="175.2"/>
    <n v="166.6"/>
    <n v="195.8"/>
    <n v="174.2"/>
    <n v="182.1"/>
    <n v="164.3"/>
    <n v="120"/>
    <n v="190"/>
    <n v="168.4"/>
    <n v="185.2"/>
    <n v="175"/>
    <n v="194.6"/>
    <n v="178.3"/>
    <n v="171.3"/>
    <n v="177.3"/>
    <n v="167.8"/>
    <n v="179.6"/>
    <n v="167.4"/>
    <n v="176.1"/>
    <n v="161.6"/>
    <n v="166.3"/>
    <n v="171.4"/>
    <n v="169.7"/>
    <n v="168.4"/>
    <n v="173.4"/>
  </r>
  <r>
    <x v="0"/>
    <x v="9"/>
    <x v="7"/>
    <x v="116"/>
    <x v="230"/>
    <n v="204.1"/>
    <n v="168.3"/>
    <n v="167.9"/>
    <n v="198.1"/>
    <n v="169.2"/>
    <n v="173.1"/>
    <n v="167.1"/>
    <n v="120.2"/>
    <n v="195.6"/>
    <n v="174.8"/>
    <n v="184"/>
    <n v="173.9"/>
    <n v="193.7"/>
    <n v="183.2"/>
    <n v="181.7"/>
    <n v="183"/>
    <n v="139.26"/>
    <n v="179.1"/>
    <n v="172.3"/>
    <n v="179.4"/>
    <n v="166.6"/>
    <n v="169.3"/>
    <n v="175.7"/>
    <n v="171.1"/>
    <n v="172.6"/>
    <n v="175.3"/>
  </r>
  <r>
    <x v="1"/>
    <x v="9"/>
    <x v="7"/>
    <x v="116"/>
    <x v="231"/>
    <n v="210.9"/>
    <n v="170.6"/>
    <n v="168.4"/>
    <n v="182.5"/>
    <n v="177.1"/>
    <n v="213.1"/>
    <n v="167.3"/>
    <n v="122.2"/>
    <n v="189.7"/>
    <n v="160.5"/>
    <n v="188.9"/>
    <n v="180.4"/>
    <n v="198.7"/>
    <n v="173.7"/>
    <n v="160"/>
    <n v="171.6"/>
    <n v="169"/>
    <n v="178.4"/>
    <n v="164.2"/>
    <n v="172.6"/>
    <n v="157.69999999999999"/>
    <n v="165.1"/>
    <n v="169.9"/>
    <n v="171.4"/>
    <n v="165.4"/>
    <n v="173.1"/>
  </r>
  <r>
    <x v="2"/>
    <x v="9"/>
    <x v="7"/>
    <x v="116"/>
    <x v="232"/>
    <n v="206.5"/>
    <n v="169.2"/>
    <n v="168.1"/>
    <n v="192.4"/>
    <n v="172.9"/>
    <n v="186.7"/>
    <n v="167.2"/>
    <n v="120.9"/>
    <n v="193.6"/>
    <n v="168.8"/>
    <n v="186.3"/>
    <n v="176.3"/>
    <n v="195"/>
    <n v="179.5"/>
    <n v="172.7"/>
    <n v="178.5"/>
    <n v="169"/>
    <n v="178.8"/>
    <n v="168.5"/>
    <n v="176.8"/>
    <n v="161.9"/>
    <n v="166.9"/>
    <n v="172.3"/>
    <n v="171.2"/>
    <n v="169.1"/>
    <n v="174.3"/>
  </r>
  <r>
    <x v="0"/>
    <x v="9"/>
    <x v="8"/>
    <x v="117"/>
    <x v="233"/>
    <n v="206.7"/>
    <n v="169"/>
    <n v="169.5"/>
    <n v="194.1"/>
    <n v="164.1"/>
    <n v="176.9"/>
    <n v="169"/>
    <n v="120.8"/>
    <n v="199.1"/>
    <n v="175.4"/>
    <n v="184.8"/>
    <n v="175.5"/>
    <n v="194.5"/>
    <n v="184.7"/>
    <n v="183.3"/>
    <n v="184.5"/>
    <n v="139.26"/>
    <n v="179.7"/>
    <n v="173.6"/>
    <n v="180.2"/>
    <n v="166.9"/>
    <n v="170"/>
    <n v="176.2"/>
    <n v="170.8"/>
    <n v="173.1"/>
    <n v="176.4"/>
  </r>
  <r>
    <x v="1"/>
    <x v="9"/>
    <x v="8"/>
    <x v="117"/>
    <x v="234"/>
    <n v="213.7"/>
    <n v="170.9"/>
    <n v="170.1"/>
    <n v="179.3"/>
    <n v="167.5"/>
    <n v="220.8"/>
    <n v="169.2"/>
    <n v="123.1"/>
    <n v="193.6"/>
    <n v="161.1"/>
    <n v="190.4"/>
    <n v="181.8"/>
    <n v="199.7"/>
    <n v="175"/>
    <n v="161.69999999999999"/>
    <n v="173"/>
    <n v="169.5"/>
    <n v="179.2"/>
    <n v="165"/>
    <n v="173.8"/>
    <n v="158.19999999999999"/>
    <n v="165.8"/>
    <n v="170.9"/>
    <n v="171.1"/>
    <n v="166.1"/>
    <n v="174.1"/>
  </r>
  <r>
    <x v="2"/>
    <x v="9"/>
    <x v="8"/>
    <x v="117"/>
    <x v="235"/>
    <n v="209.2"/>
    <n v="169.7"/>
    <n v="169.7"/>
    <n v="188.7"/>
    <n v="165.7"/>
    <n v="191.8"/>
    <n v="169.1"/>
    <n v="121.6"/>
    <n v="197.3"/>
    <n v="169.4"/>
    <n v="187.4"/>
    <n v="177.8"/>
    <n v="195.9"/>
    <n v="180.9"/>
    <n v="174.3"/>
    <n v="179.9"/>
    <n v="169.5"/>
    <n v="179.5"/>
    <n v="169.5"/>
    <n v="177.8"/>
    <n v="162.30000000000001"/>
    <n v="167.6"/>
    <n v="173.1"/>
    <n v="170.9"/>
    <n v="169.7"/>
    <n v="175.3"/>
  </r>
  <r>
    <x v="0"/>
    <x v="9"/>
    <x v="9"/>
    <x v="118"/>
    <x v="236"/>
    <n v="208.8"/>
    <n v="170.3"/>
    <n v="170.9"/>
    <n v="191.6"/>
    <n v="162.19999999999999"/>
    <n v="184.8"/>
    <n v="169.7"/>
    <n v="121.1"/>
    <n v="201.6"/>
    <n v="175.8"/>
    <n v="185.6"/>
    <n v="177.4"/>
    <n v="194.9"/>
    <n v="186.1"/>
    <n v="184.4"/>
    <n v="185.9"/>
    <n v="139.26"/>
    <n v="180.8"/>
    <n v="174.4"/>
    <n v="181.2"/>
    <n v="167.4"/>
    <n v="170.6"/>
    <n v="176.5"/>
    <n v="172"/>
    <n v="173.9"/>
    <n v="177.9"/>
  </r>
  <r>
    <x v="1"/>
    <x v="9"/>
    <x v="9"/>
    <x v="118"/>
    <x v="237"/>
    <n v="214.9"/>
    <n v="171.9"/>
    <n v="171"/>
    <n v="177.7"/>
    <n v="165.7"/>
    <n v="228.6"/>
    <n v="169.9"/>
    <n v="123.4"/>
    <n v="196.4"/>
    <n v="161.6"/>
    <n v="191.5"/>
    <n v="183.3"/>
    <n v="200.1"/>
    <n v="175.5"/>
    <n v="162.6"/>
    <n v="173.6"/>
    <n v="171.2"/>
    <n v="180"/>
    <n v="166"/>
    <n v="174.7"/>
    <n v="158.80000000000001"/>
    <n v="166.3"/>
    <n v="171.2"/>
    <n v="172.3"/>
    <n v="166.8"/>
    <n v="175.3"/>
  </r>
  <r>
    <x v="2"/>
    <x v="9"/>
    <x v="9"/>
    <x v="118"/>
    <x v="238"/>
    <n v="210.9"/>
    <n v="170.9"/>
    <n v="170.9"/>
    <n v="186.5"/>
    <n v="163.80000000000001"/>
    <n v="199.7"/>
    <n v="169.8"/>
    <n v="121.9"/>
    <n v="199.9"/>
    <n v="169.9"/>
    <n v="188.3"/>
    <n v="179.6"/>
    <n v="196.3"/>
    <n v="181.9"/>
    <n v="175.3"/>
    <n v="181"/>
    <n v="171.2"/>
    <n v="180.5"/>
    <n v="170.4"/>
    <n v="178.7"/>
    <n v="162.9"/>
    <n v="168.2"/>
    <n v="173.4"/>
    <n v="172.1"/>
    <n v="170.5"/>
    <n v="176.7"/>
  </r>
  <r>
    <x v="0"/>
    <x v="9"/>
    <x v="11"/>
    <x v="119"/>
    <x v="239"/>
    <n v="207.2"/>
    <n v="180.2"/>
    <n v="172.3"/>
    <n v="194"/>
    <n v="159.1"/>
    <n v="171.6"/>
    <n v="170.2"/>
    <n v="121.5"/>
    <n v="204.8"/>
    <n v="176.4"/>
    <n v="186.9"/>
    <n v="176.6"/>
    <n v="195.5"/>
    <n v="187.2"/>
    <n v="185.2"/>
    <n v="186.9"/>
    <n v="139.26"/>
    <n v="181.9"/>
    <n v="175.5"/>
    <n v="182.3"/>
    <n v="167.5"/>
    <n v="170.8"/>
    <n v="176.9"/>
    <n v="173.4"/>
    <n v="174.6"/>
    <n v="177.8"/>
  </r>
  <r>
    <x v="1"/>
    <x v="9"/>
    <x v="11"/>
    <x v="119"/>
    <x v="240"/>
    <n v="213.4"/>
    <n v="183.2"/>
    <n v="172.3"/>
    <n v="180"/>
    <n v="162.6"/>
    <n v="205.5"/>
    <n v="171"/>
    <n v="123.4"/>
    <n v="198.8"/>
    <n v="162.1"/>
    <n v="192.4"/>
    <n v="181.3"/>
    <n v="200.6"/>
    <n v="176.7"/>
    <n v="163.5"/>
    <n v="174.7"/>
    <n v="171.8"/>
    <n v="180.3"/>
    <n v="166.9"/>
    <n v="175.8"/>
    <n v="158.9"/>
    <n v="166.7"/>
    <n v="171.5"/>
    <n v="173.8"/>
    <n v="167.4"/>
    <n v="174.1"/>
  </r>
  <r>
    <x v="2"/>
    <x v="9"/>
    <x v="11"/>
    <x v="119"/>
    <x v="241"/>
    <n v="209.4"/>
    <n v="181.4"/>
    <n v="172.3"/>
    <n v="188.9"/>
    <n v="160.69999999999999"/>
    <n v="183.1"/>
    <n v="170.5"/>
    <n v="122.1"/>
    <n v="202.8"/>
    <n v="170.4"/>
    <n v="189.5"/>
    <n v="178.3"/>
    <n v="196.9"/>
    <n v="183.1"/>
    <n v="176.2"/>
    <n v="182.1"/>
    <n v="171.8"/>
    <n v="181.3"/>
    <n v="171.4"/>
    <n v="179.8"/>
    <n v="163"/>
    <n v="168.5"/>
    <n v="173.7"/>
    <n v="173.6"/>
    <n v="171.1"/>
    <n v="176.5"/>
  </r>
  <r>
    <x v="0"/>
    <x v="9"/>
    <x v="12"/>
    <x v="120"/>
    <x v="242"/>
    <n v="206.9"/>
    <n v="189.1"/>
    <n v="173.4"/>
    <n v="193.9"/>
    <n v="156.69999999999999"/>
    <n v="150.19999999999999"/>
    <n v="170.5"/>
    <n v="121.2"/>
    <n v="207.5"/>
    <n v="176.8"/>
    <n v="187.7"/>
    <n v="174.4"/>
    <n v="195.9"/>
    <n v="188.1"/>
    <n v="185.9"/>
    <n v="187.8"/>
    <n v="139.26"/>
    <n v="182.8"/>
    <n v="176.4"/>
    <n v="183.5"/>
    <n v="167.8"/>
    <n v="171.2"/>
    <n v="177.3"/>
    <n v="175.7"/>
    <n v="175.5"/>
    <n v="177.1"/>
  </r>
  <r>
    <x v="1"/>
    <x v="9"/>
    <x v="12"/>
    <x v="120"/>
    <x v="243"/>
    <n v="212.9"/>
    <n v="191.9"/>
    <n v="173.9"/>
    <n v="179.1"/>
    <n v="159.5"/>
    <n v="178.7"/>
    <n v="171.3"/>
    <n v="123.1"/>
    <n v="200.5"/>
    <n v="162.80000000000001"/>
    <n v="193.3"/>
    <n v="178.6"/>
    <n v="201.1"/>
    <n v="177.7"/>
    <n v="164.5"/>
    <n v="175.7"/>
    <n v="170.7"/>
    <n v="180.6"/>
    <n v="167.3"/>
    <n v="177.2"/>
    <n v="159.4"/>
    <n v="167.1"/>
    <n v="171.8"/>
    <n v="176"/>
    <n v="168.2"/>
    <n v="174.1"/>
  </r>
  <r>
    <x v="2"/>
    <x v="9"/>
    <x v="12"/>
    <x v="120"/>
    <x v="244"/>
    <n v="209"/>
    <n v="190.2"/>
    <n v="173.6"/>
    <n v="188.5"/>
    <n v="158"/>
    <n v="159.9"/>
    <n v="170.8"/>
    <n v="121.8"/>
    <n v="205.2"/>
    <n v="171"/>
    <n v="190.3"/>
    <n v="175.9"/>
    <n v="197.3"/>
    <n v="184"/>
    <n v="177"/>
    <n v="183"/>
    <n v="170.7"/>
    <n v="182"/>
    <n v="172.1"/>
    <n v="181.1"/>
    <n v="163.4"/>
    <n v="168.9"/>
    <n v="174.1"/>
    <n v="175.8"/>
    <n v="172"/>
    <n v="175.7"/>
  </r>
  <r>
    <x v="0"/>
    <x v="10"/>
    <x v="0"/>
    <x v="121"/>
    <x v="245"/>
    <n v="208.3"/>
    <n v="192.9"/>
    <n v="174.3"/>
    <n v="192.6"/>
    <n v="156.30000000000001"/>
    <n v="142.9"/>
    <n v="170.7"/>
    <n v="120.3"/>
    <n v="210.5"/>
    <n v="176.9"/>
    <n v="188.5"/>
    <n v="175"/>
    <n v="196.9"/>
    <n v="189"/>
    <n v="186.3"/>
    <n v="188.6"/>
    <n v="139.26"/>
    <n v="183.2"/>
    <n v="177.2"/>
    <n v="184.7"/>
    <n v="168.2"/>
    <n v="171.8"/>
    <n v="177.8"/>
    <n v="178.4"/>
    <n v="176.5"/>
    <n v="177.8"/>
  </r>
  <r>
    <x v="1"/>
    <x v="10"/>
    <x v="0"/>
    <x v="121"/>
    <x v="246"/>
    <n v="215.2"/>
    <n v="197"/>
    <n v="175.2"/>
    <n v="178"/>
    <n v="160.5"/>
    <n v="175.3"/>
    <n v="171.2"/>
    <n v="122.7"/>
    <n v="204.3"/>
    <n v="163.69999999999999"/>
    <n v="194.3"/>
    <n v="179.5"/>
    <n v="201.6"/>
    <n v="178.7"/>
    <n v="165.3"/>
    <n v="176.6"/>
    <n v="172.1"/>
    <n v="180.1"/>
    <n v="168"/>
    <n v="178.5"/>
    <n v="159.5"/>
    <n v="167.8"/>
    <n v="171.8"/>
    <n v="178.8"/>
    <n v="168.9"/>
    <n v="174.9"/>
  </r>
  <r>
    <x v="2"/>
    <x v="10"/>
    <x v="0"/>
    <x v="121"/>
    <x v="247"/>
    <n v="210.7"/>
    <n v="194.5"/>
    <n v="174.6"/>
    <n v="187.2"/>
    <n v="158.30000000000001"/>
    <n v="153.9"/>
    <n v="170.9"/>
    <n v="121.1"/>
    <n v="208.4"/>
    <n v="171.4"/>
    <n v="191.2"/>
    <n v="176.7"/>
    <n v="198.2"/>
    <n v="184.9"/>
    <n v="177.6"/>
    <n v="183.8"/>
    <n v="172.1"/>
    <n v="182"/>
    <n v="172.9"/>
    <n v="182.3"/>
    <n v="163.6"/>
    <n v="169.5"/>
    <n v="174.3"/>
    <n v="178.6"/>
    <n v="172.8"/>
    <n v="176.5"/>
  </r>
  <r>
    <x v="0"/>
    <x v="10"/>
    <x v="1"/>
    <x v="122"/>
    <x v="248"/>
    <n v="205.2"/>
    <n v="173.9"/>
    <n v="177"/>
    <n v="183.4"/>
    <n v="167.2"/>
    <n v="140.9"/>
    <n v="170.4"/>
    <n v="119.1"/>
    <n v="212.1"/>
    <n v="177.6"/>
    <n v="189.9"/>
    <n v="174.8"/>
    <n v="198.3"/>
    <n v="190"/>
    <n v="187"/>
    <n v="189.6"/>
    <n v="139.26"/>
    <n v="181.6"/>
    <n v="178.6"/>
    <n v="186.6"/>
    <n v="169"/>
    <n v="172.8"/>
    <n v="178.5"/>
    <n v="180.7"/>
    <n v="177.9"/>
    <n v="178"/>
  </r>
  <r>
    <x v="1"/>
    <x v="10"/>
    <x v="1"/>
    <x v="122"/>
    <x v="249"/>
    <n v="212.2"/>
    <n v="177.2"/>
    <n v="177.9"/>
    <n v="172.2"/>
    <n v="172.1"/>
    <n v="175.8"/>
    <n v="172.2"/>
    <n v="121.9"/>
    <n v="204.8"/>
    <n v="164.9"/>
    <n v="196.6"/>
    <n v="180.7"/>
    <n v="202.7"/>
    <n v="180.3"/>
    <n v="167"/>
    <n v="178.2"/>
    <n v="173.5"/>
    <n v="182.8"/>
    <n v="169.2"/>
    <n v="180.8"/>
    <n v="159.80000000000001"/>
    <n v="168.4"/>
    <n v="172.5"/>
    <n v="181.4"/>
    <n v="170"/>
    <n v="176.3"/>
  </r>
  <r>
    <x v="2"/>
    <x v="10"/>
    <x v="1"/>
    <x v="122"/>
    <x v="250"/>
    <n v="207.7"/>
    <n v="175.2"/>
    <n v="177.3"/>
    <n v="179.3"/>
    <n v="169.5"/>
    <n v="152.69999999999999"/>
    <n v="171"/>
    <n v="120"/>
    <n v="209.7"/>
    <n v="172.3"/>
    <n v="193"/>
    <n v="177"/>
    <n v="199.5"/>
    <n v="186.2"/>
    <n v="178.7"/>
    <n v="185.1"/>
    <n v="173.5"/>
    <n v="182.1"/>
    <n v="174.2"/>
    <n v="184.4"/>
    <n v="164.2"/>
    <n v="170.3"/>
    <n v="175"/>
    <n v="181"/>
    <n v="174.1"/>
    <n v="177.2"/>
  </r>
  <r>
    <x v="0"/>
    <x v="10"/>
    <x v="2"/>
    <x v="123"/>
    <x v="251"/>
    <n v="205.2"/>
    <n v="173.9"/>
    <n v="177"/>
    <n v="183.3"/>
    <n v="167.2"/>
    <n v="140.9"/>
    <n v="170.5"/>
    <n v="119.1"/>
    <n v="212.1"/>
    <n v="177.6"/>
    <n v="189.9"/>
    <n v="174.8"/>
    <n v="198.4"/>
    <n v="190"/>
    <n v="187"/>
    <n v="189.6"/>
    <n v="139.26"/>
    <n v="181.4"/>
    <n v="178.6"/>
    <n v="186.6"/>
    <n v="169"/>
    <n v="172.8"/>
    <n v="178.5"/>
    <n v="180.7"/>
    <n v="177.9"/>
    <n v="178"/>
  </r>
  <r>
    <x v="1"/>
    <x v="10"/>
    <x v="2"/>
    <x v="123"/>
    <x v="249"/>
    <n v="212.2"/>
    <n v="177.2"/>
    <n v="177.9"/>
    <n v="172.2"/>
    <n v="172.1"/>
    <n v="175.9"/>
    <n v="172.2"/>
    <n v="121.9"/>
    <n v="204.8"/>
    <n v="164.9"/>
    <n v="196.6"/>
    <n v="180.8"/>
    <n v="202.7"/>
    <n v="180.2"/>
    <n v="167"/>
    <n v="178.2"/>
    <n v="173.5"/>
    <n v="182.6"/>
    <n v="169.2"/>
    <n v="180.8"/>
    <n v="159.80000000000001"/>
    <n v="168.4"/>
    <n v="172.5"/>
    <n v="181.5"/>
    <n v="170"/>
    <n v="176.3"/>
  </r>
  <r>
    <x v="2"/>
    <x v="10"/>
    <x v="2"/>
    <x v="123"/>
    <x v="250"/>
    <n v="207.7"/>
    <n v="175.2"/>
    <n v="177.3"/>
    <n v="179.2"/>
    <n v="169.5"/>
    <n v="152.80000000000001"/>
    <n v="171.1"/>
    <n v="120"/>
    <n v="209.7"/>
    <n v="172.3"/>
    <n v="193"/>
    <n v="177"/>
    <n v="199.5"/>
    <n v="186.1"/>
    <n v="178.7"/>
    <n v="185.1"/>
    <n v="173.5"/>
    <n v="181.9"/>
    <n v="174.2"/>
    <n v="184.4"/>
    <n v="164.2"/>
    <n v="170.3"/>
    <n v="175"/>
    <n v="181"/>
    <n v="174.1"/>
    <n v="177.2"/>
  </r>
  <r>
    <x v="0"/>
    <x v="10"/>
    <x v="3"/>
    <x v="124"/>
    <x v="246"/>
    <n v="206.9"/>
    <n v="167.9"/>
    <n v="178.2"/>
    <n v="178.5"/>
    <n v="173.7"/>
    <n v="142.80000000000001"/>
    <n v="172.8"/>
    <n v="120.4"/>
    <n v="215.5"/>
    <n v="178.2"/>
    <n v="190.5"/>
    <n v="175.5"/>
    <n v="199.5"/>
    <n v="190.7"/>
    <n v="187.3"/>
    <n v="190.2"/>
    <n v="139.26"/>
    <n v="181.5"/>
    <n v="179.1"/>
    <n v="187.2"/>
    <n v="169.4"/>
    <n v="173.2"/>
    <n v="179.4"/>
    <n v="183.8"/>
    <n v="178.9"/>
    <n v="178.8"/>
  </r>
  <r>
    <x v="1"/>
    <x v="10"/>
    <x v="3"/>
    <x v="124"/>
    <x v="252"/>
    <n v="213.7"/>
    <n v="172.4"/>
    <n v="178.8"/>
    <n v="168.7"/>
    <n v="179.2"/>
    <n v="179.9"/>
    <n v="174.7"/>
    <n v="123.1"/>
    <n v="207.8"/>
    <n v="165.5"/>
    <n v="197"/>
    <n v="182.1"/>
    <n v="203.5"/>
    <n v="181"/>
    <n v="167.7"/>
    <n v="178.9"/>
    <n v="175.2"/>
    <n v="182.1"/>
    <n v="169.6"/>
    <n v="181.5"/>
    <n v="160.1"/>
    <n v="168.8"/>
    <n v="174.2"/>
    <n v="184.4"/>
    <n v="170.9"/>
    <n v="177.4"/>
  </r>
  <r>
    <x v="2"/>
    <x v="10"/>
    <x v="3"/>
    <x v="124"/>
    <x v="247"/>
    <n v="209.3"/>
    <n v="169.6"/>
    <n v="178.4"/>
    <n v="174.9"/>
    <n v="176.3"/>
    <n v="155.4"/>
    <n v="173.4"/>
    <n v="121.3"/>
    <n v="212.9"/>
    <n v="172.9"/>
    <n v="193.5"/>
    <n v="177.9"/>
    <n v="200.6"/>
    <n v="186.9"/>
    <n v="179.2"/>
    <n v="185.7"/>
    <n v="175.2"/>
    <n v="181.7"/>
    <n v="174.6"/>
    <n v="185"/>
    <n v="164.5"/>
    <n v="170.7"/>
    <n v="176.4"/>
    <n v="184"/>
    <n v="175"/>
    <n v="178.1"/>
  </r>
  <r>
    <x v="0"/>
    <x v="10"/>
    <x v="4"/>
    <x v="125"/>
    <x v="253"/>
    <n v="211.5"/>
    <n v="171"/>
    <n v="179.6"/>
    <n v="173.3"/>
    <n v="169"/>
    <n v="148.69999999999999"/>
    <n v="174.9"/>
    <n v="121.9"/>
    <n v="221"/>
    <n v="178.7"/>
    <n v="191.1"/>
    <n v="176.8"/>
    <n v="199.9"/>
    <n v="191.2"/>
    <n v="187.9"/>
    <n v="190.8"/>
    <n v="139.26"/>
    <n v="182.5"/>
    <n v="179.8"/>
    <n v="187.8"/>
    <n v="169.7"/>
    <n v="173.8"/>
    <n v="180.3"/>
    <n v="184.9"/>
    <n v="179.5"/>
    <n v="179.8"/>
  </r>
  <r>
    <x v="1"/>
    <x v="10"/>
    <x v="4"/>
    <x v="125"/>
    <x v="249"/>
    <n v="219.4"/>
    <n v="176.7"/>
    <n v="179.4"/>
    <n v="164.4"/>
    <n v="175.8"/>
    <n v="185"/>
    <n v="176.9"/>
    <n v="124.2"/>
    <n v="211.9"/>
    <n v="165.9"/>
    <n v="197.7"/>
    <n v="183.1"/>
    <n v="204.2"/>
    <n v="181.3"/>
    <n v="168.1"/>
    <n v="179.3"/>
    <n v="175.6"/>
    <n v="183.4"/>
    <n v="170.1"/>
    <n v="182.2"/>
    <n v="160.4"/>
    <n v="169.2"/>
    <n v="174.8"/>
    <n v="185.6"/>
    <n v="171.6"/>
    <n v="178.2"/>
  </r>
  <r>
    <x v="2"/>
    <x v="10"/>
    <x v="4"/>
    <x v="125"/>
    <x v="254"/>
    <n v="214.3"/>
    <n v="173.2"/>
    <n v="179.5"/>
    <n v="170"/>
    <n v="172.2"/>
    <n v="161"/>
    <n v="175.6"/>
    <n v="122.7"/>
    <n v="218"/>
    <n v="173.4"/>
    <n v="194.2"/>
    <n v="179.1"/>
    <n v="201"/>
    <n v="187.3"/>
    <n v="179.7"/>
    <n v="186.2"/>
    <n v="175.6"/>
    <n v="182.8"/>
    <n v="175.2"/>
    <n v="185.7"/>
    <n v="164.8"/>
    <n v="171.2"/>
    <n v="177.1"/>
    <n v="185.2"/>
    <n v="175.7"/>
    <n v="179.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x v="0"/>
    <s v="2013 January"/>
    <n v="1266.8999999999999"/>
    <n v="417.99999999999994"/>
    <n v="318.70000000000005"/>
    <n v="100.3"/>
    <n v="105.5"/>
    <n v="104"/>
    <n v="103.3"/>
    <n v="103.8"/>
    <n v="104"/>
    <n v="105.1"/>
  </r>
  <r>
    <x v="1"/>
    <x v="0"/>
    <x v="0"/>
    <s v="2013 January"/>
    <n v="1271.3000000000002"/>
    <n v="417.50000000000006"/>
    <n v="316.7"/>
    <n v="100.3"/>
    <n v="105.4"/>
    <n v="104.1"/>
    <n v="103.2"/>
    <n v="103.5"/>
    <n v="103.7"/>
    <n v="104"/>
  </r>
  <r>
    <x v="2"/>
    <x v="0"/>
    <x v="0"/>
    <s v="2013 January"/>
    <n v="1268.4000000000001"/>
    <n v="417.6"/>
    <n v="318"/>
    <n v="100.3"/>
    <n v="105.5"/>
    <n v="104"/>
    <n v="103.2"/>
    <n v="103.6"/>
    <n v="103.9"/>
    <n v="104.6"/>
  </r>
  <r>
    <x v="0"/>
    <x v="0"/>
    <x v="1"/>
    <s v="2013 February"/>
    <n v="1275.3"/>
    <n v="419.29999999999995"/>
    <n v="320.39999999999998"/>
    <n v="100.3"/>
    <n v="106.2"/>
    <n v="104.4"/>
    <n v="103.9"/>
    <n v="104.1"/>
    <n v="104.4"/>
    <n v="105.8"/>
  </r>
  <r>
    <x v="1"/>
    <x v="0"/>
    <x v="1"/>
    <s v="2013 February"/>
    <n v="1284.6000000000001"/>
    <n v="419.6"/>
    <n v="318.5"/>
    <n v="100.4"/>
    <n v="105.7"/>
    <n v="104.7"/>
    <n v="104.4"/>
    <n v="103.7"/>
    <n v="104.3"/>
    <n v="104.7"/>
  </r>
  <r>
    <x v="2"/>
    <x v="0"/>
    <x v="1"/>
    <s v="2013 February"/>
    <n v="1278.7"/>
    <n v="419.29999999999995"/>
    <n v="319.7"/>
    <n v="100.4"/>
    <n v="106"/>
    <n v="104.5"/>
    <n v="104.2"/>
    <n v="103.9"/>
    <n v="104.4"/>
    <n v="105.3"/>
  </r>
  <r>
    <x v="0"/>
    <x v="0"/>
    <x v="2"/>
    <s v="2013 March"/>
    <n v="1276.6000000000001"/>
    <n v="420.40000000000003"/>
    <n v="321.89999999999998"/>
    <n v="100.33999999999999"/>
    <n v="106.1"/>
    <n v="104.7"/>
    <n v="104.6"/>
    <n v="104.3"/>
    <n v="104.6"/>
    <n v="106"/>
  </r>
  <r>
    <x v="1"/>
    <x v="0"/>
    <x v="2"/>
    <s v="2013 March"/>
    <n v="1279.8"/>
    <n v="421.5"/>
    <n v="320.2"/>
    <n v="100.4"/>
    <n v="106"/>
    <n v="105.2"/>
    <n v="105.5"/>
    <n v="103.8"/>
    <n v="104.9"/>
    <n v="105"/>
  </r>
  <r>
    <x v="2"/>
    <x v="0"/>
    <x v="2"/>
    <s v="2013 March"/>
    <n v="1277.8000000000002"/>
    <n v="420.8"/>
    <n v="321.2"/>
    <n v="100.4"/>
    <n v="106.1"/>
    <n v="104.9"/>
    <n v="105.1"/>
    <n v="104"/>
    <n v="104.7"/>
    <n v="105.5"/>
  </r>
  <r>
    <x v="0"/>
    <x v="0"/>
    <x v="3"/>
    <s v="2013 April"/>
    <n v="1279.3"/>
    <n v="420.8"/>
    <n v="323.5"/>
    <n v="100.38799999999999"/>
    <n v="106.5"/>
    <n v="105.1"/>
    <n v="104.4"/>
    <n v="104.8"/>
    <n v="104.6"/>
    <n v="106.4"/>
  </r>
  <r>
    <x v="1"/>
    <x v="0"/>
    <x v="3"/>
    <s v="2013 April"/>
    <n v="1289.4999999999998"/>
    <n v="423.9"/>
    <n v="322"/>
    <n v="100.5"/>
    <n v="106.4"/>
    <n v="105.7"/>
    <n v="105"/>
    <n v="105.2"/>
    <n v="105.1"/>
    <n v="105.7"/>
  </r>
  <r>
    <x v="2"/>
    <x v="0"/>
    <x v="3"/>
    <s v="2013 April"/>
    <n v="1283"/>
    <n v="421.79999999999995"/>
    <n v="322.89999999999998"/>
    <n v="100.5"/>
    <n v="106.5"/>
    <n v="105.3"/>
    <n v="104.7"/>
    <n v="105"/>
    <n v="104.8"/>
    <n v="106.1"/>
  </r>
  <r>
    <x v="0"/>
    <x v="0"/>
    <x v="4"/>
    <s v="2013 May"/>
    <n v="1286.5999999999999"/>
    <n v="422.6"/>
    <n v="325.29999999999995"/>
    <n v="100.4376"/>
    <n v="107.5"/>
    <n v="105.7"/>
    <n v="104.1"/>
    <n v="105.5"/>
    <n v="104.8"/>
    <n v="107.2"/>
  </r>
  <r>
    <x v="1"/>
    <x v="0"/>
    <x v="4"/>
    <s v="2013 May"/>
    <n v="1308.0999999999999"/>
    <n v="426.1"/>
    <n v="323.5"/>
    <n v="100.5"/>
    <n v="107.2"/>
    <n v="106.2"/>
    <n v="103.9"/>
    <n v="105.7"/>
    <n v="104.9"/>
    <n v="106.6"/>
  </r>
  <r>
    <x v="2"/>
    <x v="0"/>
    <x v="4"/>
    <s v="2013 May"/>
    <n v="1294.0999999999999"/>
    <n v="423.8"/>
    <n v="324.60000000000002"/>
    <n v="100.5"/>
    <n v="107.4"/>
    <n v="105.9"/>
    <n v="104"/>
    <n v="105.6"/>
    <n v="104.8"/>
    <n v="106.9"/>
  </r>
  <r>
    <x v="0"/>
    <x v="0"/>
    <x v="5"/>
    <s v="2013 June"/>
    <n v="1311.8"/>
    <n v="425.29999999999995"/>
    <n v="328"/>
    <n v="100.48751999999999"/>
    <n v="108.5"/>
    <n v="106.3"/>
    <n v="105"/>
    <n v="106.5"/>
    <n v="105.5"/>
    <n v="108.9"/>
  </r>
  <r>
    <x v="1"/>
    <x v="0"/>
    <x v="5"/>
    <s v="2013 June"/>
    <n v="1354.6000000000001"/>
    <n v="429.40000000000003"/>
    <n v="325.3"/>
    <n v="106.6"/>
    <n v="108"/>
    <n v="106.5"/>
    <n v="105.2"/>
    <n v="108.1"/>
    <n v="106.1"/>
    <n v="109.7"/>
  </r>
  <r>
    <x v="2"/>
    <x v="0"/>
    <x v="5"/>
    <s v="2013 June"/>
    <n v="1327"/>
    <n v="426.7"/>
    <n v="326.89999999999998"/>
    <n v="106.6"/>
    <n v="108.3"/>
    <n v="106.4"/>
    <n v="105.1"/>
    <n v="107.4"/>
    <n v="105.8"/>
    <n v="109.3"/>
  </r>
  <r>
    <x v="0"/>
    <x v="0"/>
    <x v="6"/>
    <s v="2013 July"/>
    <n v="1336.7999999999997"/>
    <n v="427.79999999999995"/>
    <n v="330.3"/>
    <n v="102.93750400000002"/>
    <n v="109.5"/>
    <n v="106.9"/>
    <n v="106.8"/>
    <n v="107.8"/>
    <n v="106.5"/>
    <n v="110.7"/>
  </r>
  <r>
    <x v="1"/>
    <x v="0"/>
    <x v="6"/>
    <s v="2013 July"/>
    <n v="1379"/>
    <n v="431.2"/>
    <n v="327.10000000000002"/>
    <n v="107.7"/>
    <n v="108.6"/>
    <n v="107.1"/>
    <n v="107.3"/>
    <n v="110.1"/>
    <n v="107.3"/>
    <n v="111.4"/>
  </r>
  <r>
    <x v="2"/>
    <x v="0"/>
    <x v="6"/>
    <s v="2013 July"/>
    <n v="1351.8"/>
    <n v="428.8"/>
    <n v="329"/>
    <n v="107.7"/>
    <n v="109.2"/>
    <n v="107"/>
    <n v="107.1"/>
    <n v="109.1"/>
    <n v="106.9"/>
    <n v="111"/>
  </r>
  <r>
    <x v="0"/>
    <x v="0"/>
    <x v="7"/>
    <s v="2013 August"/>
    <n v="1352.8"/>
    <n v="432.2"/>
    <n v="332.6"/>
    <n v="106.3075008"/>
    <n v="109.9"/>
    <n v="107.5"/>
    <n v="107.8"/>
    <n v="108.7"/>
    <n v="107.5"/>
    <n v="112.1"/>
  </r>
  <r>
    <x v="1"/>
    <x v="0"/>
    <x v="7"/>
    <s v="2013 August"/>
    <n v="1395.2"/>
    <n v="435.8"/>
    <n v="329.09999999999997"/>
    <n v="108.9"/>
    <n v="109.3"/>
    <n v="107.6"/>
    <n v="108.1"/>
    <n v="110.8"/>
    <n v="108.3"/>
    <n v="112.7"/>
  </r>
  <r>
    <x v="2"/>
    <x v="0"/>
    <x v="7"/>
    <s v="2013 August"/>
    <n v="1367.2"/>
    <n v="433.4"/>
    <n v="331.1"/>
    <n v="108.9"/>
    <n v="109.7"/>
    <n v="107.5"/>
    <n v="108"/>
    <n v="109.9"/>
    <n v="107.9"/>
    <n v="112.4"/>
  </r>
  <r>
    <x v="0"/>
    <x v="0"/>
    <x v="8"/>
    <s v="2013 September"/>
    <n v="1378.1000000000001"/>
    <n v="436.5"/>
    <n v="336.6"/>
    <n v="107.90150016"/>
    <n v="111.1"/>
    <n v="108.3"/>
    <n v="109.3"/>
    <n v="109.8"/>
    <n v="108.7"/>
    <n v="114.2"/>
  </r>
  <r>
    <x v="1"/>
    <x v="0"/>
    <x v="8"/>
    <s v="2013 September"/>
    <n v="1389.3000000000002"/>
    <n v="438.29999999999995"/>
    <n v="331.5"/>
    <n v="109.7"/>
    <n v="109.5"/>
    <n v="107.9"/>
    <n v="110.4"/>
    <n v="111.2"/>
    <n v="109.4"/>
    <n v="113.2"/>
  </r>
  <r>
    <x v="2"/>
    <x v="0"/>
    <x v="8"/>
    <s v="2013 September"/>
    <n v="1380.9999999999998"/>
    <n v="437"/>
    <n v="334.5"/>
    <n v="109.7"/>
    <n v="110.5"/>
    <n v="108.1"/>
    <n v="109.9"/>
    <n v="110.6"/>
    <n v="109"/>
    <n v="113.7"/>
  </r>
  <r>
    <x v="0"/>
    <x v="0"/>
    <x v="9"/>
    <s v="2013 October"/>
    <n v="1396.9"/>
    <n v="439.1"/>
    <n v="339.29999999999995"/>
    <n v="109.02030003199999"/>
    <n v="111.6"/>
    <n v="108.9"/>
    <n v="109.3"/>
    <n v="110.2"/>
    <n v="109.1"/>
    <n v="115.5"/>
  </r>
  <r>
    <x v="1"/>
    <x v="0"/>
    <x v="9"/>
    <s v="2013 October"/>
    <n v="1405.7999999999997"/>
    <n v="440.2"/>
    <n v="334.2"/>
    <n v="110.5"/>
    <n v="109.7"/>
    <n v="108.2"/>
    <n v="109.7"/>
    <n v="111.3"/>
    <n v="109.4"/>
    <n v="114"/>
  </r>
  <r>
    <x v="2"/>
    <x v="0"/>
    <x v="9"/>
    <s v="2013 October"/>
    <n v="1399.0000000000002"/>
    <n v="439.19999999999993"/>
    <n v="337.2"/>
    <n v="110.5"/>
    <n v="110.9"/>
    <n v="108.6"/>
    <n v="109.5"/>
    <n v="110.8"/>
    <n v="109.2"/>
    <n v="114.8"/>
  </r>
  <r>
    <x v="0"/>
    <x v="0"/>
    <x v="10"/>
    <s v="2013 November "/>
    <n v="1425"/>
    <n v="441.5"/>
    <n v="342.1"/>
    <n v="109.88406000640001"/>
    <n v="112.6"/>
    <n v="109.7"/>
    <n v="109.6"/>
    <n v="111"/>
    <n v="109.8"/>
    <n v="117.4"/>
  </r>
  <r>
    <x v="1"/>
    <x v="0"/>
    <x v="11"/>
    <s v="2013 November"/>
    <n v="1432.8"/>
    <n v="442.29999999999995"/>
    <n v="336.8"/>
    <n v="111.1"/>
    <n v="110"/>
    <n v="108.6"/>
    <n v="109.5"/>
    <n v="111.3"/>
    <n v="109.6"/>
    <n v="115"/>
  </r>
  <r>
    <x v="2"/>
    <x v="0"/>
    <x v="11"/>
    <s v="2013 November"/>
    <n v="1427"/>
    <n v="441.6"/>
    <n v="339.90000000000003"/>
    <n v="111.1"/>
    <n v="111.6"/>
    <n v="109.3"/>
    <n v="109.5"/>
    <n v="111.2"/>
    <n v="109.7"/>
    <n v="116.3"/>
  </r>
  <r>
    <x v="0"/>
    <x v="0"/>
    <x v="12"/>
    <s v="2013 December"/>
    <n v="1396.9"/>
    <n v="443"/>
    <n v="345.3"/>
    <n v="110.61681200128001"/>
    <n v="112.8"/>
    <n v="110.1"/>
    <n v="109.9"/>
    <n v="111.6"/>
    <n v="110.1"/>
    <n v="115.5"/>
  </r>
  <r>
    <x v="1"/>
    <x v="0"/>
    <x v="12"/>
    <s v="2013 December"/>
    <n v="1392.3000000000002"/>
    <n v="443.7"/>
    <n v="338.8"/>
    <n v="110.7"/>
    <n v="110.4"/>
    <n v="109"/>
    <n v="109.7"/>
    <n v="111.4"/>
    <n v="109.8"/>
    <n v="113.3"/>
  </r>
  <r>
    <x v="2"/>
    <x v="0"/>
    <x v="12"/>
    <s v="2013 December"/>
    <n v="1395.2000000000003"/>
    <n v="443"/>
    <n v="342.7"/>
    <n v="110.7"/>
    <n v="111.9"/>
    <n v="109.7"/>
    <n v="109.8"/>
    <n v="111.5"/>
    <n v="110"/>
    <n v="114.5"/>
  </r>
  <r>
    <x v="0"/>
    <x v="1"/>
    <x v="0"/>
    <s v="2014 January"/>
    <n v="1374.2"/>
    <n v="444.3"/>
    <n v="347.2"/>
    <n v="110.843362400256"/>
    <n v="113"/>
    <n v="110.6"/>
    <n v="110.5"/>
    <n v="111.8"/>
    <n v="110.6"/>
    <n v="114.2"/>
  </r>
  <r>
    <x v="1"/>
    <x v="1"/>
    <x v="0"/>
    <s v="2014 January"/>
    <n v="1372.2"/>
    <n v="445.6"/>
    <n v="340.4"/>
    <n v="111.6"/>
    <n v="111"/>
    <n v="109.7"/>
    <n v="110.8"/>
    <n v="111.5"/>
    <n v="110.5"/>
    <n v="112.9"/>
  </r>
  <r>
    <x v="2"/>
    <x v="1"/>
    <x v="0"/>
    <s v="2014 January"/>
    <n v="1373.4999999999998"/>
    <n v="444.7"/>
    <n v="344.4"/>
    <n v="111.6"/>
    <n v="112.2"/>
    <n v="110.3"/>
    <n v="110.7"/>
    <n v="111.6"/>
    <n v="110.6"/>
    <n v="113.6"/>
  </r>
  <r>
    <x v="0"/>
    <x v="1"/>
    <x v="1"/>
    <s v="2014 February"/>
    <n v="1369.3"/>
    <n v="445.7"/>
    <n v="348.3"/>
    <n v="111.0886724800512"/>
    <n v="113.2"/>
    <n v="110.9"/>
    <n v="110.8"/>
    <n v="112"/>
    <n v="110.9"/>
    <n v="114"/>
  </r>
  <r>
    <x v="1"/>
    <x v="1"/>
    <x v="1"/>
    <s v="2014 February"/>
    <n v="1363.9"/>
    <n v="447.3"/>
    <n v="341.7"/>
    <n v="112.5"/>
    <n v="111.1"/>
    <n v="110.4"/>
    <n v="111.3"/>
    <n v="111.6"/>
    <n v="111"/>
    <n v="113.1"/>
  </r>
  <r>
    <x v="2"/>
    <x v="1"/>
    <x v="1"/>
    <s v="2014 February"/>
    <n v="1367.5"/>
    <n v="446.09999999999997"/>
    <n v="345.6"/>
    <n v="112.5"/>
    <n v="112.4"/>
    <n v="110.7"/>
    <n v="111.1"/>
    <n v="111.8"/>
    <n v="110.9"/>
    <n v="113.6"/>
  </r>
  <r>
    <x v="0"/>
    <x v="1"/>
    <x v="2"/>
    <s v="2014 March"/>
    <n v="1378.4"/>
    <n v="446.70000000000005"/>
    <n v="349.6"/>
    <n v="111.85773449601024"/>
    <n v="113.4"/>
    <n v="111.4"/>
    <n v="111.2"/>
    <n v="112.4"/>
    <n v="111.3"/>
    <n v="114.6"/>
  </r>
  <r>
    <x v="1"/>
    <x v="1"/>
    <x v="2"/>
    <s v="2014 March"/>
    <n v="1370.8"/>
    <n v="449"/>
    <n v="343.09999999999997"/>
    <n v="113.2"/>
    <n v="110.9"/>
    <n v="110.8"/>
    <n v="111.6"/>
    <n v="111.8"/>
    <n v="111.4"/>
    <n v="113.7"/>
  </r>
  <r>
    <x v="2"/>
    <x v="1"/>
    <x v="13"/>
    <s v="2014 Marcrh"/>
    <n v="1375.5999999999997"/>
    <n v="447.5"/>
    <n v="346.9"/>
    <n v="113.2"/>
    <n v="112.5"/>
    <n v="111.2"/>
    <n v="111.4"/>
    <n v="112"/>
    <n v="111.3"/>
    <n v="114.2"/>
  </r>
  <r>
    <x v="0"/>
    <x v="1"/>
    <x v="3"/>
    <s v="2014 April"/>
    <n v="1390.6000000000001"/>
    <n v="448.29999999999995"/>
    <n v="352"/>
    <n v="112.65154689920205"/>
    <n v="113.4"/>
    <n v="111.8"/>
    <n v="111.2"/>
    <n v="113"/>
    <n v="111.5"/>
    <n v="115.4"/>
  </r>
  <r>
    <x v="1"/>
    <x v="1"/>
    <x v="3"/>
    <s v="2014 April"/>
    <n v="1391.3000000000002"/>
    <n v="450.6"/>
    <n v="344.5"/>
    <n v="113.9"/>
    <n v="110.9"/>
    <n v="111"/>
    <n v="111.2"/>
    <n v="112.5"/>
    <n v="111.4"/>
    <n v="114.7"/>
  </r>
  <r>
    <x v="2"/>
    <x v="1"/>
    <x v="3"/>
    <s v="2014 April"/>
    <n v="1390.8999999999999"/>
    <n v="449.1"/>
    <n v="349"/>
    <n v="113.9"/>
    <n v="112.5"/>
    <n v="111.5"/>
    <n v="111.2"/>
    <n v="112.7"/>
    <n v="111.5"/>
    <n v="115.1"/>
  </r>
  <r>
    <x v="0"/>
    <x v="1"/>
    <x v="4"/>
    <s v="2014 May"/>
    <n v="1399.6999999999998"/>
    <n v="450.29999999999995"/>
    <n v="354"/>
    <n v="113.37030937984041"/>
    <n v="113.4"/>
    <n v="112.1"/>
    <n v="111.4"/>
    <n v="113.1"/>
    <n v="111.8"/>
    <n v="116"/>
  </r>
  <r>
    <x v="1"/>
    <x v="1"/>
    <x v="4"/>
    <s v="2014 May"/>
    <n v="1412.4"/>
    <n v="452"/>
    <n v="345.9"/>
    <n v="114.3"/>
    <n v="111.1"/>
    <n v="111.2"/>
    <n v="111.3"/>
    <n v="112.9"/>
    <n v="111.7"/>
    <n v="115.6"/>
  </r>
  <r>
    <x v="2"/>
    <x v="1"/>
    <x v="4"/>
    <s v="2014 May"/>
    <n v="1404.8000000000004"/>
    <n v="450.79999999999995"/>
    <n v="350.79999999999995"/>
    <n v="114.3"/>
    <n v="112.5"/>
    <n v="111.8"/>
    <n v="111.3"/>
    <n v="113"/>
    <n v="111.8"/>
    <n v="115.8"/>
  </r>
  <r>
    <x v="0"/>
    <x v="1"/>
    <x v="5"/>
    <s v="2014 June"/>
    <n v="1410.7999999999997"/>
    <n v="451.6"/>
    <n v="356.3"/>
    <n v="113.95406187596809"/>
    <n v="114.4"/>
    <n v="112.8"/>
    <n v="112.2"/>
    <n v="114.3"/>
    <n v="112.3"/>
    <n v="117"/>
  </r>
  <r>
    <x v="1"/>
    <x v="1"/>
    <x v="5"/>
    <s v="2014 June"/>
    <n v="1433.8"/>
    <n v="452.7"/>
    <n v="347.3"/>
    <n v="113.9"/>
    <n v="111.2"/>
    <n v="111.4"/>
    <n v="111.5"/>
    <n v="115.1"/>
    <n v="112.2"/>
    <n v="116.4"/>
  </r>
  <r>
    <x v="2"/>
    <x v="1"/>
    <x v="5"/>
    <s v="2014 June"/>
    <n v="1419.5000000000002"/>
    <n v="451.90000000000003"/>
    <n v="352.7"/>
    <n v="113.9"/>
    <n v="113.2"/>
    <n v="112.3"/>
    <n v="111.8"/>
    <n v="114.8"/>
    <n v="112.3"/>
    <n v="116.7"/>
  </r>
  <r>
    <x v="0"/>
    <x v="1"/>
    <x v="6"/>
    <s v="2014 July"/>
    <n v="1447.6000000000001"/>
    <n v="454.2"/>
    <n v="359.3"/>
    <n v="114.07081237519363"/>
    <n v="115.3"/>
    <n v="113.4"/>
    <n v="113.2"/>
    <n v="115.5"/>
    <n v="113.1"/>
    <n v="119.5"/>
  </r>
  <r>
    <x v="1"/>
    <x v="1"/>
    <x v="6"/>
    <s v="2014 July"/>
    <n v="1485.7"/>
    <n v="456.90000000000003"/>
    <n v="349"/>
    <n v="114.8"/>
    <n v="111.6"/>
    <n v="111.5"/>
    <n v="113"/>
    <n v="117.8"/>
    <n v="113.5"/>
    <n v="118.9"/>
  </r>
  <r>
    <x v="2"/>
    <x v="1"/>
    <x v="6"/>
    <s v="2014 July"/>
    <n v="1461.5"/>
    <n v="454.9"/>
    <n v="355"/>
    <n v="114.8"/>
    <n v="113.9"/>
    <n v="112.7"/>
    <n v="113.1"/>
    <n v="116.8"/>
    <n v="113.3"/>
    <n v="119.2"/>
  </r>
  <r>
    <x v="0"/>
    <x v="1"/>
    <x v="7"/>
    <s v="2014 August"/>
    <n v="1466.4999999999998"/>
    <n v="456.20000000000005"/>
    <n v="360.4"/>
    <n v="114.29416247503873"/>
    <n v="115.4"/>
    <n v="114"/>
    <n v="113.2"/>
    <n v="116.2"/>
    <n v="113.5"/>
    <n v="120.7"/>
  </r>
  <r>
    <x v="1"/>
    <x v="1"/>
    <x v="7"/>
    <s v="2014 August"/>
    <n v="1502.6"/>
    <n v="460.8"/>
    <n v="350.6"/>
    <n v="115.5"/>
    <n v="111.8"/>
    <n v="112.2"/>
    <n v="112.5"/>
    <n v="119.2"/>
    <n v="113.9"/>
    <n v="119.9"/>
  </r>
  <r>
    <x v="2"/>
    <x v="1"/>
    <x v="7"/>
    <s v="2014 August"/>
    <n v="1479.2999999999997"/>
    <n v="457.6"/>
    <n v="356.4"/>
    <n v="115.5"/>
    <n v="114"/>
    <n v="113.3"/>
    <n v="112.8"/>
    <n v="118"/>
    <n v="113.7"/>
    <n v="120.3"/>
  </r>
  <r>
    <x v="0"/>
    <x v="1"/>
    <x v="8"/>
    <s v="2014 September"/>
    <n v="1466.7"/>
    <n v="457.70000000000005"/>
    <n v="362.2"/>
    <n v="114.97883249500774"/>
    <n v="115.8"/>
    <n v="114.5"/>
    <n v="112.8"/>
    <n v="116.6"/>
    <n v="113.7"/>
    <n v="120.9"/>
  </r>
  <r>
    <x v="1"/>
    <x v="1"/>
    <x v="8"/>
    <s v="2014 September"/>
    <n v="1478.9000000000003"/>
    <n v="462.5"/>
    <n v="352.1"/>
    <n v="116.1"/>
    <n v="111.8"/>
    <n v="112.3"/>
    <n v="111.2"/>
    <n v="120"/>
    <n v="113.6"/>
    <n v="119.2"/>
  </r>
  <r>
    <x v="2"/>
    <x v="1"/>
    <x v="8"/>
    <s v="2014 September"/>
    <n v="1470.2999999999997"/>
    <n v="459.2"/>
    <n v="358"/>
    <n v="116.1"/>
    <n v="114.3"/>
    <n v="113.7"/>
    <n v="112"/>
    <n v="118.6"/>
    <n v="113.7"/>
    <n v="120.1"/>
  </r>
  <r>
    <x v="0"/>
    <x v="1"/>
    <x v="9"/>
    <s v="2014 October"/>
    <n v="1464.3999999999999"/>
    <n v="459.1"/>
    <n v="365.3"/>
    <n v="115.63576649900156"/>
    <n v="116.4"/>
    <n v="115.3"/>
    <n v="112.6"/>
    <n v="116.9"/>
    <n v="114"/>
    <n v="121"/>
  </r>
  <r>
    <x v="1"/>
    <x v="1"/>
    <x v="9"/>
    <s v="2014 October"/>
    <n v="1472.3"/>
    <n v="463.20000000000005"/>
    <n v="353.4"/>
    <n v="116.7"/>
    <n v="112"/>
    <n v="112.6"/>
    <n v="111"/>
    <n v="120.2"/>
    <n v="113.7"/>
    <n v="119.1"/>
  </r>
  <r>
    <x v="2"/>
    <x v="1"/>
    <x v="9"/>
    <s v="2014 October"/>
    <n v="1466.6000000000001"/>
    <n v="460.1"/>
    <n v="360.6"/>
    <n v="116.7"/>
    <n v="114.7"/>
    <n v="114.3"/>
    <n v="111.8"/>
    <n v="118.8"/>
    <n v="113.9"/>
    <n v="120.1"/>
  </r>
  <r>
    <x v="0"/>
    <x v="1"/>
    <x v="11"/>
    <s v="2014 November"/>
    <n v="1465.2"/>
    <n v="459.7"/>
    <n v="366.70000000000005"/>
    <n v="116.24715329980032"/>
    <n v="117.3"/>
    <n v="115.9"/>
    <n v="112"/>
    <n v="117.2"/>
    <n v="114.1"/>
    <n v="121.1"/>
  </r>
  <r>
    <x v="1"/>
    <x v="1"/>
    <x v="11"/>
    <s v="2014 November"/>
    <n v="1472"/>
    <n v="465.20000000000005"/>
    <n v="355.2"/>
    <n v="117.1"/>
    <n v="112.6"/>
    <n v="113"/>
    <n v="109.7"/>
    <n v="120.3"/>
    <n v="113.4"/>
    <n v="119"/>
  </r>
  <r>
    <x v="2"/>
    <x v="1"/>
    <x v="11"/>
    <s v="2014 November"/>
    <n v="1466.8"/>
    <n v="461.29999999999995"/>
    <n v="362.1"/>
    <n v="117.1"/>
    <n v="115.5"/>
    <n v="114.8"/>
    <n v="110.8"/>
    <n v="119"/>
    <n v="113.8"/>
    <n v="120.1"/>
  </r>
  <r>
    <x v="0"/>
    <x v="1"/>
    <x v="12"/>
    <s v="2014 December"/>
    <n v="1452.3"/>
    <n v="461.70000000000005"/>
    <n v="367.7"/>
    <n v="116.76943065996007"/>
    <n v="117.4"/>
    <n v="116.2"/>
    <n v="111.5"/>
    <n v="117.7"/>
    <n v="114.2"/>
    <n v="120.3"/>
  </r>
  <r>
    <x v="1"/>
    <x v="1"/>
    <x v="12"/>
    <s v="2014 December"/>
    <n v="1461.1"/>
    <n v="467.20000000000005"/>
    <n v="356.5"/>
    <n v="116.5"/>
    <n v="113"/>
    <n v="113.2"/>
    <n v="108.8"/>
    <n v="120.7"/>
    <n v="113.4"/>
    <n v="118.4"/>
  </r>
  <r>
    <x v="2"/>
    <x v="1"/>
    <x v="12"/>
    <s v="2014 December"/>
    <n v="1454.8999999999999"/>
    <n v="463.50000000000006"/>
    <n v="363.2"/>
    <n v="116.5"/>
    <n v="115.7"/>
    <n v="115.1"/>
    <n v="110.1"/>
    <n v="119.5"/>
    <n v="113.8"/>
    <n v="119.4"/>
  </r>
  <r>
    <x v="0"/>
    <x v="2"/>
    <x v="0"/>
    <s v="2015 January"/>
    <n v="1450.1999999999998"/>
    <n v="464.8"/>
    <n v="370"/>
    <n v="116.79388613199201"/>
    <n v="118.4"/>
    <n v="116.6"/>
    <n v="111"/>
    <n v="118.2"/>
    <n v="114.5"/>
    <n v="120.3"/>
  </r>
  <r>
    <x v="1"/>
    <x v="2"/>
    <x v="0"/>
    <s v="2015 January"/>
    <n v="1458.3999999999999"/>
    <n v="469.9"/>
    <n v="357.3"/>
    <n v="117.3"/>
    <n v="113.4"/>
    <n v="113.7"/>
    <n v="107.9"/>
    <n v="120.8"/>
    <n v="113.4"/>
    <n v="118.5"/>
  </r>
  <r>
    <x v="2"/>
    <x v="2"/>
    <x v="0"/>
    <s v="2015 January"/>
    <n v="1452"/>
    <n v="466.3"/>
    <n v="364.9"/>
    <n v="117.3"/>
    <n v="116.5"/>
    <n v="115.5"/>
    <n v="109.4"/>
    <n v="119.7"/>
    <n v="114"/>
    <n v="119.5"/>
  </r>
  <r>
    <x v="0"/>
    <x v="2"/>
    <x v="1"/>
    <s v="2015 February"/>
    <n v="1451.7999999999997"/>
    <n v="468.6"/>
    <n v="373.1"/>
    <n v="116.8787772263984"/>
    <n v="120"/>
    <n v="117.7"/>
    <n v="110.9"/>
    <n v="118.7"/>
    <n v="115"/>
    <n v="120.6"/>
  </r>
  <r>
    <x v="1"/>
    <x v="2"/>
    <x v="1"/>
    <s v="2015 February"/>
    <n v="1454.3000000000002"/>
    <n v="471.49999999999994"/>
    <n v="358.4"/>
    <n v="118.1"/>
    <n v="114"/>
    <n v="114.1"/>
    <n v="106.8"/>
    <n v="120.4"/>
    <n v="113.2"/>
    <n v="118.7"/>
  </r>
  <r>
    <x v="2"/>
    <x v="2"/>
    <x v="1"/>
    <s v="2015 February"/>
    <n v="1451.3999999999996"/>
    <n v="469.3"/>
    <n v="367.2"/>
    <n v="118.1"/>
    <n v="117.7"/>
    <n v="116.3"/>
    <n v="108.7"/>
    <n v="119.7"/>
    <n v="114.1"/>
    <n v="119.7"/>
  </r>
  <r>
    <x v="0"/>
    <x v="2"/>
    <x v="2"/>
    <s v="2015 March"/>
    <n v="1452.6"/>
    <n v="469.90000000000003"/>
    <n v="374.4"/>
    <n v="117.53575544527969"/>
    <n v="120.6"/>
    <n v="118.2"/>
    <n v="111.6"/>
    <n v="119.4"/>
    <n v="115.5"/>
    <n v="121.1"/>
  </r>
  <r>
    <x v="1"/>
    <x v="2"/>
    <x v="2"/>
    <s v="2015 March"/>
    <n v="1451.0000000000002"/>
    <n v="472.50000000000006"/>
    <n v="359.5"/>
    <n v="118.6"/>
    <n v="114.4"/>
    <n v="114.3"/>
    <n v="108.4"/>
    <n v="120.6"/>
    <n v="113.8"/>
    <n v="119.1"/>
  </r>
  <r>
    <x v="2"/>
    <x v="2"/>
    <x v="2"/>
    <s v="2015 March"/>
    <n v="1451"/>
    <n v="470.29999999999995"/>
    <n v="368.4"/>
    <n v="118.6"/>
    <n v="118.3"/>
    <n v="116.7"/>
    <n v="109.9"/>
    <n v="120.1"/>
    <n v="114.7"/>
    <n v="120.2"/>
  </r>
  <r>
    <x v="0"/>
    <x v="2"/>
    <x v="3"/>
    <s v="2015 April"/>
    <n v="1457.8"/>
    <n v="472.9"/>
    <n v="375.7"/>
    <n v="118.18715108905594"/>
    <n v="121.2"/>
    <n v="118.6"/>
    <n v="111.9"/>
    <n v="119.9"/>
    <n v="116"/>
    <n v="121.5"/>
  </r>
  <r>
    <x v="1"/>
    <x v="2"/>
    <x v="3"/>
    <s v="2015 April"/>
    <n v="1458.8999999999999"/>
    <n v="474.7"/>
    <n v="360.6"/>
    <n v="119.2"/>
    <n v="114.7"/>
    <n v="114.6"/>
    <n v="108.4"/>
    <n v="121.7"/>
    <n v="114.2"/>
    <n v="119.7"/>
  </r>
  <r>
    <x v="2"/>
    <x v="2"/>
    <x v="3"/>
    <s v="2015 April"/>
    <n v="1457.2"/>
    <n v="473"/>
    <n v="369.6"/>
    <n v="119.2"/>
    <n v="118.7"/>
    <n v="117.1"/>
    <n v="110.1"/>
    <n v="121"/>
    <n v="115.1"/>
    <n v="120.7"/>
  </r>
  <r>
    <x v="0"/>
    <x v="2"/>
    <x v="4"/>
    <s v="2015 May"/>
    <n v="1467.5"/>
    <n v="475.90000000000003"/>
    <n v="378.2"/>
    <n v="118.75743021781118"/>
    <n v="121.9"/>
    <n v="119.4"/>
    <n v="113.3"/>
    <n v="120.5"/>
    <n v="116.9"/>
    <n v="122.4"/>
  </r>
  <r>
    <x v="1"/>
    <x v="2"/>
    <x v="4"/>
    <s v="2015 May"/>
    <n v="1481.2"/>
    <n v="477.4"/>
    <n v="361.4"/>
    <n v="119.6"/>
    <n v="114.9"/>
    <n v="114.9"/>
    <n v="110.8"/>
    <n v="122"/>
    <n v="115.2"/>
    <n v="120.7"/>
  </r>
  <r>
    <x v="2"/>
    <x v="2"/>
    <x v="4"/>
    <s v="2015 May"/>
    <n v="1471.2"/>
    <n v="475.70000000000005"/>
    <n v="371.4"/>
    <n v="119.6"/>
    <n v="119.2"/>
    <n v="117.7"/>
    <n v="112"/>
    <n v="121.4"/>
    <n v="116.1"/>
    <n v="121.6"/>
  </r>
  <r>
    <x v="0"/>
    <x v="2"/>
    <x v="5"/>
    <s v="2015 June"/>
    <n v="1496.8"/>
    <n v="480.2"/>
    <n v="381.5"/>
    <n v="119.27148604356223"/>
    <n v="122.6"/>
    <n v="120.4"/>
    <n v="114.2"/>
    <n v="122"/>
    <n v="117.9"/>
    <n v="124.1"/>
  </r>
  <r>
    <x v="1"/>
    <x v="2"/>
    <x v="5"/>
    <s v="2015 June"/>
    <n v="1518.6"/>
    <n v="478.8"/>
    <n v="363.1"/>
    <n v="119"/>
    <n v="115.1"/>
    <n v="115.4"/>
    <n v="111.7"/>
    <n v="123.8"/>
    <n v="116"/>
    <n v="121.7"/>
  </r>
  <r>
    <x v="2"/>
    <x v="2"/>
    <x v="5"/>
    <s v="2015 June"/>
    <n v="1503.7"/>
    <n v="478.7"/>
    <n v="374.1"/>
    <n v="119"/>
    <n v="119.8"/>
    <n v="118.5"/>
    <n v="112.9"/>
    <n v="123.1"/>
    <n v="117"/>
    <n v="123"/>
  </r>
  <r>
    <x v="0"/>
    <x v="2"/>
    <x v="6"/>
    <s v="2015 July"/>
    <n v="1504.3"/>
    <n v="481.09999999999997"/>
    <n v="382.6"/>
    <n v="119.29429720871244"/>
    <n v="123"/>
    <n v="120.8"/>
    <n v="114.1"/>
    <n v="122.9"/>
    <n v="118.1"/>
    <n v="124.7"/>
  </r>
  <r>
    <x v="1"/>
    <x v="2"/>
    <x v="6"/>
    <s v="2015 July"/>
    <n v="1524.6"/>
    <n v="479.7"/>
    <n v="364.1"/>
    <n v="119.9"/>
    <n v="115.3"/>
    <n v="116"/>
    <n v="111.5"/>
    <n v="125.4"/>
    <n v="116.3"/>
    <n v="122.4"/>
  </r>
  <r>
    <x v="2"/>
    <x v="2"/>
    <x v="6"/>
    <s v="2015 July"/>
    <n v="1510.7"/>
    <n v="479.8"/>
    <n v="375.1"/>
    <n v="119.9"/>
    <n v="120.1"/>
    <n v="119"/>
    <n v="112.7"/>
    <n v="124.4"/>
    <n v="117.2"/>
    <n v="123.6"/>
  </r>
  <r>
    <x v="0"/>
    <x v="2"/>
    <x v="7"/>
    <s v="2015 August"/>
    <n v="1525.1"/>
    <n v="482.6"/>
    <n v="384.8"/>
    <n v="119.41885944174248"/>
    <n v="123.8"/>
    <n v="121.1"/>
    <n v="113.6"/>
    <n v="123.6"/>
    <n v="118.2"/>
    <n v="126.1"/>
  </r>
  <r>
    <x v="1"/>
    <x v="2"/>
    <x v="7"/>
    <s v="2015 August"/>
    <n v="1540.1"/>
    <n v="482.2"/>
    <n v="364.8"/>
    <n v="120.9"/>
    <n v="115.3"/>
    <n v="116.6"/>
    <n v="109.9"/>
    <n v="126.2"/>
    <n v="116.2"/>
    <n v="123.2"/>
  </r>
  <r>
    <x v="2"/>
    <x v="2"/>
    <x v="7"/>
    <s v="2015 August"/>
    <n v="1529.1999999999998"/>
    <n v="481.7"/>
    <n v="376.70000000000005"/>
    <n v="120.9"/>
    <n v="120.6"/>
    <n v="119.4"/>
    <n v="111.7"/>
    <n v="125.1"/>
    <n v="117.2"/>
    <n v="124.8"/>
  </r>
  <r>
    <x v="0"/>
    <x v="2"/>
    <x v="8"/>
    <s v="2015 September"/>
    <n v="1535.7"/>
    <n v="486.2"/>
    <n v="387.1"/>
    <n v="120.2037718883485"/>
    <n v="123.7"/>
    <n v="121.4"/>
    <n v="113.8"/>
    <n v="124.5"/>
    <n v="118.8"/>
    <n v="127"/>
  </r>
  <r>
    <x v="1"/>
    <x v="2"/>
    <x v="8"/>
    <s v="2015 September"/>
    <n v="1545.7"/>
    <n v="484"/>
    <n v="365.8"/>
    <n v="121.6"/>
    <n v="115.1"/>
    <n v="117.1"/>
    <n v="109.1"/>
    <n v="126.5"/>
    <n v="116.2"/>
    <n v="123.5"/>
  </r>
  <r>
    <x v="2"/>
    <x v="2"/>
    <x v="8"/>
    <s v="2015 September"/>
    <n v="1537.6000000000001"/>
    <n v="484.4"/>
    <n v="378.5"/>
    <n v="121.6"/>
    <n v="120.4"/>
    <n v="119.8"/>
    <n v="111.3"/>
    <n v="125.7"/>
    <n v="117.5"/>
    <n v="125.4"/>
  </r>
  <r>
    <x v="0"/>
    <x v="2"/>
    <x v="9"/>
    <s v="2015 October"/>
    <n v="1552.3"/>
    <n v="488.09999999999997"/>
    <n v="389"/>
    <n v="121.04075437766971"/>
    <n v="124.4"/>
    <n v="122"/>
    <n v="113.8"/>
    <n v="125.1"/>
    <n v="119.2"/>
    <n v="127.7"/>
  </r>
  <r>
    <x v="1"/>
    <x v="2"/>
    <x v="9"/>
    <s v="2015 October"/>
    <n v="1573.4"/>
    <n v="485.90000000000003"/>
    <n v="366.79999999999995"/>
    <n v="122.4"/>
    <n v="114.9"/>
    <n v="117.7"/>
    <n v="109.3"/>
    <n v="126.5"/>
    <n v="116.5"/>
    <n v="124.2"/>
  </r>
  <r>
    <x v="2"/>
    <x v="2"/>
    <x v="9"/>
    <s v="2015 October"/>
    <n v="1557.8999999999999"/>
    <n v="486.20000000000005"/>
    <n v="380.1"/>
    <n v="122.4"/>
    <n v="120.8"/>
    <n v="120.4"/>
    <n v="111.4"/>
    <n v="125.9"/>
    <n v="117.9"/>
    <n v="126.1"/>
  </r>
  <r>
    <x v="0"/>
    <x v="2"/>
    <x v="11"/>
    <s v="2015 November"/>
    <n v="1563.2"/>
    <n v="490.4"/>
    <n v="391.79999999999995"/>
    <n v="121.80815087553394"/>
    <n v="125.6"/>
    <n v="122.6"/>
    <n v="114"/>
    <n v="125.8"/>
    <n v="119.6"/>
    <n v="128.30000000000001"/>
  </r>
  <r>
    <x v="1"/>
    <x v="2"/>
    <x v="11"/>
    <s v="2015 November"/>
    <n v="1588.6999999999998"/>
    <n v="488.59999999999997"/>
    <n v="368.5"/>
    <n v="122.9"/>
    <n v="115.1"/>
    <n v="118.1"/>
    <n v="109.3"/>
    <n v="126.6"/>
    <n v="116.6"/>
    <n v="124.6"/>
  </r>
  <r>
    <x v="2"/>
    <x v="2"/>
    <x v="11"/>
    <s v="2015 November"/>
    <n v="1570.3999999999999"/>
    <n v="488.3"/>
    <n v="382.4"/>
    <n v="122.9"/>
    <n v="121.6"/>
    <n v="120.9"/>
    <n v="111.5"/>
    <n v="126.3"/>
    <n v="118.1"/>
    <n v="126.6"/>
  </r>
  <r>
    <x v="0"/>
    <x v="2"/>
    <x v="12"/>
    <s v="2015 December"/>
    <n v="1559.0000000000002"/>
    <n v="492.1"/>
    <n v="392.9"/>
    <n v="122.48163017510679"/>
    <n v="125.7"/>
    <n v="123.1"/>
    <n v="114"/>
    <n v="125.6"/>
    <n v="119.8"/>
    <n v="127.9"/>
  </r>
  <r>
    <x v="1"/>
    <x v="2"/>
    <x v="12"/>
    <s v="2015 December"/>
    <n v="1578.6"/>
    <n v="489.7"/>
    <n v="369.4"/>
    <n v="122.4"/>
    <n v="116"/>
    <n v="118.6"/>
    <n v="109.3"/>
    <n v="126.6"/>
    <n v="116.7"/>
    <n v="124"/>
  </r>
  <r>
    <x v="2"/>
    <x v="2"/>
    <x v="12"/>
    <s v="2015 December"/>
    <n v="1564.1000000000001"/>
    <n v="489.8"/>
    <n v="383.5"/>
    <n v="122.4"/>
    <n v="122"/>
    <n v="121.4"/>
    <n v="111.5"/>
    <n v="126.2"/>
    <n v="118.3"/>
    <n v="126.1"/>
  </r>
  <r>
    <x v="0"/>
    <x v="3"/>
    <x v="0"/>
    <s v="2016 January"/>
    <n v="1565.8000000000002"/>
    <n v="494.19999999999993"/>
    <n v="394.70000000000005"/>
    <n v="122.61632603502134"/>
    <n v="126.2"/>
    <n v="123.7"/>
    <n v="113.6"/>
    <n v="126.2"/>
    <n v="120.1"/>
    <n v="128.1"/>
  </r>
  <r>
    <x v="1"/>
    <x v="3"/>
    <x v="0"/>
    <s v="2016 January"/>
    <n v="1580.9"/>
    <n v="492.5"/>
    <n v="370.5"/>
    <n v="123.4"/>
    <n v="116.9"/>
    <n v="119.1"/>
    <n v="108.9"/>
    <n v="126.4"/>
    <n v="116.8"/>
    <n v="124.2"/>
  </r>
  <r>
    <x v="2"/>
    <x v="3"/>
    <x v="0"/>
    <s v="2016 January"/>
    <n v="1569"/>
    <n v="492.2"/>
    <n v="384.9"/>
    <n v="123.4"/>
    <n v="122.7"/>
    <n v="122"/>
    <n v="111.1"/>
    <n v="126.3"/>
    <n v="118.5"/>
    <n v="126.3"/>
  </r>
  <r>
    <x v="0"/>
    <x v="3"/>
    <x v="1"/>
    <s v="2016 February"/>
    <n v="1557.8"/>
    <n v="498.3"/>
    <n v="397.1"/>
    <n v="122.84326520700426"/>
    <n v="127.5"/>
    <n v="124.3"/>
    <n v="113.9"/>
    <n v="127.1"/>
    <n v="120.9"/>
    <n v="127.9"/>
  </r>
  <r>
    <x v="1"/>
    <x v="3"/>
    <x v="1"/>
    <s v="2016 February"/>
    <n v="1555.5"/>
    <n v="495.6"/>
    <n v="371.6"/>
    <n v="124.4"/>
    <n v="116"/>
    <n v="119.5"/>
    <n v="109.1"/>
    <n v="126.3"/>
    <n v="117.2"/>
    <n v="123.8"/>
  </r>
  <r>
    <x v="2"/>
    <x v="3"/>
    <x v="1"/>
    <s v="2016 February"/>
    <n v="1555.1"/>
    <n v="495.79999999999995"/>
    <n v="386.9"/>
    <n v="124.4"/>
    <n v="123.1"/>
    <n v="122.5"/>
    <n v="111.4"/>
    <n v="126.6"/>
    <n v="119.1"/>
    <n v="126"/>
  </r>
  <r>
    <x v="0"/>
    <x v="3"/>
    <x v="2"/>
    <s v="2016 March"/>
    <n v="1557.8000000000002"/>
    <n v="499.79999999999995"/>
    <n v="398.40000000000003"/>
    <n v="123.68865304140085"/>
    <n v="127"/>
    <n v="124.8"/>
    <n v="113.6"/>
    <n v="127.5"/>
    <n v="121.1"/>
    <n v="128"/>
  </r>
  <r>
    <x v="1"/>
    <x v="3"/>
    <x v="2"/>
    <s v="2016 March"/>
    <n v="1546.9"/>
    <n v="497.5"/>
    <n v="372.2"/>
    <n v="124.9"/>
    <n v="114.8"/>
    <n v="119.7"/>
    <n v="108.5"/>
    <n v="126.4"/>
    <n v="117.3"/>
    <n v="123.8"/>
  </r>
  <r>
    <x v="2"/>
    <x v="3"/>
    <x v="2"/>
    <s v="2016 March"/>
    <n v="1552.1000000000001"/>
    <n v="497.50000000000006"/>
    <n v="387.9"/>
    <n v="124.9"/>
    <n v="122.4"/>
    <n v="122.9"/>
    <n v="110.9"/>
    <n v="126.9"/>
    <n v="119.3"/>
    <n v="126"/>
  </r>
  <r>
    <x v="0"/>
    <x v="3"/>
    <x v="3"/>
    <s v="2016 April"/>
    <n v="1576.2000000000003"/>
    <n v="502.5"/>
    <n v="400"/>
    <n v="124.45773060828017"/>
    <n v="127"/>
    <n v="125.2"/>
    <n v="114.4"/>
    <n v="127.9"/>
    <n v="121.7"/>
    <n v="129"/>
  </r>
  <r>
    <x v="1"/>
    <x v="3"/>
    <x v="3"/>
    <s v="2016 April"/>
    <n v="1585.2"/>
    <n v="499.70000000000005"/>
    <n v="373.1"/>
    <n v="125.6"/>
    <n v="114.6"/>
    <n v="120"/>
    <n v="110"/>
    <n v="127.6"/>
    <n v="118.2"/>
    <n v="125.3"/>
  </r>
  <r>
    <x v="2"/>
    <x v="3"/>
    <x v="3"/>
    <s v="2016 April"/>
    <n v="1577.7"/>
    <n v="499.9"/>
    <n v="389.20000000000005"/>
    <n v="125.6"/>
    <n v="122.3"/>
    <n v="123.2"/>
    <n v="112.1"/>
    <n v="127.7"/>
    <n v="120"/>
    <n v="127.3"/>
  </r>
  <r>
    <x v="0"/>
    <x v="3"/>
    <x v="4"/>
    <s v="2016 May"/>
    <n v="1597.6"/>
    <n v="505.40000000000003"/>
    <n v="401.3"/>
    <n v="125.09154612165605"/>
    <n v="127.4"/>
    <n v="125.8"/>
    <n v="115.1"/>
    <n v="129.1"/>
    <n v="122.5"/>
    <n v="130.30000000000001"/>
  </r>
  <r>
    <x v="1"/>
    <x v="3"/>
    <x v="4"/>
    <s v="2016 May"/>
    <n v="1625.2999999999997"/>
    <n v="502"/>
    <n v="374.1"/>
    <n v="126"/>
    <n v="115"/>
    <n v="120.3"/>
    <n v="110.7"/>
    <n v="128"/>
    <n v="118.7"/>
    <n v="126.6"/>
  </r>
  <r>
    <x v="2"/>
    <x v="3"/>
    <x v="4"/>
    <s v="2016 May"/>
    <n v="1606.2"/>
    <n v="502.59999999999997"/>
    <n v="390.4"/>
    <n v="126"/>
    <n v="122.7"/>
    <n v="123.7"/>
    <n v="112.8"/>
    <n v="128.5"/>
    <n v="120.7"/>
    <n v="128.6"/>
  </r>
  <r>
    <x v="0"/>
    <x v="3"/>
    <x v="5"/>
    <s v="2016 June"/>
    <n v="1622.1999999999998"/>
    <n v="507.6"/>
    <n v="403.5"/>
    <n v="125.65830922433119"/>
    <n v="128"/>
    <n v="126.2"/>
    <n v="116.3"/>
    <n v="130.19999999999999"/>
    <n v="123.3"/>
    <n v="131.9"/>
  </r>
  <r>
    <x v="1"/>
    <x v="3"/>
    <x v="5"/>
    <s v="2016 June"/>
    <n v="1665.4000000000003"/>
    <n v="502.99999999999994"/>
    <n v="375.29999999999995"/>
    <n v="125.5"/>
    <n v="115.5"/>
    <n v="120.6"/>
    <n v="112.3"/>
    <n v="129.30000000000001"/>
    <n v="119.6"/>
    <n v="128.1"/>
  </r>
  <r>
    <x v="2"/>
    <x v="3"/>
    <x v="5"/>
    <s v="2016 June"/>
    <n v="1636.1999999999998"/>
    <n v="504.20000000000005"/>
    <n v="392.1"/>
    <n v="125.5"/>
    <n v="123.3"/>
    <n v="124.1"/>
    <n v="114.2"/>
    <n v="129.69999999999999"/>
    <n v="121.5"/>
    <n v="130.1"/>
  </r>
  <r>
    <x v="0"/>
    <x v="3"/>
    <x v="6"/>
    <s v="2016 July"/>
    <n v="1642.9999999999998"/>
    <n v="511.4"/>
    <n v="405.9"/>
    <n v="125.6645773060828"/>
    <n v="128.19999999999999"/>
    <n v="126.7"/>
    <n v="116.4"/>
    <n v="130.80000000000001"/>
    <n v="123.8"/>
    <n v="133"/>
  </r>
  <r>
    <x v="1"/>
    <x v="3"/>
    <x v="6"/>
    <s v="2016 July"/>
    <n v="1689.8000000000002"/>
    <n v="504.90000000000003"/>
    <n v="375.9"/>
    <n v="126.4"/>
    <n v="115.5"/>
    <n v="120.9"/>
    <n v="111.7"/>
    <n v="130.80000000000001"/>
    <n v="119.9"/>
    <n v="129"/>
  </r>
  <r>
    <x v="2"/>
    <x v="3"/>
    <x v="6"/>
    <s v="2016 July"/>
    <n v="1658.5"/>
    <n v="507.20000000000005"/>
    <n v="393.8"/>
    <n v="126.4"/>
    <n v="123.4"/>
    <n v="124.5"/>
    <n v="113.9"/>
    <n v="130.80000000000001"/>
    <n v="121.9"/>
    <n v="131.1"/>
  </r>
  <r>
    <x v="0"/>
    <x v="3"/>
    <x v="7"/>
    <s v="2016 August"/>
    <n v="1649.3999999999999"/>
    <n v="514.5"/>
    <n v="407.9"/>
    <n v="125.89291546121656"/>
    <n v="129.1"/>
    <n v="127"/>
    <n v="116"/>
    <n v="131.9"/>
    <n v="124.2"/>
    <n v="133.5"/>
  </r>
  <r>
    <x v="1"/>
    <x v="3"/>
    <x v="7"/>
    <s v="2016 August"/>
    <n v="1662.0999999999995"/>
    <n v="507"/>
    <n v="377"/>
    <n v="127.3"/>
    <n v="114.7"/>
    <n v="121.2"/>
    <n v="110.4"/>
    <n v="131.5"/>
    <n v="119.9"/>
    <n v="128.4"/>
  </r>
  <r>
    <x v="2"/>
    <x v="3"/>
    <x v="7"/>
    <s v="2016 August"/>
    <n v="1652.4"/>
    <n v="509.9"/>
    <n v="395.49999999999994"/>
    <n v="127.3"/>
    <n v="123.6"/>
    <n v="124.8"/>
    <n v="113.1"/>
    <n v="131.69999999999999"/>
    <n v="122.1"/>
    <n v="131.1"/>
  </r>
  <r>
    <x v="0"/>
    <x v="3"/>
    <x v="8"/>
    <s v="2016 September"/>
    <n v="1641.9"/>
    <n v="517.20000000000005"/>
    <n v="409.8"/>
    <n v="126.65858309224332"/>
    <n v="129.69999999999999"/>
    <n v="127.8"/>
    <n v="117"/>
    <n v="132.19999999999999"/>
    <n v="124.9"/>
    <n v="133.4"/>
  </r>
  <r>
    <x v="1"/>
    <x v="3"/>
    <x v="8"/>
    <s v="2016 September"/>
    <n v="1634.2999999999997"/>
    <n v="508"/>
    <n v="378"/>
    <n v="127.9"/>
    <n v="114.8"/>
    <n v="121.4"/>
    <n v="111.8"/>
    <n v="131.6"/>
    <n v="120.5"/>
    <n v="128"/>
  </r>
  <r>
    <x v="2"/>
    <x v="3"/>
    <x v="8"/>
    <s v="2016 September"/>
    <n v="1637.6999999999998"/>
    <n v="512"/>
    <n v="397"/>
    <n v="127.9"/>
    <n v="124.1"/>
    <n v="125.4"/>
    <n v="114.3"/>
    <n v="131.80000000000001"/>
    <n v="122.8"/>
    <n v="130.9"/>
  </r>
  <r>
    <x v="0"/>
    <x v="3"/>
    <x v="9"/>
    <s v="2016 October"/>
    <n v="1643.1000000000001"/>
    <n v="519.1"/>
    <n v="412.7"/>
    <n v="127.41171661844866"/>
    <n v="129.80000000000001"/>
    <n v="128.69999999999999"/>
    <n v="117.8"/>
    <n v="133"/>
    <n v="125.7"/>
    <n v="133.80000000000001"/>
  </r>
  <r>
    <x v="1"/>
    <x v="3"/>
    <x v="9"/>
    <s v="2016 October"/>
    <n v="1640.3999999999999"/>
    <n v="508.8"/>
    <n v="379"/>
    <n v="128.69999999999999"/>
    <n v="115.2"/>
    <n v="121.8"/>
    <n v="112.8"/>
    <n v="131.9"/>
    <n v="120.9"/>
    <n v="128.6"/>
  </r>
  <r>
    <x v="2"/>
    <x v="3"/>
    <x v="9"/>
    <s v="2016 October"/>
    <n v="1640.6999999999996"/>
    <n v="513.5"/>
    <n v="399.1"/>
    <n v="128.69999999999999"/>
    <n v="124.3"/>
    <n v="126.1"/>
    <n v="115.2"/>
    <n v="132.4"/>
    <n v="123.4"/>
    <n v="131.4"/>
  </r>
  <r>
    <x v="0"/>
    <x v="3"/>
    <x v="11"/>
    <s v="2016 November"/>
    <n v="1635.8999999999999"/>
    <n v="520.29999999999995"/>
    <n v="413.59999999999997"/>
    <n v="128.12234332368973"/>
    <n v="130.30000000000001"/>
    <n v="129.1"/>
    <n v="118.2"/>
    <n v="133.69999999999999"/>
    <n v="126.1"/>
    <n v="133.6"/>
  </r>
  <r>
    <x v="1"/>
    <x v="3"/>
    <x v="11"/>
    <s v="2016 November"/>
    <n v="1632.5"/>
    <n v="510"/>
    <n v="380.2"/>
    <n v="129.1"/>
    <n v="116.2"/>
    <n v="122.1"/>
    <n v="113.4"/>
    <n v="132.1"/>
    <n v="121.3"/>
    <n v="128.5"/>
  </r>
  <r>
    <x v="2"/>
    <x v="3"/>
    <x v="11"/>
    <s v="2016 November"/>
    <n v="1633.6"/>
    <n v="514.79999999999995"/>
    <n v="400.1"/>
    <n v="129.1"/>
    <n v="125"/>
    <n v="126.4"/>
    <n v="115.7"/>
    <n v="132.80000000000001"/>
    <n v="123.8"/>
    <n v="131.19999999999999"/>
  </r>
  <r>
    <x v="0"/>
    <x v="3"/>
    <x v="12"/>
    <s v="2016 December"/>
    <n v="1620"/>
    <n v="520.70000000000005"/>
    <n v="415.3"/>
    <n v="128.74446866473795"/>
    <n v="132"/>
    <n v="129.69999999999999"/>
    <n v="118.6"/>
    <n v="134.19999999999999"/>
    <n v="126.3"/>
    <n v="132.80000000000001"/>
  </r>
  <r>
    <x v="1"/>
    <x v="3"/>
    <x v="12"/>
    <s v="2016 December"/>
    <n v="1606.7"/>
    <n v="509.80000000000007"/>
    <n v="381"/>
    <n v="128.5"/>
    <n v="117.8"/>
    <n v="122.3"/>
    <n v="113.7"/>
    <n v="132.30000000000001"/>
    <n v="121.4"/>
    <n v="127.6"/>
  </r>
  <r>
    <x v="2"/>
    <x v="3"/>
    <x v="12"/>
    <s v="2016 December"/>
    <n v="1614.1000000000001"/>
    <n v="515"/>
    <n v="401.5"/>
    <n v="128.5"/>
    <n v="126.6"/>
    <n v="126.9"/>
    <n v="116"/>
    <n v="133.1"/>
    <n v="123.9"/>
    <n v="130.4"/>
  </r>
  <r>
    <x v="0"/>
    <x v="4"/>
    <x v="0"/>
    <s v="2017 January"/>
    <n v="1608.3000000000002"/>
    <n v="521.4"/>
    <n v="416.5"/>
    <n v="128.7888937329476"/>
    <n v="132.1"/>
    <n v="129.9"/>
    <n v="119.1"/>
    <n v="134.6"/>
    <n v="126.6"/>
    <n v="132.4"/>
  </r>
  <r>
    <x v="1"/>
    <x v="4"/>
    <x v="0"/>
    <s v="2017 January"/>
    <n v="1590"/>
    <n v="511.70000000000005"/>
    <n v="381.5"/>
    <n v="129.6"/>
    <n v="118"/>
    <n v="122.6"/>
    <n v="115.2"/>
    <n v="132.4"/>
    <n v="122.1"/>
    <n v="127.8"/>
  </r>
  <r>
    <x v="2"/>
    <x v="4"/>
    <x v="0"/>
    <s v="2017 January"/>
    <n v="1600.6999999999996"/>
    <n v="516.29999999999995"/>
    <n v="402.4"/>
    <n v="129.6"/>
    <n v="126.8"/>
    <n v="127.1"/>
    <n v="117"/>
    <n v="133.30000000000001"/>
    <n v="124.4"/>
    <n v="130.30000000000001"/>
  </r>
  <r>
    <x v="0"/>
    <x v="4"/>
    <x v="1"/>
    <s v="2017 February"/>
    <n v="1605.1000000000001"/>
    <n v="524"/>
    <n v="416.90000000000003"/>
    <n v="128.99777874658952"/>
    <n v="133.19999999999999"/>
    <n v="130.1"/>
    <n v="119.5"/>
    <n v="134.9"/>
    <n v="127"/>
    <n v="132.6"/>
  </r>
  <r>
    <x v="1"/>
    <x v="4"/>
    <x v="1"/>
    <s v="2017 February"/>
    <n v="1581.9"/>
    <n v="513.6"/>
    <n v="382.3"/>
    <n v="130.5"/>
    <n v="119.2"/>
    <n v="122.9"/>
    <n v="115.5"/>
    <n v="132.4"/>
    <n v="122.4"/>
    <n v="128.19999999999999"/>
  </r>
  <r>
    <x v="2"/>
    <x v="4"/>
    <x v="1"/>
    <s v="2017 February"/>
    <n v="1595.4"/>
    <n v="518.5"/>
    <n v="403"/>
    <n v="130.5"/>
    <n v="127.9"/>
    <n v="127.4"/>
    <n v="117.4"/>
    <n v="133.4"/>
    <n v="124.8"/>
    <n v="130.6"/>
  </r>
  <r>
    <x v="0"/>
    <x v="4"/>
    <x v="2"/>
    <s v="2017 March"/>
    <n v="1598.7000000000003"/>
    <n v="525.6"/>
    <n v="418.59999999999997"/>
    <n v="129.8395557493179"/>
    <n v="134.19999999999999"/>
    <n v="130.6"/>
    <n v="119.8"/>
    <n v="135.19999999999999"/>
    <n v="127.4"/>
    <n v="132.80000000000001"/>
  </r>
  <r>
    <x v="1"/>
    <x v="4"/>
    <x v="2"/>
    <s v="2017 March"/>
    <n v="1582.1"/>
    <n v="515.20000000000005"/>
    <n v="383.20000000000005"/>
    <n v="131.1"/>
    <n v="120.8"/>
    <n v="123.1"/>
    <n v="115.6"/>
    <n v="132.80000000000001"/>
    <n v="122.6"/>
    <n v="128.69999999999999"/>
  </r>
  <r>
    <x v="2"/>
    <x v="4"/>
    <x v="2"/>
    <s v="2017 March"/>
    <n v="1591.7"/>
    <n v="519.9"/>
    <n v="404.29999999999995"/>
    <n v="131.1"/>
    <n v="129.1"/>
    <n v="127.8"/>
    <n v="117.6"/>
    <n v="133.80000000000001"/>
    <n v="125.1"/>
    <n v="130.9"/>
  </r>
  <r>
    <x v="0"/>
    <x v="4"/>
    <x v="3"/>
    <s v="2017 April"/>
    <n v="1596.3"/>
    <n v="526.4"/>
    <n v="420.80000000000007"/>
    <n v="130.60791114986358"/>
    <n v="135"/>
    <n v="131"/>
    <n v="119.2"/>
    <n v="135.69999999999999"/>
    <n v="127.5"/>
    <n v="132.9"/>
  </r>
  <r>
    <x v="1"/>
    <x v="4"/>
    <x v="3"/>
    <s v="2017 April"/>
    <n v="1584.3"/>
    <n v="516.6"/>
    <n v="384.2"/>
    <n v="131.69999999999999"/>
    <n v="121.4"/>
    <n v="123.4"/>
    <n v="114.3"/>
    <n v="133.6"/>
    <n v="122.5"/>
    <n v="129.1"/>
  </r>
  <r>
    <x v="2"/>
    <x v="4"/>
    <x v="3"/>
    <s v="2017 April"/>
    <n v="1591"/>
    <n v="521"/>
    <n v="406.1"/>
    <n v="131.69999999999999"/>
    <n v="129.80000000000001"/>
    <n v="128.1"/>
    <n v="116.6"/>
    <n v="134.5"/>
    <n v="125.1"/>
    <n v="131.1"/>
  </r>
  <r>
    <x v="0"/>
    <x v="4"/>
    <x v="4"/>
    <s v="2017 May"/>
    <n v="1597.1999999999996"/>
    <n v="528.90000000000009"/>
    <n v="421.6"/>
    <n v="131.24158222997272"/>
    <n v="135"/>
    <n v="131.4"/>
    <n v="119.4"/>
    <n v="136.30000000000001"/>
    <n v="127.9"/>
    <n v="133.30000000000001"/>
  </r>
  <r>
    <x v="1"/>
    <x v="4"/>
    <x v="4"/>
    <s v="2017 May"/>
    <n v="1585.8"/>
    <n v="516.90000000000009"/>
    <n v="384.9"/>
    <n v="132.1"/>
    <n v="120.1"/>
    <n v="123.6"/>
    <n v="114.3"/>
    <n v="133.80000000000001"/>
    <n v="122.6"/>
    <n v="129.30000000000001"/>
  </r>
  <r>
    <x v="2"/>
    <x v="4"/>
    <x v="4"/>
    <s v="2017 May"/>
    <n v="1592.0000000000002"/>
    <n v="522.5"/>
    <n v="406.8"/>
    <n v="132.1"/>
    <n v="129.4"/>
    <n v="128.4"/>
    <n v="116.7"/>
    <n v="134.80000000000001"/>
    <n v="125.3"/>
    <n v="131.4"/>
  </r>
  <r>
    <x v="0"/>
    <x v="4"/>
    <x v="5"/>
    <s v="2017 June"/>
    <n v="1608.4"/>
    <n v="530.1"/>
    <n v="423.09999999999997"/>
    <n v="131.76831644599454"/>
    <n v="134.80000000000001"/>
    <n v="131.30000000000001"/>
    <n v="119.4"/>
    <n v="136.9"/>
    <n v="128.1"/>
    <n v="133.9"/>
  </r>
  <r>
    <x v="1"/>
    <x v="4"/>
    <x v="5"/>
    <s v="2017 June"/>
    <n v="1606.8000000000002"/>
    <n v="518.20000000000005"/>
    <n v="384.9"/>
    <n v="131.4"/>
    <n v="119"/>
    <n v="123.8"/>
    <n v="113.9"/>
    <n v="134.30000000000001"/>
    <n v="122.7"/>
    <n v="129.9"/>
  </r>
  <r>
    <x v="2"/>
    <x v="4"/>
    <x v="5"/>
    <s v="2017 June"/>
    <n v="1606.9"/>
    <n v="523.6"/>
    <n v="407.7"/>
    <n v="131.4"/>
    <n v="128.80000000000001"/>
    <n v="128.5"/>
    <n v="116.5"/>
    <n v="135.4"/>
    <n v="125.5"/>
    <n v="132"/>
  </r>
  <r>
    <x v="0"/>
    <x v="4"/>
    <x v="6"/>
    <s v="2017 July"/>
    <n v="1641.5"/>
    <n v="533.79999999999995"/>
    <n v="425.9"/>
    <n v="131.7536632891989"/>
    <n v="135.30000000000001"/>
    <n v="132.1"/>
    <n v="119.1"/>
    <n v="138.6"/>
    <n v="128.6"/>
    <n v="136.19999999999999"/>
  </r>
  <r>
    <x v="1"/>
    <x v="4"/>
    <x v="6"/>
    <s v="2017 July"/>
    <n v="1643.6999999999998"/>
    <n v="520.79999999999995"/>
    <n v="385.70000000000005"/>
    <n v="132.6"/>
    <n v="119.7"/>
    <n v="125"/>
    <n v="113.2"/>
    <n v="135.5"/>
    <n v="123"/>
    <n v="131.80000000000001"/>
  </r>
  <r>
    <x v="2"/>
    <x v="4"/>
    <x v="6"/>
    <s v="2017 July"/>
    <n v="1640.8999999999999"/>
    <n v="526.9"/>
    <n v="409.7"/>
    <n v="132.6"/>
    <n v="129.4"/>
    <n v="129.4"/>
    <n v="116"/>
    <n v="136.80000000000001"/>
    <n v="125.9"/>
    <n v="134.19999999999999"/>
  </r>
  <r>
    <x v="0"/>
    <x v="4"/>
    <x v="7"/>
    <s v="2017 August"/>
    <n v="1660.8999999999999"/>
    <n v="537.5"/>
    <n v="429"/>
    <n v="131.95073265783978"/>
    <n v="136.4"/>
    <n v="133"/>
    <n v="120.3"/>
    <n v="140.19999999999999"/>
    <n v="129.69999999999999"/>
    <n v="137.80000000000001"/>
  </r>
  <r>
    <x v="1"/>
    <x v="4"/>
    <x v="7"/>
    <s v="2017 August"/>
    <n v="1648.3999999999999"/>
    <n v="524.09999999999991"/>
    <n v="388.4"/>
    <n v="134.4"/>
    <n v="118.9"/>
    <n v="125.7"/>
    <n v="114.6"/>
    <n v="135.69999999999999"/>
    <n v="123.8"/>
    <n v="132.69999999999999"/>
  </r>
  <r>
    <x v="2"/>
    <x v="4"/>
    <x v="7"/>
    <s v="2017 August"/>
    <n v="1655.1"/>
    <n v="530.29999999999995"/>
    <n v="412.6"/>
    <n v="134.4"/>
    <n v="129.80000000000001"/>
    <n v="130.19999999999999"/>
    <n v="117.3"/>
    <n v="137.6"/>
    <n v="126.8"/>
    <n v="135.4"/>
  </r>
  <r>
    <x v="0"/>
    <x v="4"/>
    <x v="8"/>
    <s v="2017 September"/>
    <n v="1652.6"/>
    <n v="540.5"/>
    <n v="430.99999999999994"/>
    <n v="133.19014653156793"/>
    <n v="137.4"/>
    <n v="133.4"/>
    <n v="121.2"/>
    <n v="139.6"/>
    <n v="130.30000000000001"/>
    <n v="137.6"/>
  </r>
  <r>
    <x v="1"/>
    <x v="4"/>
    <x v="8"/>
    <s v="2017 September"/>
    <n v="1624.9"/>
    <n v="527.29999999999995"/>
    <n v="389.9"/>
    <n v="135.69999999999999"/>
    <n v="120.6"/>
    <n v="126.1"/>
    <n v="115.7"/>
    <n v="135.9"/>
    <n v="124.5"/>
    <n v="132.4"/>
  </r>
  <r>
    <x v="2"/>
    <x v="4"/>
    <x v="8"/>
    <s v="2017 September"/>
    <n v="1641.1999999999998"/>
    <n v="533.20000000000005"/>
    <n v="414.5"/>
    <n v="135.69999999999999"/>
    <n v="131"/>
    <n v="130.6"/>
    <n v="118.3"/>
    <n v="137.4"/>
    <n v="127.5"/>
    <n v="135.19999999999999"/>
  </r>
  <r>
    <x v="0"/>
    <x v="4"/>
    <x v="9"/>
    <s v="2017 October"/>
    <n v="1659.6"/>
    <n v="542.20000000000005"/>
    <n v="433.99999999999994"/>
    <n v="134.67802930631359"/>
    <n v="138.1"/>
    <n v="134.19999999999999"/>
    <n v="121"/>
    <n v="140.1"/>
    <n v="130.69999999999999"/>
    <n v="138.30000000000001"/>
  </r>
  <r>
    <x v="1"/>
    <x v="4"/>
    <x v="9"/>
    <s v="2017 October"/>
    <n v="1640.6"/>
    <n v="529.1"/>
    <n v="391.5"/>
    <n v="137.30000000000001"/>
    <n v="122.6"/>
    <n v="126.6"/>
    <n v="115"/>
    <n v="136.30000000000001"/>
    <n v="124.5"/>
    <n v="133.5"/>
  </r>
  <r>
    <x v="2"/>
    <x v="4"/>
    <x v="9"/>
    <s v="2017 October"/>
    <n v="1650.9999999999998"/>
    <n v="534.9"/>
    <n v="416.90000000000003"/>
    <n v="137.30000000000001"/>
    <n v="132.19999999999999"/>
    <n v="131.30000000000001"/>
    <n v="117.8"/>
    <n v="137.9"/>
    <n v="127.7"/>
    <n v="136.1"/>
  </r>
  <r>
    <x v="0"/>
    <x v="4"/>
    <x v="11"/>
    <s v="2017 November"/>
    <n v="1685.8000000000002"/>
    <n v="545.79999999999995"/>
    <n v="437"/>
    <n v="136.13560586126272"/>
    <n v="141.1"/>
    <n v="135.80000000000001"/>
    <n v="121.6"/>
    <n v="141.5"/>
    <n v="131.69999999999999"/>
    <n v="140"/>
  </r>
  <r>
    <x v="1"/>
    <x v="4"/>
    <x v="11"/>
    <s v="2017 November"/>
    <n v="1671.3"/>
    <n v="531.6"/>
    <n v="393.9"/>
    <n v="138.6"/>
    <n v="125.7"/>
    <n v="127.4"/>
    <n v="115.3"/>
    <n v="136.6"/>
    <n v="124.9"/>
    <n v="134.80000000000001"/>
  </r>
  <r>
    <x v="2"/>
    <x v="4"/>
    <x v="11"/>
    <s v="2017 November"/>
    <n v="1679"/>
    <n v="538.09999999999991"/>
    <n v="419.6"/>
    <n v="138.6"/>
    <n v="135.30000000000001"/>
    <n v="132.6"/>
    <n v="118.3"/>
    <n v="138.6"/>
    <n v="128.4"/>
    <n v="137.6"/>
  </r>
  <r>
    <x v="0"/>
    <x v="4"/>
    <x v="12"/>
    <s v="2017 December"/>
    <n v="1682.5000000000002"/>
    <n v="545.49999999999989"/>
    <n v="437.09999999999997"/>
    <n v="137.58712117225255"/>
    <n v="142.6"/>
    <n v="136.1"/>
    <n v="122"/>
    <n v="141.1"/>
    <n v="131.9"/>
    <n v="139.80000000000001"/>
  </r>
  <r>
    <x v="1"/>
    <x v="4"/>
    <x v="12"/>
    <s v="2017 December"/>
    <n v="1641.8"/>
    <n v="532.9"/>
    <n v="395.2"/>
    <n v="139.1"/>
    <n v="126.8"/>
    <n v="128.19999999999999"/>
    <n v="115.3"/>
    <n v="136.69999999999999"/>
    <n v="125.1"/>
    <n v="134.1"/>
  </r>
  <r>
    <x v="2"/>
    <x v="4"/>
    <x v="12"/>
    <s v="2017 December"/>
    <n v="1666.1999999999998"/>
    <n v="538.5"/>
    <n v="420.2"/>
    <n v="139.1"/>
    <n v="136.6"/>
    <n v="133.1"/>
    <n v="118.5"/>
    <n v="138.5"/>
    <n v="128.6"/>
    <n v="137.19999999999999"/>
  </r>
  <r>
    <x v="0"/>
    <x v="5"/>
    <x v="0"/>
    <s v="2018 January"/>
    <n v="1669.5"/>
    <n v="547.69999999999993"/>
    <n v="438.1"/>
    <n v="138.59742423445053"/>
    <n v="142.30000000000001"/>
    <n v="136"/>
    <n v="122.7"/>
    <n v="141.6"/>
    <n v="132.30000000000001"/>
    <n v="139.30000000000001"/>
  </r>
  <r>
    <x v="1"/>
    <x v="5"/>
    <x v="0"/>
    <s v="2018 January"/>
    <n v="1622.4"/>
    <n v="535.29999999999995"/>
    <n v="396.29999999999995"/>
    <n v="140.4"/>
    <n v="127.3"/>
    <n v="129"/>
    <n v="116.3"/>
    <n v="137.1"/>
    <n v="125.8"/>
    <n v="134.1"/>
  </r>
  <r>
    <x v="2"/>
    <x v="5"/>
    <x v="0"/>
    <s v="2018 January"/>
    <n v="1650.9"/>
    <n v="540.69999999999993"/>
    <n v="421.3"/>
    <n v="140.4"/>
    <n v="136.6"/>
    <n v="133.30000000000001"/>
    <n v="119.3"/>
    <n v="139"/>
    <n v="129.1"/>
    <n v="136.9"/>
  </r>
  <r>
    <x v="0"/>
    <x v="5"/>
    <x v="1"/>
    <s v="2018 February"/>
    <n v="1651"/>
    <n v="546.90000000000009"/>
    <n v="438.90000000000003"/>
    <n v="139.51948484689009"/>
    <n v="142.4"/>
    <n v="136.19999999999999"/>
    <n v="123.3"/>
    <n v="141.5"/>
    <n v="132.5"/>
    <n v="138.5"/>
  </r>
  <r>
    <x v="1"/>
    <x v="5"/>
    <x v="1"/>
    <s v="2018 February"/>
    <n v="1602"/>
    <n v="537.90000000000009"/>
    <n v="397.09999999999997"/>
    <n v="141.30000000000001"/>
    <n v="127.3"/>
    <n v="129.80000000000001"/>
    <n v="117.4"/>
    <n v="137.19999999999999"/>
    <n v="126.5"/>
    <n v="134"/>
  </r>
  <r>
    <x v="2"/>
    <x v="5"/>
    <x v="1"/>
    <s v="2018 February"/>
    <n v="1631.7999999999997"/>
    <n v="541.1"/>
    <n v="422"/>
    <n v="141.30000000000001"/>
    <n v="136.69999999999999"/>
    <n v="133.80000000000001"/>
    <n v="120.2"/>
    <n v="139"/>
    <n v="129.6"/>
    <n v="136.4"/>
  </r>
  <r>
    <x v="0"/>
    <x v="5"/>
    <x v="2"/>
    <s v="2018 March"/>
    <n v="1650.7999999999997"/>
    <n v="550.70000000000005"/>
    <n v="440.5"/>
    <n v="140.58389696937803"/>
    <n v="142.6"/>
    <n v="136.69999999999999"/>
    <n v="124.6"/>
    <n v="142.69999999999999"/>
    <n v="133.30000000000001"/>
    <n v="138.69999999999999"/>
  </r>
  <r>
    <x v="1"/>
    <x v="5"/>
    <x v="2"/>
    <s v="2018 March"/>
    <n v="1589.3"/>
    <n v="539.4"/>
    <n v="398.59999999999997"/>
    <n v="142"/>
    <n v="126.4"/>
    <n v="130.5"/>
    <n v="117.8"/>
    <n v="137.80000000000001"/>
    <n v="127.1"/>
    <n v="134"/>
  </r>
  <r>
    <x v="2"/>
    <x v="5"/>
    <x v="2"/>
    <s v="2018 March"/>
    <n v="1626.9"/>
    <n v="544"/>
    <n v="423.6"/>
    <n v="142"/>
    <n v="136.5"/>
    <n v="134.30000000000001"/>
    <n v="121"/>
    <n v="139.80000000000001"/>
    <n v="130.30000000000001"/>
    <n v="136.5"/>
  </r>
  <r>
    <x v="0"/>
    <x v="5"/>
    <x v="3"/>
    <s v="2018 April"/>
    <n v="1648.1"/>
    <n v="554.4"/>
    <n v="442.5"/>
    <n v="141.43677939387561"/>
    <n v="143.80000000000001"/>
    <n v="137.6"/>
    <n v="125.3"/>
    <n v="143.69999999999999"/>
    <n v="134.19999999999999"/>
    <n v="139.1"/>
  </r>
  <r>
    <x v="1"/>
    <x v="5"/>
    <x v="3"/>
    <s v="2018 April"/>
    <n v="1593.5000000000002"/>
    <n v="540.9"/>
    <n v="401.40000000000003"/>
    <n v="142.9"/>
    <n v="124.6"/>
    <n v="131.30000000000001"/>
    <n v="118.9"/>
    <n v="139.69999999999999"/>
    <n v="128.19999999999999"/>
    <n v="134.80000000000001"/>
  </r>
  <r>
    <x v="2"/>
    <x v="5"/>
    <x v="3"/>
    <s v="2018 April"/>
    <n v="1627.5000000000002"/>
    <n v="547"/>
    <n v="426"/>
    <n v="142.9"/>
    <n v="136.5"/>
    <n v="135.19999999999999"/>
    <n v="121.9"/>
    <n v="141.4"/>
    <n v="131.30000000000001"/>
    <n v="137.1"/>
  </r>
  <r>
    <x v="0"/>
    <x v="5"/>
    <x v="4"/>
    <s v="2018 May"/>
    <n v="1650.2"/>
    <n v="557.20000000000005"/>
    <n v="444.7"/>
    <n v="142.24735587877512"/>
    <n v="144.30000000000001"/>
    <n v="138.4"/>
    <n v="126.4"/>
    <n v="144.4"/>
    <n v="135.1"/>
    <n v="139.80000000000001"/>
  </r>
  <r>
    <x v="1"/>
    <x v="5"/>
    <x v="4"/>
    <s v="2018 May"/>
    <n v="1596.3"/>
    <n v="543"/>
    <n v="403.5"/>
    <n v="143.19999999999999"/>
    <n v="124.7"/>
    <n v="132"/>
    <n v="119.8"/>
    <n v="140.4"/>
    <n v="128.9"/>
    <n v="135.4"/>
  </r>
  <r>
    <x v="2"/>
    <x v="5"/>
    <x v="4"/>
    <s v="2018 May"/>
    <n v="1629.8999999999999"/>
    <n v="549.5"/>
    <n v="428.09999999999997"/>
    <n v="143.19999999999999"/>
    <n v="136.9"/>
    <n v="136"/>
    <n v="122.9"/>
    <n v="142.1"/>
    <n v="132.1"/>
    <n v="137.80000000000001"/>
  </r>
  <r>
    <x v="0"/>
    <x v="5"/>
    <x v="5"/>
    <s v="2018 June"/>
    <n v="1657.4999999999998"/>
    <n v="559.30000000000007"/>
    <n v="446.3"/>
    <n v="142.88947117575503"/>
    <n v="145.1"/>
    <n v="138.4"/>
    <n v="127.4"/>
    <n v="145.1"/>
    <n v="135.6"/>
    <n v="140.5"/>
  </r>
  <r>
    <x v="1"/>
    <x v="5"/>
    <x v="5"/>
    <s v="2018 June"/>
    <n v="1620.6000000000001"/>
    <n v="544.4"/>
    <n v="405"/>
    <n v="142.5"/>
    <n v="126.5"/>
    <n v="132.6"/>
    <n v="120.4"/>
    <n v="141.19999999999999"/>
    <n v="129.5"/>
    <n v="136.19999999999999"/>
  </r>
  <r>
    <x v="2"/>
    <x v="5"/>
    <x v="5"/>
    <s v="2018 June"/>
    <n v="1643.8000000000002"/>
    <n v="551.30000000000007"/>
    <n v="429.7"/>
    <n v="142.5"/>
    <n v="138.1"/>
    <n v="136.19999999999999"/>
    <n v="123.7"/>
    <n v="142.80000000000001"/>
    <n v="132.6"/>
    <n v="138.5"/>
  </r>
  <r>
    <x v="0"/>
    <x v="5"/>
    <x v="6"/>
    <s v="2018 July"/>
    <n v="1677.7000000000003"/>
    <n v="558.69999999999993"/>
    <n v="447.20000000000005"/>
    <n v="142.85789423515101"/>
    <n v="146.80000000000001"/>
    <n v="139"/>
    <n v="127.5"/>
    <n v="145.80000000000001"/>
    <n v="136"/>
    <n v="141.80000000000001"/>
  </r>
  <r>
    <x v="1"/>
    <x v="5"/>
    <x v="6"/>
    <s v="2018 July"/>
    <n v="1644.3"/>
    <n v="545.4"/>
    <n v="406.4"/>
    <n v="143.6"/>
    <n v="128.1"/>
    <n v="133.6"/>
    <n v="120.1"/>
    <n v="144"/>
    <n v="130.19999999999999"/>
    <n v="137.5"/>
  </r>
  <r>
    <x v="2"/>
    <x v="5"/>
    <x v="6"/>
    <s v="2018 July"/>
    <n v="1665"/>
    <n v="551"/>
    <n v="430.80000000000007"/>
    <n v="143.6"/>
    <n v="139.69999999999999"/>
    <n v="137"/>
    <n v="123.6"/>
    <n v="144.69999999999999"/>
    <n v="133.19999999999999"/>
    <n v="139.80000000000001"/>
  </r>
  <r>
    <x v="0"/>
    <x v="5"/>
    <x v="7"/>
    <s v="2018 August"/>
    <n v="1685"/>
    <n v="560.10000000000014"/>
    <n v="449.2"/>
    <n v="143.01157884703019"/>
    <n v="147.69999999999999"/>
    <n v="139.4"/>
    <n v="128.30000000000001"/>
    <n v="146.9"/>
    <n v="136.6"/>
    <n v="142.5"/>
  </r>
  <r>
    <x v="1"/>
    <x v="5"/>
    <x v="7"/>
    <s v="2018 August"/>
    <n v="1640.1999999999998"/>
    <n v="547.6"/>
    <n v="407.3"/>
    <n v="144.6"/>
    <n v="129.80000000000001"/>
    <n v="134.9"/>
    <n v="120.7"/>
    <n v="145.30000000000001"/>
    <n v="131"/>
    <n v="138"/>
  </r>
  <r>
    <x v="2"/>
    <x v="5"/>
    <x v="7"/>
    <s v="2018 August"/>
    <n v="1667.6000000000004"/>
    <n v="552.70000000000005"/>
    <n v="432.20000000000005"/>
    <n v="144.6"/>
    <n v="140.9"/>
    <n v="137.69999999999999"/>
    <n v="124.3"/>
    <n v="146"/>
    <n v="133.9"/>
    <n v="140.4"/>
  </r>
  <r>
    <x v="0"/>
    <x v="5"/>
    <x v="8"/>
    <s v="2018 September"/>
    <n v="1666.7000000000003"/>
    <n v="562.79999999999995"/>
    <n v="449.5"/>
    <n v="143.88231576940603"/>
    <n v="149"/>
    <n v="140"/>
    <n v="129.9"/>
    <n v="147.6"/>
    <n v="137.4"/>
    <n v="142.1"/>
  </r>
  <r>
    <x v="1"/>
    <x v="5"/>
    <x v="8"/>
    <s v="2018 September"/>
    <n v="1620.7"/>
    <n v="550.5"/>
    <n v="409.20000000000005"/>
    <n v="145.30000000000001"/>
    <n v="131.19999999999999"/>
    <n v="135.69999999999999"/>
    <n v="122.5"/>
    <n v="145.19999999999999"/>
    <n v="131.9"/>
    <n v="138.1"/>
  </r>
  <r>
    <x v="2"/>
    <x v="5"/>
    <x v="8"/>
    <s v="2018 September"/>
    <n v="1648.7"/>
    <n v="555.4"/>
    <n v="433.29999999999995"/>
    <n v="145.30000000000001"/>
    <n v="142.30000000000001"/>
    <n v="138.4"/>
    <n v="126"/>
    <n v="146.19999999999999"/>
    <n v="134.69999999999999"/>
    <n v="140.19999999999999"/>
  </r>
  <r>
    <x v="0"/>
    <x v="5"/>
    <x v="9"/>
    <s v="2018 October"/>
    <n v="1647.6000000000001"/>
    <n v="568.69999999999993"/>
    <n v="445"/>
    <n v="144.73646315388118"/>
    <n v="149.69999999999999"/>
    <n v="144.80000000000001"/>
    <n v="130.80000000000001"/>
    <n v="148"/>
    <n v="139.80000000000001"/>
    <n v="142.19999999999999"/>
  </r>
  <r>
    <x v="1"/>
    <x v="5"/>
    <x v="9"/>
    <s v="2018 October"/>
    <n v="1626.5"/>
    <n v="552.70000000000005"/>
    <n v="411"/>
    <n v="146.30000000000001"/>
    <n v="133.4"/>
    <n v="136.19999999999999"/>
    <n v="123.3"/>
    <n v="145.5"/>
    <n v="132.5"/>
    <n v="138.9"/>
  </r>
  <r>
    <x v="2"/>
    <x v="5"/>
    <x v="9"/>
    <s v="2018 October"/>
    <n v="1642.6000000000001"/>
    <n v="564.70000000000005"/>
    <n v="434"/>
    <n v="146.9"/>
    <n v="145.30000000000001"/>
    <n v="142.1"/>
    <n v="125.5"/>
    <n v="147.80000000000001"/>
    <n v="136.30000000000001"/>
    <n v="140.80000000000001"/>
  </r>
  <r>
    <x v="0"/>
    <x v="5"/>
    <x v="11"/>
    <s v="2018 November"/>
    <n v="1649.9999999999995"/>
    <n v="575.6"/>
    <n v="448"/>
    <n v="145.70729263077624"/>
    <n v="150.30000000000001"/>
    <n v="145.4"/>
    <n v="130.30000000000001"/>
    <n v="150.19999999999999"/>
    <n v="140.1"/>
    <n v="142.4"/>
  </r>
  <r>
    <x v="1"/>
    <x v="5"/>
    <x v="11"/>
    <s v="2018 November"/>
    <n v="1629.4999999999998"/>
    <n v="554.20000000000005"/>
    <n v="413.1"/>
    <n v="146.9"/>
    <n v="136.69999999999999"/>
    <n v="136.80000000000001"/>
    <n v="121.2"/>
    <n v="146.1"/>
    <n v="132.19999999999999"/>
    <n v="139"/>
  </r>
  <r>
    <x v="2"/>
    <x v="5"/>
    <x v="11"/>
    <s v="2018 November"/>
    <n v="1642.2000000000003"/>
    <n v="564.6"/>
    <n v="433.8"/>
    <n v="146.9"/>
    <n v="145.1"/>
    <n v="142.1"/>
    <n v="125.5"/>
    <n v="147.80000000000001"/>
    <n v="136.30000000000001"/>
    <n v="140.80000000000001"/>
  </r>
  <r>
    <x v="0"/>
    <x v="5"/>
    <x v="12"/>
    <s v="2018 December"/>
    <n v="1635.3000000000002"/>
    <n v="576.70000000000005"/>
    <n v="448.3"/>
    <n v="146.54145852615525"/>
    <n v="149"/>
    <n v="149.6"/>
    <n v="128.9"/>
    <n v="155.1"/>
    <n v="141.6"/>
    <n v="141.9"/>
  </r>
  <r>
    <x v="1"/>
    <x v="5"/>
    <x v="12"/>
    <s v="2018 December"/>
    <n v="1618.5"/>
    <n v="555.20000000000005"/>
    <n v="413.8"/>
    <n v="146.5"/>
    <n v="132.4"/>
    <n v="137.30000000000001"/>
    <n v="118.8"/>
    <n v="146.5"/>
    <n v="131.69999999999999"/>
    <n v="138"/>
  </r>
  <r>
    <x v="2"/>
    <x v="5"/>
    <x v="12"/>
    <s v="2018 December"/>
    <n v="1628.9999999999998"/>
    <n v="565.79999999999995"/>
    <n v="434.3"/>
    <n v="146.5"/>
    <n v="142.69999999999999"/>
    <n v="144.9"/>
    <n v="123.6"/>
    <n v="150.1"/>
    <n v="136.80000000000001"/>
    <n v="140.1"/>
  </r>
  <r>
    <x v="0"/>
    <x v="6"/>
    <x v="0"/>
    <s v="2019 January"/>
    <n v="1622.6000000000001"/>
    <n v="576.1"/>
    <n v="445.6"/>
    <n v="146.66829170523107"/>
    <n v="146.19999999999999"/>
    <n v="149.6"/>
    <n v="128.6"/>
    <n v="155.19999999999999"/>
    <n v="141.69999999999999"/>
    <n v="141"/>
  </r>
  <r>
    <x v="1"/>
    <x v="6"/>
    <x v="0"/>
    <s v="2019 January"/>
    <n v="1616.2000000000003"/>
    <n v="556.39999999999986"/>
    <n v="414.5"/>
    <n v="147.69999999999999"/>
    <n v="128.6"/>
    <n v="137.80000000000001"/>
    <n v="118.6"/>
    <n v="146.6"/>
    <n v="131.80000000000001"/>
    <n v="138"/>
  </r>
  <r>
    <x v="2"/>
    <x v="6"/>
    <x v="0"/>
    <s v="2019 January"/>
    <n v="1620.1"/>
    <n v="566"/>
    <n v="433"/>
    <n v="147.69999999999999"/>
    <n v="139.5"/>
    <n v="145.1"/>
    <n v="123.3"/>
    <n v="150.19999999999999"/>
    <n v="136.9"/>
    <n v="139.6"/>
  </r>
  <r>
    <x v="0"/>
    <x v="6"/>
    <x v="1"/>
    <s v="2019 February"/>
    <n v="1622.4"/>
    <n v="578.5"/>
    <n v="446.5"/>
    <n v="147.01365834104621"/>
    <n v="145.30000000000001"/>
    <n v="149.9"/>
    <n v="129.19999999999999"/>
    <n v="155.5"/>
    <n v="142.19999999999999"/>
    <n v="141"/>
  </r>
  <r>
    <x v="1"/>
    <x v="6"/>
    <x v="1"/>
    <s v="2019 February"/>
    <n v="1626.1000000000001"/>
    <n v="558.40000000000009"/>
    <n v="415.5"/>
    <n v="148.5"/>
    <n v="127.1"/>
    <n v="138.5"/>
    <n v="119.2"/>
    <n v="146.6"/>
    <n v="132.4"/>
    <n v="138.6"/>
  </r>
  <r>
    <x v="2"/>
    <x v="6"/>
    <x v="1"/>
    <s v="2019 February"/>
    <n v="1623.5"/>
    <n v="568.20000000000005"/>
    <n v="433.9"/>
    <n v="148.5"/>
    <n v="138.4"/>
    <n v="145.6"/>
    <n v="123.9"/>
    <n v="150.30000000000001"/>
    <n v="137.4"/>
    <n v="139.9"/>
  </r>
  <r>
    <x v="0"/>
    <x v="6"/>
    <x v="2"/>
    <s v="2019 March"/>
    <n v="1623.8000000000002"/>
    <n v="578.1"/>
    <n v="447"/>
    <n v="147.88273166820923"/>
    <n v="146.4"/>
    <n v="150.4"/>
    <n v="129.9"/>
    <n v="155.5"/>
    <n v="142.4"/>
    <n v="141.19999999999999"/>
  </r>
  <r>
    <x v="1"/>
    <x v="6"/>
    <x v="2"/>
    <s v="2019 March"/>
    <n v="1639.9"/>
    <n v="559.29999999999995"/>
    <n v="416.29999999999995"/>
    <n v="149"/>
    <n v="128.80000000000001"/>
    <n v="139.19999999999999"/>
    <n v="119.9"/>
    <n v="146.69999999999999"/>
    <n v="132.80000000000001"/>
    <n v="139.5"/>
  </r>
  <r>
    <x v="2"/>
    <x v="6"/>
    <x v="2"/>
    <s v="2019 March"/>
    <n v="1629.2"/>
    <n v="568.29999999999995"/>
    <n v="434.5"/>
    <n v="149"/>
    <n v="139.69999999999999"/>
    <n v="146.19999999999999"/>
    <n v="124.6"/>
    <n v="150.30000000000001"/>
    <n v="137.69999999999999"/>
    <n v="140.4"/>
  </r>
  <r>
    <x v="0"/>
    <x v="6"/>
    <x v="4"/>
    <s v="2019 May"/>
    <n v="1644.4"/>
    <n v="580.79999999999995"/>
    <n v="448.59999999999997"/>
    <n v="148.57654633364183"/>
    <n v="146.9"/>
    <n v="151.30000000000001"/>
    <n v="130.19999999999999"/>
    <n v="156.69999999999999"/>
    <n v="142.9"/>
    <n v="142.4"/>
  </r>
  <r>
    <x v="1"/>
    <x v="6"/>
    <x v="4"/>
    <s v="2019 May"/>
    <n v="1682.6000000000001"/>
    <n v="561.70000000000005"/>
    <n v="417.9"/>
    <n v="150.1"/>
    <n v="129.4"/>
    <n v="139.80000000000001"/>
    <n v="120.1"/>
    <n v="148"/>
    <n v="133.30000000000001"/>
    <n v="141.5"/>
  </r>
  <r>
    <x v="2"/>
    <x v="6"/>
    <x v="4"/>
    <s v="2019 May"/>
    <n v="1657.9000000000003"/>
    <n v="570.70000000000005"/>
    <n v="436.1"/>
    <n v="150.1"/>
    <n v="140.30000000000001"/>
    <n v="146.9"/>
    <n v="124.9"/>
    <n v="151.6"/>
    <n v="138.19999999999999"/>
    <n v="142"/>
  </r>
  <r>
    <x v="0"/>
    <x v="6"/>
    <x v="5"/>
    <s v="2019 June"/>
    <n v="1666.1999999999998"/>
    <n v="583.40000000000009"/>
    <n v="448.59999999999997"/>
    <n v="149.35530926672837"/>
    <n v="147.80000000000001"/>
    <n v="151.69999999999999"/>
    <n v="130.19999999999999"/>
    <n v="157.69999999999999"/>
    <n v="143.30000000000001"/>
    <n v="143.6"/>
  </r>
  <r>
    <x v="1"/>
    <x v="6"/>
    <x v="5"/>
    <s v="2019 June"/>
    <n v="1704.2999999999997"/>
    <n v="563.70000000000005"/>
    <n v="418.4"/>
    <n v="149.4"/>
    <n v="130.5"/>
    <n v="140.30000000000001"/>
    <n v="119.6"/>
    <n v="148.9"/>
    <n v="133.6"/>
    <n v="142.1"/>
  </r>
  <r>
    <x v="2"/>
    <x v="6"/>
    <x v="5"/>
    <s v="2019 June"/>
    <n v="1679.9"/>
    <n v="573"/>
    <n v="436.4"/>
    <n v="149.4"/>
    <n v="141.19999999999999"/>
    <n v="147.4"/>
    <n v="124.6"/>
    <n v="152.5"/>
    <n v="138.6"/>
    <n v="142.9"/>
  </r>
  <r>
    <x v="0"/>
    <x v="6"/>
    <x v="6"/>
    <s v="2019 July"/>
    <n v="1688.3999999999999"/>
    <n v="586.6"/>
    <n v="449.1"/>
    <n v="149.67106185334566"/>
    <n v="146.80000000000001"/>
    <n v="152.19999999999999"/>
    <n v="131.19999999999999"/>
    <n v="159.1"/>
    <n v="144.19999999999999"/>
    <n v="144.9"/>
  </r>
  <r>
    <x v="1"/>
    <x v="6"/>
    <x v="6"/>
    <s v="2019 July"/>
    <n v="1727.8999999999999"/>
    <n v="566.79999999999995"/>
    <n v="419.3"/>
    <n v="150.6"/>
    <n v="127"/>
    <n v="140.80000000000001"/>
    <n v="120.6"/>
    <n v="150.4"/>
    <n v="134.5"/>
    <n v="143.30000000000001"/>
  </r>
  <r>
    <x v="2"/>
    <x v="6"/>
    <x v="6"/>
    <s v="2019 July"/>
    <n v="1702.8"/>
    <n v="576.09999999999991"/>
    <n v="437"/>
    <n v="150.6"/>
    <n v="139.30000000000001"/>
    <n v="147.9"/>
    <n v="125.6"/>
    <n v="154"/>
    <n v="139.5"/>
    <n v="144.19999999999999"/>
  </r>
  <r>
    <x v="0"/>
    <x v="6"/>
    <x v="7"/>
    <s v="2019 August"/>
    <n v="1696.0000000000002"/>
    <n v="590.40000000000009"/>
    <n v="449.5"/>
    <n v="149.93421237066914"/>
    <n v="146.4"/>
    <n v="152.69999999999999"/>
    <n v="131.4"/>
    <n v="159.69999999999999"/>
    <n v="144.9"/>
    <n v="145.69999999999999"/>
  </r>
  <r>
    <x v="1"/>
    <x v="6"/>
    <x v="7"/>
    <s v="2019 August"/>
    <n v="1739.3"/>
    <n v="570.90000000000009"/>
    <n v="420.2"/>
    <n v="151.6"/>
    <n v="125.5"/>
    <n v="141.5"/>
    <n v="120.8"/>
    <n v="151.5"/>
    <n v="135.30000000000001"/>
    <n v="144.19999999999999"/>
  </r>
  <r>
    <x v="2"/>
    <x v="6"/>
    <x v="7"/>
    <s v="2019 August"/>
    <n v="1711.6"/>
    <n v="580"/>
    <n v="437.6"/>
    <n v="151.6"/>
    <n v="138.5"/>
    <n v="148.5"/>
    <n v="125.8"/>
    <n v="154.9"/>
    <n v="140.19999999999999"/>
    <n v="145"/>
  </r>
  <r>
    <x v="0"/>
    <x v="6"/>
    <x v="8"/>
    <s v="2019 September"/>
    <n v="1710.2"/>
    <n v="592.70000000000005"/>
    <n v="449.29999999999995"/>
    <n v="150.86684247413385"/>
    <n v="146.9"/>
    <n v="153.4"/>
    <n v="131.6"/>
    <n v="160.19999999999999"/>
    <n v="145.4"/>
    <n v="146.69999999999999"/>
  </r>
  <r>
    <x v="1"/>
    <x v="6"/>
    <x v="8"/>
    <s v="2019 September"/>
    <n v="1744.9"/>
    <n v="573.5"/>
    <n v="420.8"/>
    <n v="152.19999999999999"/>
    <n v="126.6"/>
    <n v="141.9"/>
    <n v="121.2"/>
    <n v="151.6"/>
    <n v="135.69999999999999"/>
    <n v="144.69999999999999"/>
  </r>
  <r>
    <x v="2"/>
    <x v="6"/>
    <x v="8"/>
    <s v="2019 September"/>
    <n v="1722.6999999999998"/>
    <n v="582.5"/>
    <n v="437.69999999999993"/>
    <n v="152.19999999999999"/>
    <n v="139.19999999999999"/>
    <n v="149"/>
    <n v="126.1"/>
    <n v="155.19999999999999"/>
    <n v="140.69999999999999"/>
    <n v="145.80000000000001"/>
  </r>
  <r>
    <x v="0"/>
    <x v="6"/>
    <x v="9"/>
    <s v="2019 October"/>
    <n v="1738.2999999999997"/>
    <n v="593.9"/>
    <n v="449.4"/>
    <n v="151.69336849482679"/>
    <n v="147.69999999999999"/>
    <n v="153.69999999999999"/>
    <n v="131.69999999999999"/>
    <n v="160.69999999999999"/>
    <n v="145.69999999999999"/>
    <n v="148.30000000000001"/>
  </r>
  <r>
    <x v="1"/>
    <x v="6"/>
    <x v="9"/>
    <s v="2019 October"/>
    <n v="1772.4"/>
    <n v="575.20000000000005"/>
    <n v="422.20000000000005"/>
    <n v="153"/>
    <n v="128.9"/>
    <n v="142.4"/>
    <n v="121.5"/>
    <n v="151.69999999999999"/>
    <n v="136"/>
    <n v="146"/>
  </r>
  <r>
    <x v="2"/>
    <x v="6"/>
    <x v="9"/>
    <s v="2019 October"/>
    <n v="1750.4999999999998"/>
    <n v="583.9"/>
    <n v="438.40000000000003"/>
    <n v="153"/>
    <n v="140.6"/>
    <n v="149.4"/>
    <n v="126.3"/>
    <n v="155.4"/>
    <n v="141"/>
    <n v="147.19999999999999"/>
  </r>
  <r>
    <x v="0"/>
    <x v="6"/>
    <x v="11"/>
    <s v="2019 November"/>
    <n v="1765.9"/>
    <n v="595.6"/>
    <n v="450.8"/>
    <n v="152.41867369896536"/>
    <n v="148.4"/>
    <n v="154.30000000000001"/>
    <n v="132.1"/>
    <n v="160.80000000000001"/>
    <n v="146.1"/>
    <n v="149.9"/>
  </r>
  <r>
    <x v="1"/>
    <x v="6"/>
    <x v="11"/>
    <s v="2019 November"/>
    <n v="1793.4999999999998"/>
    <n v="576.9"/>
    <n v="423.09999999999997"/>
    <n v="153.5"/>
    <n v="132.19999999999999"/>
    <n v="142.80000000000001"/>
    <n v="121.7"/>
    <n v="151.80000000000001"/>
    <n v="136.30000000000001"/>
    <n v="147"/>
  </r>
  <r>
    <x v="2"/>
    <x v="6"/>
    <x v="11"/>
    <s v="2019 November"/>
    <n v="1775.6000000000001"/>
    <n v="585.60000000000014"/>
    <n v="439.5"/>
    <n v="153.5"/>
    <n v="142.30000000000001"/>
    <n v="149.9"/>
    <n v="126.6"/>
    <n v="155.5"/>
    <n v="141.30000000000001"/>
    <n v="148.6"/>
  </r>
  <r>
    <x v="0"/>
    <x v="6"/>
    <x v="12"/>
    <s v="2019 December"/>
    <n v="1801.6999999999996"/>
    <n v="597.20000000000005"/>
    <n v="451.79999999999995"/>
    <n v="153.08373473979307"/>
    <n v="149.9"/>
    <n v="154.80000000000001"/>
    <n v="135"/>
    <n v="161.1"/>
    <n v="147.1"/>
    <n v="152.30000000000001"/>
  </r>
  <r>
    <x v="1"/>
    <x v="6"/>
    <x v="12"/>
    <s v="2019 December"/>
    <n v="1825.9"/>
    <n v="578.20000000000005"/>
    <n v="424.20000000000005"/>
    <n v="152.80000000000001"/>
    <n v="133.6"/>
    <n v="143.19999999999999"/>
    <n v="125.2"/>
    <n v="151.9"/>
    <n v="137.69999999999999"/>
    <n v="148.30000000000001"/>
  </r>
  <r>
    <x v="2"/>
    <x v="6"/>
    <x v="12"/>
    <s v="2019 December"/>
    <n v="1810.3000000000002"/>
    <n v="587"/>
    <n v="440.6"/>
    <n v="152.80000000000001"/>
    <n v="143.69999999999999"/>
    <n v="150.4"/>
    <n v="129.80000000000001"/>
    <n v="155.69999999999999"/>
    <n v="142.5"/>
    <n v="150.4"/>
  </r>
  <r>
    <x v="0"/>
    <x v="7"/>
    <x v="0"/>
    <s v="2020 January"/>
    <n v="1798.8999999999999"/>
    <n v="600.9"/>
    <n v="452.30000000000007"/>
    <n v="153.13674694795858"/>
    <n v="150.4"/>
    <n v="155.69999999999999"/>
    <n v="136.30000000000001"/>
    <n v="161.69999999999999"/>
    <n v="148.1"/>
    <n v="151.9"/>
  </r>
  <r>
    <x v="1"/>
    <x v="7"/>
    <x v="0"/>
    <s v="2020 January"/>
    <n v="1814.3"/>
    <n v="581.19999999999993"/>
    <n v="425.1"/>
    <n v="153.9"/>
    <n v="135.1"/>
    <n v="143.80000000000001"/>
    <n v="126.1"/>
    <n v="152.1"/>
    <n v="138.4"/>
    <n v="148.19999999999999"/>
  </r>
  <r>
    <x v="2"/>
    <x v="7"/>
    <x v="0"/>
    <s v="2020 January"/>
    <n v="1804.3"/>
    <n v="590.4"/>
    <n v="441.2"/>
    <n v="153.9"/>
    <n v="144.6"/>
    <n v="151.19999999999999"/>
    <n v="130.9"/>
    <n v="156.1"/>
    <n v="143.4"/>
    <n v="150.19999999999999"/>
  </r>
  <r>
    <x v="0"/>
    <x v="7"/>
    <x v="1"/>
    <s v="2020 February"/>
    <n v="1769.6999999999998"/>
    <n v="603.29999999999995"/>
    <n v="452.8"/>
    <n v="153.30734938959171"/>
    <n v="152.30000000000001"/>
    <n v="156.19999999999999"/>
    <n v="136"/>
    <n v="161.9"/>
    <n v="148.4"/>
    <n v="150.4"/>
  </r>
  <r>
    <x v="1"/>
    <x v="7"/>
    <x v="1"/>
    <s v="2020 February"/>
    <n v="1785.1"/>
    <n v="584.70000000000005"/>
    <n v="426"/>
    <n v="154.80000000000001"/>
    <n v="138.9"/>
    <n v="144.4"/>
    <n v="125.2"/>
    <n v="152.19999999999999"/>
    <n v="138.4"/>
    <n v="147.69999999999999"/>
  </r>
  <r>
    <x v="2"/>
    <x v="7"/>
    <x v="1"/>
    <s v="2020 February"/>
    <n v="1775.1"/>
    <n v="593.20000000000005"/>
    <n v="442"/>
    <n v="154.80000000000001"/>
    <n v="147.19999999999999"/>
    <n v="151.69999999999999"/>
    <n v="130.30000000000001"/>
    <n v="156.19999999999999"/>
    <n v="143.6"/>
    <n v="149.1"/>
  </r>
  <r>
    <x v="0"/>
    <x v="7"/>
    <x v="2"/>
    <s v="2020 March"/>
    <n v="1754.4999999999998"/>
    <n v="606.9"/>
    <n v="453.5"/>
    <n v="154.14146987791833"/>
    <n v="153.4"/>
    <n v="156.69999999999999"/>
    <n v="135.80000000000001"/>
    <n v="161.19999999999999"/>
    <n v="148.6"/>
    <n v="149.80000000000001"/>
  </r>
  <r>
    <x v="1"/>
    <x v="7"/>
    <x v="2"/>
    <s v="2020 March"/>
    <n v="1766.6"/>
    <n v="588.40000000000009"/>
    <n v="427.1"/>
    <n v="154.5"/>
    <n v="141.4"/>
    <n v="145"/>
    <n v="124.6"/>
    <n v="152.5"/>
    <n v="138.69999999999999"/>
    <n v="147.30000000000001"/>
  </r>
  <r>
    <x v="2"/>
    <x v="7"/>
    <x v="2"/>
    <s v="2020 March"/>
    <n v="1758.7"/>
    <n v="596.79999999999995"/>
    <n v="442.90000000000003"/>
    <n v="154.5"/>
    <n v="148.9"/>
    <n v="152.30000000000001"/>
    <n v="129.9"/>
    <n v="156.1"/>
    <n v="143.80000000000001"/>
    <n v="148.6"/>
  </r>
  <r>
    <x v="0"/>
    <x v="7"/>
    <x v="3"/>
    <s v="2020 April"/>
    <n v="1802.2766666666666"/>
    <n v="597.86"/>
    <n v="438.29999999999995"/>
    <n v="154.54829397558368"/>
    <n v="148.4"/>
    <n v="154.30000000000001"/>
    <n v="129.16"/>
    <n v="155.63999999999999"/>
    <n v="143.58333333333334"/>
    <n v="148.81666666666666"/>
  </r>
  <r>
    <x v="1"/>
    <x v="7"/>
    <x v="3"/>
    <s v="2020 April"/>
    <n v="1829.9181111111111"/>
    <n v="593.25199999999995"/>
    <n v="440.76000000000005"/>
    <n v="155.6"/>
    <n v="137.1"/>
    <n v="144.80000000000001"/>
    <n v="129.952"/>
    <n v="156.328"/>
    <n v="142.78055555555554"/>
    <n v="148.55277777777778"/>
  </r>
  <r>
    <x v="2"/>
    <x v="7"/>
    <x v="3"/>
    <s v="2020 April"/>
    <n v="1812.6321962962963"/>
    <n v="597.16240000000005"/>
    <n v="440.51200000000006"/>
    <n v="155.6"/>
    <n v="144.1"/>
    <n v="150.69999999999999"/>
    <n v="129.88239999999999"/>
    <n v="156.35359999999997"/>
    <n v="143.51064814814816"/>
    <n v="148.69490740740738"/>
  </r>
  <r>
    <x v="0"/>
    <x v="7"/>
    <x v="4"/>
    <s v="2020 May"/>
    <n v="1793.9475090123456"/>
    <n v="594.69488000000001"/>
    <n v="437.9144"/>
    <n v="154.94965879511673"/>
    <n v="143.98000000000002"/>
    <n v="149.42000000000002"/>
    <n v="128.69887999999997"/>
    <n v="155.38431999999997"/>
    <n v="143.49575617283949"/>
    <n v="148.62739197530865"/>
  </r>
  <r>
    <x v="1"/>
    <x v="7"/>
    <x v="4"/>
    <s v="2020 May"/>
    <n v="1799.5440298477365"/>
    <n v="595.95385599999997"/>
    <n v="440.07728000000003"/>
    <n v="155.03959055414009"/>
    <n v="144.49600000000001"/>
    <n v="150.304"/>
    <n v="129.51865600000002"/>
    <n v="155.96118399999997"/>
    <n v="142.64504886831276"/>
    <n v="148.43195730452675"/>
  </r>
  <r>
    <x v="2"/>
    <x v="7"/>
    <x v="4"/>
    <s v="2020 May"/>
    <n v="1807.6210246890259"/>
    <n v="595.78462720000005"/>
    <n v="439.51273600000002"/>
    <n v="155.14750866496811"/>
    <n v="143.61520000000002"/>
    <n v="149.90479999999999"/>
    <n v="129.44238719999998"/>
    <n v="155.93342079999996"/>
    <n v="143.30255701303153"/>
    <n v="148.62061685528121"/>
  </r>
  <r>
    <x v="0"/>
    <x v="7"/>
    <x v="5"/>
    <s v="2020 June"/>
    <n v="1808.9"/>
    <n v="628.9"/>
    <n v="458.79999999999995"/>
    <n v="155.26735160284497"/>
    <n v="144.9"/>
    <n v="158.19999999999999"/>
    <n v="141.4"/>
    <n v="161.80000000000001"/>
    <n v="151.69999999999999"/>
    <n v="152.69999999999999"/>
  </r>
  <r>
    <x v="1"/>
    <x v="7"/>
    <x v="5"/>
    <s v="2020 June"/>
    <n v="1859.3999999999999"/>
    <n v="619"/>
    <n v="432.9"/>
    <n v="154.69999999999999"/>
    <n v="137.1"/>
    <n v="148.1"/>
    <n v="129.30000000000001"/>
    <n v="152.5"/>
    <n v="142"/>
    <n v="150.80000000000001"/>
  </r>
  <r>
    <x v="2"/>
    <x v="7"/>
    <x v="5"/>
    <s v="2020 June"/>
    <n v="1827.4"/>
    <n v="622.79999999999995"/>
    <n v="448.29999999999995"/>
    <n v="154.69999999999999"/>
    <n v="141.9"/>
    <n v="154.4"/>
    <n v="135"/>
    <n v="156.4"/>
    <n v="147"/>
    <n v="151.80000000000001"/>
  </r>
  <r>
    <x v="0"/>
    <x v="7"/>
    <x v="6"/>
    <s v="2020 July"/>
    <n v="1808.9"/>
    <n v="628.9"/>
    <n v="458.79999999999995"/>
    <n v="154.97089016439062"/>
    <n v="144.9"/>
    <n v="158.19999999999999"/>
    <n v="141.4"/>
    <n v="161.80000000000001"/>
    <n v="151.69999999999999"/>
    <n v="152.69999999999999"/>
  </r>
  <r>
    <x v="1"/>
    <x v="7"/>
    <x v="6"/>
    <s v="2020 July"/>
    <n v="1859.3999999999999"/>
    <n v="619"/>
    <n v="432.9"/>
    <n v="154.69999999999999"/>
    <n v="137.1"/>
    <n v="148.1"/>
    <n v="129.30000000000001"/>
    <n v="152.5"/>
    <n v="142"/>
    <n v="150.80000000000001"/>
  </r>
  <r>
    <x v="2"/>
    <x v="7"/>
    <x v="6"/>
    <s v="2020 July"/>
    <n v="1827.4"/>
    <n v="622.79999999999995"/>
    <n v="448.29999999999995"/>
    <n v="154.69999999999999"/>
    <n v="141.9"/>
    <n v="154.4"/>
    <n v="135"/>
    <n v="156.4"/>
    <n v="147"/>
    <n v="151.80000000000001"/>
  </r>
  <r>
    <x v="0"/>
    <x v="7"/>
    <x v="7"/>
    <s v="2020 August"/>
    <n v="1835.1"/>
    <n v="630.19999999999993"/>
    <n v="458.7"/>
    <n v="154.75417803287814"/>
    <n v="145.80000000000001"/>
    <n v="158.80000000000001"/>
    <n v="143.6"/>
    <n v="162.69999999999999"/>
    <n v="153"/>
    <n v="154.69999999999999"/>
  </r>
  <r>
    <x v="1"/>
    <x v="7"/>
    <x v="7"/>
    <s v="2020 August"/>
    <n v="1888.3999999999999"/>
    <n v="620.09999999999991"/>
    <n v="433"/>
    <n v="155.5"/>
    <n v="138.30000000000001"/>
    <n v="148.69999999999999"/>
    <n v="133.9"/>
    <n v="155.5"/>
    <n v="144.80000000000001"/>
    <n v="152.9"/>
  </r>
  <r>
    <x v="2"/>
    <x v="7"/>
    <x v="7"/>
    <s v="2020 August"/>
    <n v="1854.6"/>
    <n v="623.5"/>
    <n v="448.2"/>
    <n v="155.5"/>
    <n v="143"/>
    <n v="155"/>
    <n v="138.5"/>
    <n v="158.5"/>
    <n v="149"/>
    <n v="153.9"/>
  </r>
  <r>
    <x v="0"/>
    <x v="7"/>
    <x v="8"/>
    <s v="2020 September"/>
    <n v="1841.9999999999998"/>
    <n v="638.5"/>
    <n v="459.9"/>
    <n v="155.03083560657564"/>
    <n v="146.4"/>
    <n v="159.1"/>
    <n v="144.6"/>
    <n v="161.1"/>
    <n v="153.69999999999999"/>
    <n v="155.4"/>
  </r>
  <r>
    <x v="1"/>
    <x v="7"/>
    <x v="8"/>
    <s v="2020 September"/>
    <n v="1903.9"/>
    <n v="628"/>
    <n v="434.6"/>
    <n v="156.30000000000001"/>
    <n v="137.19999999999999"/>
    <n v="150"/>
    <n v="135.1"/>
    <n v="154.9"/>
    <n v="146"/>
    <n v="154"/>
  </r>
  <r>
    <x v="2"/>
    <x v="7"/>
    <x v="8"/>
    <s v="2020 September"/>
    <n v="1864.8"/>
    <n v="631.6"/>
    <n v="449.70000000000005"/>
    <n v="156.30000000000001"/>
    <n v="142.9"/>
    <n v="155.6"/>
    <n v="139.6"/>
    <n v="157.5"/>
    <n v="150"/>
    <n v="154.69999999999999"/>
  </r>
  <r>
    <x v="0"/>
    <x v="7"/>
    <x v="9"/>
    <s v="2020 October"/>
    <n v="1883.5"/>
    <n v="638.70000000000005"/>
    <n v="461.29999999999995"/>
    <n v="155.72616712131511"/>
    <n v="146.80000000000001"/>
    <n v="159.5"/>
    <n v="146.4"/>
    <n v="162.5"/>
    <n v="154.30000000000001"/>
    <n v="157.5"/>
  </r>
  <r>
    <x v="1"/>
    <x v="7"/>
    <x v="9"/>
    <s v="2020 October"/>
    <n v="1941"/>
    <n v="628"/>
    <n v="434.90000000000003"/>
    <n v="156.5"/>
    <n v="137.1"/>
    <n v="151"/>
    <n v="135.4"/>
    <n v="155.69999999999999"/>
    <n v="146.19999999999999"/>
    <n v="155.19999999999999"/>
  </r>
  <r>
    <x v="2"/>
    <x v="7"/>
    <x v="9"/>
    <s v="2020 October"/>
    <n v="1904.6000000000004"/>
    <n v="631.79999999999995"/>
    <n v="450.59999999999997"/>
    <n v="156.5"/>
    <n v="143.1"/>
    <n v="156.30000000000001"/>
    <n v="140.6"/>
    <n v="158.5"/>
    <n v="150.4"/>
    <n v="156.4"/>
  </r>
  <r>
    <x v="0"/>
    <x v="7"/>
    <x v="11"/>
    <s v="2020 November"/>
    <n v="1932.4000000000003"/>
    <n v="643.20000000000005"/>
    <n v="462.8"/>
    <n v="156.26523342426304"/>
    <n v="147.5"/>
    <n v="160.4"/>
    <n v="146.1"/>
    <n v="161.6"/>
    <n v="154.5"/>
    <n v="159.80000000000001"/>
  </r>
  <r>
    <x v="1"/>
    <x v="7"/>
    <x v="11"/>
    <s v="2020 November"/>
    <n v="1979.2"/>
    <n v="632.6"/>
    <n v="436.3"/>
    <n v="158"/>
    <n v="137.30000000000001"/>
    <n v="152"/>
    <n v="135.19999999999999"/>
    <n v="156.4"/>
    <n v="146.6"/>
    <n v="156.69999999999999"/>
  </r>
  <r>
    <x v="2"/>
    <x v="7"/>
    <x v="11"/>
    <s v="2020 November"/>
    <n v="1949.1000000000001"/>
    <n v="636.6"/>
    <n v="452.00000000000006"/>
    <n v="158"/>
    <n v="143.6"/>
    <n v="157.19999999999999"/>
    <n v="140.4"/>
    <n v="158.6"/>
    <n v="150.69999999999999"/>
    <n v="158.4"/>
  </r>
  <r>
    <x v="0"/>
    <x v="7"/>
    <x v="12"/>
    <s v="2020 December"/>
    <n v="1947.1"/>
    <n v="647.5"/>
    <n v="464.90000000000003"/>
    <n v="157.19130835606575"/>
    <n v="148.69999999999999"/>
    <n v="161.6"/>
    <n v="146.4"/>
    <n v="162.9"/>
    <n v="155.19999999999999"/>
    <n v="160.69999999999999"/>
  </r>
  <r>
    <x v="1"/>
    <x v="7"/>
    <x v="12"/>
    <s v="2020 December"/>
    <n v="1982.1000000000001"/>
    <n v="635.70000000000005"/>
    <n v="438.20000000000005"/>
    <n v="158.4"/>
    <n v="137.9"/>
    <n v="152.9"/>
    <n v="135.5"/>
    <n v="156.9"/>
    <n v="146.9"/>
    <n v="156.9"/>
  </r>
  <r>
    <x v="2"/>
    <x v="7"/>
    <x v="12"/>
    <s v="2020 December"/>
    <n v="1959.9"/>
    <n v="640.20000000000005"/>
    <n v="454"/>
    <n v="158.4"/>
    <n v="144.6"/>
    <n v="158.30000000000001"/>
    <n v="140.69999999999999"/>
    <n v="159.4"/>
    <n v="151.19999999999999"/>
    <n v="158.9"/>
  </r>
  <r>
    <x v="0"/>
    <x v="8"/>
    <x v="0"/>
    <s v="2021 January"/>
    <n v="1909.5999999999997"/>
    <n v="652"/>
    <n v="466.7"/>
    <n v="157.99782708901643"/>
    <n v="150.9"/>
    <n v="162.5"/>
    <n v="147.5"/>
    <n v="163.5"/>
    <n v="155.9"/>
    <n v="158.5"/>
  </r>
  <r>
    <x v="1"/>
    <x v="8"/>
    <x v="0"/>
    <s v="2021 January"/>
    <n v="1951.1000000000001"/>
    <n v="640.79999999999995"/>
    <n v="440"/>
    <n v="157.69999999999999"/>
    <n v="142.9"/>
    <n v="154.1"/>
    <n v="136.9"/>
    <n v="156.1"/>
    <n v="147.6"/>
    <n v="156"/>
  </r>
  <r>
    <x v="2"/>
    <x v="8"/>
    <x v="0"/>
    <s v="2021 January"/>
    <n v="1924.6999999999998"/>
    <n v="644.70000000000005"/>
    <n v="455.8"/>
    <n v="157.69999999999999"/>
    <n v="147.9"/>
    <n v="159.30000000000001"/>
    <n v="141.9"/>
    <n v="159.19999999999999"/>
    <n v="151.9"/>
    <n v="157.30000000000001"/>
  </r>
  <r>
    <x v="0"/>
    <x v="8"/>
    <x v="1"/>
    <s v="2021 February"/>
    <n v="1865.3"/>
    <n v="658.7"/>
    <n v="471.4"/>
    <n v="158.03956541780332"/>
    <n v="154.4"/>
    <n v="164.3"/>
    <n v="150.19999999999999"/>
    <n v="163.6"/>
    <n v="157.19999999999999"/>
    <n v="156.69999999999999"/>
  </r>
  <r>
    <x v="1"/>
    <x v="8"/>
    <x v="1"/>
    <s v="2021 February"/>
    <n v="1916.8"/>
    <n v="646.5"/>
    <n v="444.2"/>
    <n v="159.80000000000001"/>
    <n v="149.1"/>
    <n v="156.30000000000001"/>
    <n v="140.5"/>
    <n v="156.6"/>
    <n v="149.30000000000001"/>
    <n v="156.5"/>
  </r>
  <r>
    <x v="2"/>
    <x v="8"/>
    <x v="1"/>
    <s v="2021 February"/>
    <n v="1883.8000000000002"/>
    <n v="651.1"/>
    <n v="460.40000000000003"/>
    <n v="159.80000000000001"/>
    <n v="152.4"/>
    <n v="161.30000000000001"/>
    <n v="145.1"/>
    <n v="159.5"/>
    <n v="153.4"/>
    <n v="156.6"/>
  </r>
  <r>
    <x v="0"/>
    <x v="8"/>
    <x v="2"/>
    <s v="2021 March"/>
    <n v="1865.1000000000001"/>
    <n v="657.6"/>
    <n v="472.9"/>
    <n v="158.60791308356065"/>
    <n v="156"/>
    <n v="164.6"/>
    <n v="151.30000000000001"/>
    <n v="163.80000000000001"/>
    <n v="157.30000000000001"/>
    <n v="156.69999999999999"/>
  </r>
  <r>
    <x v="1"/>
    <x v="8"/>
    <x v="2"/>
    <s v="2021 March"/>
    <n v="1913.7999999999997"/>
    <n v="647.69999999999993"/>
    <n v="446.4"/>
    <n v="159.9"/>
    <n v="154.80000000000001"/>
    <n v="156.9"/>
    <n v="141.69999999999999"/>
    <n v="157.6"/>
    <n v="150"/>
    <n v="156.9"/>
  </r>
  <r>
    <x v="2"/>
    <x v="8"/>
    <x v="2"/>
    <s v="2021 March"/>
    <n v="1882.8999999999999"/>
    <n v="651"/>
    <n v="462.1"/>
    <n v="159.9"/>
    <n v="155.5"/>
    <n v="161.69999999999999"/>
    <n v="146.19999999999999"/>
    <n v="160.19999999999999"/>
    <n v="153.80000000000001"/>
    <n v="156.80000000000001"/>
  </r>
  <r>
    <x v="0"/>
    <x v="8"/>
    <x v="3"/>
    <s v="2021 April"/>
    <n v="1887.6"/>
    <n v="661.90000000000009"/>
    <n v="475.69999999999993"/>
    <n v="159.60158261671214"/>
    <n v="156"/>
    <n v="165.3"/>
    <n v="151.69999999999999"/>
    <n v="164.1"/>
    <n v="158"/>
    <n v="157.6"/>
  </r>
  <r>
    <x v="1"/>
    <x v="8"/>
    <x v="3"/>
    <s v="2021 April"/>
    <n v="1938.1"/>
    <n v="651.6"/>
    <n v="448.6"/>
    <n v="161.4"/>
    <n v="154.9"/>
    <n v="157.5"/>
    <n v="142.1"/>
    <n v="157.6"/>
    <n v="150.5"/>
    <n v="158"/>
  </r>
  <r>
    <x v="2"/>
    <x v="8"/>
    <x v="3"/>
    <s v="2021 April"/>
    <n v="1906.5"/>
    <n v="655"/>
    <n v="464.6"/>
    <n v="161.4"/>
    <n v="155.6"/>
    <n v="162.30000000000001"/>
    <n v="146.6"/>
    <n v="160.30000000000001"/>
    <n v="154.4"/>
    <n v="157.80000000000001"/>
  </r>
  <r>
    <x v="0"/>
    <x v="8"/>
    <x v="4"/>
    <s v="2021 May"/>
    <n v="1930.7"/>
    <n v="673.5"/>
    <n v="490.4"/>
    <n v="160.44031652334243"/>
    <n v="161.69999999999999"/>
    <n v="169.1"/>
    <n v="153.19999999999999"/>
    <n v="167.6"/>
    <n v="161.1"/>
    <n v="161.1"/>
  </r>
  <r>
    <x v="1"/>
    <x v="8"/>
    <x v="4"/>
    <s v="2021 May"/>
    <n v="1972.7000000000003"/>
    <n v="660.3"/>
    <n v="450.79999999999995"/>
    <n v="161.6"/>
    <n v="155.5"/>
    <n v="160.4"/>
    <n v="145"/>
    <n v="156.6"/>
    <n v="152.30000000000001"/>
    <n v="159.5"/>
  </r>
  <r>
    <x v="2"/>
    <x v="8"/>
    <x v="4"/>
    <s v="2021 May"/>
    <n v="1946.4000000000003"/>
    <n v="665.6"/>
    <n v="474.29999999999995"/>
    <n v="161.6"/>
    <n v="159.4"/>
    <n v="165.8"/>
    <n v="148.9"/>
    <n v="161.19999999999999"/>
    <n v="156.80000000000001"/>
    <n v="160.4"/>
  </r>
  <r>
    <x v="0"/>
    <x v="8"/>
    <x v="5"/>
    <s v="2021 June"/>
    <n v="1957.1"/>
    <n v="674.4"/>
    <n v="489.80000000000007"/>
    <n v="161.2880633046685"/>
    <n v="162.1"/>
    <n v="169.7"/>
    <n v="154.19999999999999"/>
    <n v="166.8"/>
    <n v="161.5"/>
    <n v="162.1"/>
  </r>
  <r>
    <x v="1"/>
    <x v="8"/>
    <x v="5"/>
    <s v="2021 June"/>
    <n v="2001.9"/>
    <n v="656.59999999999991"/>
    <n v="452.6"/>
    <n v="160.5"/>
    <n v="156.1"/>
    <n v="160.80000000000001"/>
    <n v="147.5"/>
    <n v="158.1"/>
    <n v="153.4"/>
    <n v="160.4"/>
  </r>
  <r>
    <x v="2"/>
    <x v="8"/>
    <x v="5"/>
    <s v="2021 June"/>
    <n v="1973.8999999999999"/>
    <n v="664.5"/>
    <n v="474.7"/>
    <n v="160.5"/>
    <n v="159.80000000000001"/>
    <n v="166.3"/>
    <n v="150.69999999999999"/>
    <n v="161.69999999999999"/>
    <n v="157.6"/>
    <n v="161.30000000000001"/>
  </r>
  <r>
    <x v="0"/>
    <x v="8"/>
    <x v="6"/>
    <s v="2021 July"/>
    <n v="1966.2"/>
    <n v="676.99999999999989"/>
    <n v="492.40000000000003"/>
    <n v="161.09761266093369"/>
    <n v="162.5"/>
    <n v="170.4"/>
    <n v="157.1"/>
    <n v="167.2"/>
    <n v="162.80000000000001"/>
    <n v="163.19999999999999"/>
  </r>
  <r>
    <x v="1"/>
    <x v="8"/>
    <x v="6"/>
    <s v="2021 July"/>
    <n v="2018.4000000000003"/>
    <n v="659.69999999999993"/>
    <n v="455.3"/>
    <n v="161.5"/>
    <n v="157.69999999999999"/>
    <n v="161.5"/>
    <n v="149.5"/>
    <n v="160.30000000000001"/>
    <n v="155"/>
    <n v="161.80000000000001"/>
  </r>
  <r>
    <x v="2"/>
    <x v="8"/>
    <x v="6"/>
    <s v="2021 July"/>
    <n v="1986.1000000000001"/>
    <n v="667.5"/>
    <n v="477.29999999999995"/>
    <n v="161.5"/>
    <n v="160.69999999999999"/>
    <n v="167"/>
    <n v="153.1"/>
    <n v="163.19999999999999"/>
    <n v="159"/>
    <n v="162.5"/>
  </r>
  <r>
    <x v="0"/>
    <x v="8"/>
    <x v="7"/>
    <s v="2021 August"/>
    <n v="1963.2"/>
    <n v="679.2"/>
    <n v="495.90000000000003"/>
    <n v="161.01952253218673"/>
    <n v="163.1"/>
    <n v="171.1"/>
    <n v="157.69999999999999"/>
    <n v="167.5"/>
    <n v="163.30000000000001"/>
    <n v="163.6"/>
  </r>
  <r>
    <x v="1"/>
    <x v="8"/>
    <x v="7"/>
    <s v="2021 August"/>
    <n v="2003.1"/>
    <n v="664.6"/>
    <n v="460.7"/>
    <n v="162.1"/>
    <n v="160.69999999999999"/>
    <n v="162.80000000000001"/>
    <n v="150.4"/>
    <n v="160.4"/>
    <n v="156"/>
    <n v="162.30000000000001"/>
  </r>
  <r>
    <x v="2"/>
    <x v="8"/>
    <x v="7"/>
    <s v="2021 August"/>
    <n v="1979.3000000000002"/>
    <n v="672.4"/>
    <n v="483"/>
    <n v="162.1"/>
    <n v="162.6"/>
    <n v="168.4"/>
    <n v="154"/>
    <n v="163.80000000000001"/>
    <n v="160"/>
    <n v="163.19999999999999"/>
  </r>
  <r>
    <x v="0"/>
    <x v="8"/>
    <x v="8"/>
    <s v="2021 September"/>
    <n v="1965.3"/>
    <n v="681.7"/>
    <n v="498.4"/>
    <n v="161.64390450643734"/>
    <n v="163.69999999999999"/>
    <n v="171.9"/>
    <n v="157.80000000000001"/>
    <n v="168.5"/>
    <n v="163.80000000000001"/>
    <n v="164"/>
  </r>
  <r>
    <x v="1"/>
    <x v="8"/>
    <x v="8"/>
    <s v="2021 September"/>
    <n v="2003.1000000000001"/>
    <n v="664.80000000000007"/>
    <n v="460.79999999999995"/>
    <n v="162.1"/>
    <n v="160.80000000000001"/>
    <n v="162.80000000000001"/>
    <n v="150.5"/>
    <n v="160.30000000000001"/>
    <n v="156"/>
    <n v="162.30000000000001"/>
  </r>
  <r>
    <x v="2"/>
    <x v="8"/>
    <x v="8"/>
    <s v="2021 September"/>
    <n v="1979.3"/>
    <n v="672.5"/>
    <n v="483.2"/>
    <n v="162.1"/>
    <n v="162.6"/>
    <n v="168.4"/>
    <n v="154"/>
    <n v="163.69999999999999"/>
    <n v="160"/>
    <n v="163.19999999999999"/>
  </r>
  <r>
    <x v="0"/>
    <x v="8"/>
    <x v="9"/>
    <s v="2021 October"/>
    <n v="1995.3999999999999"/>
    <n v="684.30000000000007"/>
    <n v="502.00000000000006"/>
    <n v="162.00878090128748"/>
    <n v="165.5"/>
    <n v="172.5"/>
    <n v="159.5"/>
    <n v="169"/>
    <n v="164.7"/>
    <n v="166.3"/>
  </r>
  <r>
    <x v="1"/>
    <x v="8"/>
    <x v="9"/>
    <s v="2021 October"/>
    <n v="2043.0000000000002"/>
    <n v="667.8"/>
    <n v="463.50000000000006"/>
    <n v="163.6"/>
    <n v="162.19999999999999"/>
    <n v="163.5"/>
    <n v="152.19999999999999"/>
    <n v="160.30000000000001"/>
    <n v="157"/>
    <n v="164.6"/>
  </r>
  <r>
    <x v="2"/>
    <x v="8"/>
    <x v="9"/>
    <s v="2021 October"/>
    <n v="2012.3000000000002"/>
    <n v="675.3"/>
    <n v="486.3"/>
    <n v="163.6"/>
    <n v="164.2"/>
    <n v="169.1"/>
    <n v="155.69999999999999"/>
    <n v="163.9"/>
    <n v="161"/>
    <n v="165.5"/>
  </r>
  <r>
    <x v="0"/>
    <x v="8"/>
    <x v="11"/>
    <s v="2021 November"/>
    <n v="2012.9"/>
    <n v="686.69999999999993"/>
    <n v="506.2"/>
    <n v="162.68175618025751"/>
    <n v="165.3"/>
    <n v="173.4"/>
    <n v="158.9"/>
    <n v="169.3"/>
    <n v="165.2"/>
    <n v="167.6"/>
  </r>
  <r>
    <x v="1"/>
    <x v="8"/>
    <x v="11"/>
    <s v="2021 November"/>
    <n v="2061.7999999999997"/>
    <n v="671.6"/>
    <n v="467.3"/>
    <n v="164.2"/>
    <n v="161.6"/>
    <n v="164.2"/>
    <n v="151.19999999999999"/>
    <n v="160.80000000000001"/>
    <n v="157.30000000000001"/>
    <n v="165.6"/>
  </r>
  <r>
    <x v="2"/>
    <x v="8"/>
    <x v="11"/>
    <s v="2021 November"/>
    <n v="2030.3999999999999"/>
    <n v="678.60000000000014"/>
    <n v="490.40000000000003"/>
    <n v="164.2"/>
    <n v="163.9"/>
    <n v="169.9"/>
    <n v="154.80000000000001"/>
    <n v="164.3"/>
    <n v="161.4"/>
    <n v="166.7"/>
  </r>
  <r>
    <x v="0"/>
    <x v="8"/>
    <x v="12"/>
    <s v="2021 December"/>
    <n v="1998.4999999999998"/>
    <n v="687.8"/>
    <n v="510.3"/>
    <n v="163.65635123605153"/>
    <n v="165.6"/>
    <n v="174"/>
    <n v="160.1"/>
    <n v="169.7"/>
    <n v="166"/>
    <n v="167"/>
  </r>
  <r>
    <x v="1"/>
    <x v="8"/>
    <x v="12"/>
    <s v="2021 December"/>
    <n v="2049.8000000000002"/>
    <n v="673.3"/>
    <n v="470.7"/>
    <n v="163.4"/>
    <n v="161.69999999999999"/>
    <n v="165.1"/>
    <n v="151.80000000000001"/>
    <n v="160.6"/>
    <n v="157.80000000000001"/>
    <n v="165.2"/>
  </r>
  <r>
    <x v="2"/>
    <x v="8"/>
    <x v="12"/>
    <s v="2021 December"/>
    <n v="2016.7"/>
    <n v="679.80000000000007"/>
    <n v="494.2"/>
    <n v="163.4"/>
    <n v="164.1"/>
    <n v="170.6"/>
    <n v="155.69999999999999"/>
    <n v="164.4"/>
    <n v="162"/>
    <n v="166.2"/>
  </r>
  <r>
    <x v="0"/>
    <x v="9"/>
    <x v="0"/>
    <s v="2022 January"/>
    <n v="1983.1999999999998"/>
    <n v="688.59999999999991"/>
    <n v="515.20000000000005"/>
    <n v="163.77127024721031"/>
    <n v="165.8"/>
    <n v="174.7"/>
    <n v="160.80000000000001"/>
    <n v="169.9"/>
    <n v="166.6"/>
    <n v="166.4"/>
  </r>
  <r>
    <x v="1"/>
    <x v="9"/>
    <x v="0"/>
    <s v="2022 January"/>
    <n v="2030.0999999999997"/>
    <n v="674.2"/>
    <n v="475.4"/>
    <n v="164.5"/>
    <n v="161.6"/>
    <n v="166.1"/>
    <n v="152.69999999999999"/>
    <n v="161"/>
    <n v="158.6"/>
    <n v="165"/>
  </r>
  <r>
    <x v="2"/>
    <x v="9"/>
    <x v="0"/>
    <s v="2022 January"/>
    <n v="1999.9"/>
    <n v="680.7"/>
    <n v="499.1"/>
    <n v="164.5"/>
    <n v="164.2"/>
    <n v="171.4"/>
    <n v="156.5"/>
    <n v="164.7"/>
    <n v="162.69999999999999"/>
    <n v="165.7"/>
  </r>
  <r>
    <x v="0"/>
    <x v="9"/>
    <x v="1"/>
    <s v="2022 February"/>
    <n v="1979.9"/>
    <n v="692"/>
    <n v="518.79999999999995"/>
    <n v="163.91425404944206"/>
    <n v="167.4"/>
    <n v="175.3"/>
    <n v="161.19999999999999"/>
    <n v="170.3"/>
    <n v="167.3"/>
    <n v="166.7"/>
  </r>
  <r>
    <x v="1"/>
    <x v="9"/>
    <x v="1"/>
    <s v="2022 February"/>
    <n v="2026.8"/>
    <n v="676.90000000000009"/>
    <n v="479.5"/>
    <n v="165.5"/>
    <n v="163"/>
    <n v="167.2"/>
    <n v="153.1"/>
    <n v="162"/>
    <n v="159.4"/>
    <n v="165.5"/>
  </r>
  <r>
    <x v="2"/>
    <x v="9"/>
    <x v="1"/>
    <s v="2022 February"/>
    <n v="1996.5000000000002"/>
    <n v="684"/>
    <n v="502.80000000000007"/>
    <n v="165.5"/>
    <n v="165.7"/>
    <n v="172.2"/>
    <n v="156.9"/>
    <n v="165.4"/>
    <n v="163.5"/>
    <n v="166.1"/>
  </r>
  <r>
    <x v="0"/>
    <x v="9"/>
    <x v="2"/>
    <s v="2022 March"/>
    <n v="2007.9"/>
    <n v="697.5"/>
    <n v="523.70000000000005"/>
    <n v="164.78285080988843"/>
    <n v="168.9"/>
    <n v="176"/>
    <n v="162"/>
    <n v="170.6"/>
    <n v="168.3"/>
    <n v="168.7"/>
  </r>
  <r>
    <x v="1"/>
    <x v="9"/>
    <x v="2"/>
    <s v="2022 March"/>
    <n v="2039.2000000000003"/>
    <n v="682.2"/>
    <n v="484.6"/>
    <n v="165.3"/>
    <n v="164.5"/>
    <n v="168.2"/>
    <n v="154.19999999999999"/>
    <n v="162.69999999999999"/>
    <n v="160.6"/>
    <n v="166.5"/>
  </r>
  <r>
    <x v="2"/>
    <x v="9"/>
    <x v="2"/>
    <s v="2022 March"/>
    <n v="2018.9000000000003"/>
    <n v="689.5"/>
    <n v="507.79999999999995"/>
    <n v="165.3"/>
    <n v="167.2"/>
    <n v="173"/>
    <n v="157.9"/>
    <n v="166"/>
    <n v="164.6"/>
    <n v="167.7"/>
  </r>
  <r>
    <x v="0"/>
    <x v="9"/>
    <x v="3"/>
    <s v="2022 April"/>
    <n v="2034.1999999999998"/>
    <n v="701.40000000000009"/>
    <n v="529.70000000000005"/>
    <n v="165.27657016197767"/>
    <n v="173.3"/>
    <n v="177"/>
    <n v="166.2"/>
    <n v="170.9"/>
    <n v="170.2"/>
    <n v="170.8"/>
  </r>
  <r>
    <x v="1"/>
    <x v="9"/>
    <x v="3"/>
    <s v="2022 April"/>
    <n v="2072.9"/>
    <n v="685.19999999999993"/>
    <n v="489.2"/>
    <n v="167"/>
    <n v="170.5"/>
    <n v="169"/>
    <n v="159.30000000000001"/>
    <n v="164"/>
    <n v="163.1"/>
    <n v="169.2"/>
  </r>
  <r>
    <x v="2"/>
    <x v="9"/>
    <x v="3"/>
    <s v="2022 April"/>
    <n v="2048.1000000000004"/>
    <n v="693.3"/>
    <n v="513.20000000000005"/>
    <n v="167"/>
    <n v="172.2"/>
    <n v="174"/>
    <n v="162.6"/>
    <n v="166.9"/>
    <n v="166.8"/>
    <n v="170.1"/>
  </r>
  <r>
    <x v="0"/>
    <x v="9"/>
    <x v="4"/>
    <s v="2022 May"/>
    <n v="2053.6000000000004"/>
    <n v="702.2"/>
    <n v="535.5"/>
    <n v="165.97531403239554"/>
    <n v="175.3"/>
    <n v="177.7"/>
    <n v="167.1"/>
    <n v="171.8"/>
    <n v="170.9"/>
    <n v="172.5"/>
  </r>
  <r>
    <x v="1"/>
    <x v="9"/>
    <x v="4"/>
    <s v="2022 May"/>
    <n v="2103.7000000000003"/>
    <n v="687.40000000000009"/>
    <n v="493.7"/>
    <n v="167.5"/>
    <n v="173.5"/>
    <n v="170.1"/>
    <n v="159.4"/>
    <n v="165.2"/>
    <n v="163.80000000000001"/>
    <n v="170.8"/>
  </r>
  <r>
    <x v="2"/>
    <x v="9"/>
    <x v="4"/>
    <s v="2022 May"/>
    <n v="2071.8000000000002"/>
    <n v="694.69999999999993"/>
    <n v="518.6"/>
    <n v="167.5"/>
    <n v="174.6"/>
    <n v="174.8"/>
    <n v="163"/>
    <n v="167.9"/>
    <n v="167.5"/>
    <n v="171.7"/>
  </r>
  <r>
    <x v="0"/>
    <x v="9"/>
    <x v="5"/>
    <s v="2022 June"/>
    <n v="2074.1"/>
    <n v="704.6"/>
    <n v="539.79999999999995"/>
    <n v="166.9950628064791"/>
    <n v="176.7"/>
    <n v="178.2"/>
    <n v="165.5"/>
    <n v="172.6"/>
    <n v="171"/>
    <n v="173.6"/>
  </r>
  <r>
    <x v="1"/>
    <x v="9"/>
    <x v="5"/>
    <s v="2022 June"/>
    <n v="2128.4"/>
    <n v="690.7"/>
    <n v="498.4"/>
    <n v="166.8"/>
    <n v="174.9"/>
    <n v="170.9"/>
    <n v="157.19999999999999"/>
    <n v="166.5"/>
    <n v="163.80000000000001"/>
    <n v="171.4"/>
  </r>
  <r>
    <x v="2"/>
    <x v="9"/>
    <x v="5"/>
    <s v="2022 June"/>
    <n v="2094"/>
    <n v="697.4"/>
    <n v="523"/>
    <n v="166.8"/>
    <n v="176"/>
    <n v="175.4"/>
    <n v="161.1"/>
    <n v="169"/>
    <n v="167.5"/>
    <n v="172.6"/>
  </r>
  <r>
    <x v="0"/>
    <x v="9"/>
    <x v="6"/>
    <s v="2022 July"/>
    <n v="2078"/>
    <n v="706"/>
    <n v="544"/>
    <n v="167.11901256129582"/>
    <n v="179.6"/>
    <n v="178.8"/>
    <n v="166.3"/>
    <n v="174.7"/>
    <n v="171.8"/>
    <n v="174.3"/>
  </r>
  <r>
    <x v="1"/>
    <x v="9"/>
    <x v="6"/>
    <s v="2022 July"/>
    <n v="2131.8000000000002"/>
    <n v="692.8"/>
    <n v="502"/>
    <n v="167.8"/>
    <n v="179.5"/>
    <n v="171.7"/>
    <n v="157.4"/>
    <n v="169.1"/>
    <n v="164.7"/>
    <n v="172.3"/>
  </r>
  <r>
    <x v="2"/>
    <x v="9"/>
    <x v="6"/>
    <s v="2022 July"/>
    <n v="2097.9"/>
    <n v="699"/>
    <n v="526.90000000000009"/>
    <n v="167.8"/>
    <n v="179.6"/>
    <n v="176.1"/>
    <n v="161.6"/>
    <n v="171.4"/>
    <n v="168.4"/>
    <n v="173.4"/>
  </r>
  <r>
    <x v="0"/>
    <x v="9"/>
    <x v="7"/>
    <s v="2022 August"/>
    <n v="2081"/>
    <n v="708.9"/>
    <n v="547.9"/>
    <n v="167.26380251225913"/>
    <n v="179.1"/>
    <n v="179.4"/>
    <n v="166.6"/>
    <n v="175.7"/>
    <n v="172.6"/>
    <n v="175.3"/>
  </r>
  <r>
    <x v="1"/>
    <x v="9"/>
    <x v="7"/>
    <s v="2022 August"/>
    <n v="2133.1999999999998"/>
    <n v="695.69999999999993"/>
    <n v="505.29999999999995"/>
    <n v="169"/>
    <n v="178.4"/>
    <n v="172.6"/>
    <n v="157.69999999999999"/>
    <n v="169.9"/>
    <n v="165.4"/>
    <n v="173.1"/>
  </r>
  <r>
    <x v="2"/>
    <x v="9"/>
    <x v="7"/>
    <s v="2022 August"/>
    <n v="2100.4"/>
    <n v="701.90000000000009"/>
    <n v="530.70000000000005"/>
    <n v="169"/>
    <n v="178.8"/>
    <n v="176.8"/>
    <n v="161.9"/>
    <n v="172.3"/>
    <n v="169.1"/>
    <n v="174.3"/>
  </r>
  <r>
    <x v="0"/>
    <x v="9"/>
    <x v="8"/>
    <s v="2022 September"/>
    <n v="2092.3999999999996"/>
    <n v="710.7"/>
    <n v="552.5"/>
    <n v="168.17276050245181"/>
    <n v="179.7"/>
    <n v="180.2"/>
    <n v="166.9"/>
    <n v="176.2"/>
    <n v="173.1"/>
    <n v="176.4"/>
  </r>
  <r>
    <x v="1"/>
    <x v="9"/>
    <x v="8"/>
    <s v="2022 September"/>
    <n v="2145.3000000000002"/>
    <n v="697.69999999999993"/>
    <n v="509.7"/>
    <n v="169.5"/>
    <n v="179.2"/>
    <n v="173.8"/>
    <n v="158.19999999999999"/>
    <n v="170.9"/>
    <n v="166.1"/>
    <n v="174.1"/>
  </r>
  <r>
    <x v="2"/>
    <x v="9"/>
    <x v="8"/>
    <s v="2022 September"/>
    <n v="2111.5"/>
    <n v="703.8"/>
    <n v="535.1"/>
    <n v="169.5"/>
    <n v="179.5"/>
    <n v="177.8"/>
    <n v="162.30000000000001"/>
    <n v="173.1"/>
    <n v="169.7"/>
    <n v="175.3"/>
  </r>
  <r>
    <x v="0"/>
    <x v="9"/>
    <x v="9"/>
    <s v="2022 October"/>
    <n v="2108.6999999999998"/>
    <n v="713.30000000000007"/>
    <n v="556.4"/>
    <n v="169.03455210049037"/>
    <n v="180.8"/>
    <n v="181.2"/>
    <n v="167.4"/>
    <n v="176.5"/>
    <n v="173.9"/>
    <n v="177.9"/>
  </r>
  <r>
    <x v="1"/>
    <x v="9"/>
    <x v="9"/>
    <s v="2022 October"/>
    <n v="2160.7000000000003"/>
    <n v="700.3"/>
    <n v="511.70000000000005"/>
    <n v="171.2"/>
    <n v="180"/>
    <n v="174.7"/>
    <n v="158.80000000000001"/>
    <n v="171.2"/>
    <n v="166.8"/>
    <n v="175.3"/>
  </r>
  <r>
    <x v="2"/>
    <x v="9"/>
    <x v="9"/>
    <s v="2022 October"/>
    <n v="2127.4"/>
    <n v="706.50000000000011"/>
    <n v="538.20000000000005"/>
    <n v="171.2"/>
    <n v="180.5"/>
    <n v="178.7"/>
    <n v="162.9"/>
    <n v="173.4"/>
    <n v="170.5"/>
    <n v="176.7"/>
  </r>
  <r>
    <x v="0"/>
    <x v="9"/>
    <x v="11"/>
    <s v="2022 November"/>
    <n v="2111.2999999999997"/>
    <n v="716.1"/>
    <n v="559.29999999999995"/>
    <n v="170.08691042009809"/>
    <n v="181.9"/>
    <n v="182.3"/>
    <n v="167.5"/>
    <n v="176.9"/>
    <n v="174.6"/>
    <n v="177.8"/>
  </r>
  <r>
    <x v="1"/>
    <x v="9"/>
    <x v="11"/>
    <s v="2022 November"/>
    <n v="2152.3000000000002"/>
    <n v="703.2"/>
    <n v="514.9"/>
    <n v="171.8"/>
    <n v="180.3"/>
    <n v="175.8"/>
    <n v="158.9"/>
    <n v="171.5"/>
    <n v="167.4"/>
    <n v="174.1"/>
  </r>
  <r>
    <x v="2"/>
    <x v="9"/>
    <x v="11"/>
    <s v="2022 November"/>
    <n v="2126.3999999999996"/>
    <n v="709.4"/>
    <n v="541.4"/>
    <n v="171.8"/>
    <n v="181.3"/>
    <n v="179.8"/>
    <n v="163"/>
    <n v="173.7"/>
    <n v="171.1"/>
    <n v="176.5"/>
  </r>
  <r>
    <x v="0"/>
    <x v="9"/>
    <x v="12"/>
    <s v="2022 December"/>
    <n v="2100.3000000000002"/>
    <n v="719.60000000000014"/>
    <n v="561.79999999999995"/>
    <n v="171.21738208401962"/>
    <n v="182.8"/>
    <n v="183.5"/>
    <n v="167.8"/>
    <n v="177.3"/>
    <n v="175.5"/>
    <n v="177.1"/>
  </r>
  <r>
    <x v="1"/>
    <x v="9"/>
    <x v="12"/>
    <s v="2022 December"/>
    <n v="2133"/>
    <n v="707"/>
    <n v="517.9"/>
    <n v="170.7"/>
    <n v="180.6"/>
    <n v="177.2"/>
    <n v="159.4"/>
    <n v="171.8"/>
    <n v="168.2"/>
    <n v="174.1"/>
  </r>
  <r>
    <x v="2"/>
    <x v="9"/>
    <x v="12"/>
    <s v="2022 December"/>
    <n v="2112.4"/>
    <n v="713"/>
    <n v="544"/>
    <n v="170.7"/>
    <n v="182"/>
    <n v="181.1"/>
    <n v="163.4"/>
    <n v="174.1"/>
    <n v="172"/>
    <n v="175.7"/>
  </r>
  <r>
    <x v="0"/>
    <x v="10"/>
    <x v="0"/>
    <s v="2023 January"/>
    <n v="2106.3000000000002"/>
    <n v="724"/>
    <n v="563.9"/>
    <n v="171.24347641680393"/>
    <n v="183.2"/>
    <n v="184.7"/>
    <n v="168.2"/>
    <n v="177.8"/>
    <n v="176.5"/>
    <n v="177.8"/>
  </r>
  <r>
    <x v="1"/>
    <x v="10"/>
    <x v="0"/>
    <s v="2023 January"/>
    <n v="2146.5"/>
    <n v="711.89999999999986"/>
    <n v="520.6"/>
    <n v="172.1"/>
    <n v="180.1"/>
    <n v="178.5"/>
    <n v="159.5"/>
    <n v="171.8"/>
    <n v="168.9"/>
    <n v="174.9"/>
  </r>
  <r>
    <x v="2"/>
    <x v="10"/>
    <x v="0"/>
    <s v="2023 January"/>
    <n v="2121.3000000000002"/>
    <n v="717.7"/>
    <n v="546.29999999999995"/>
    <n v="172.1"/>
    <n v="182"/>
    <n v="182.3"/>
    <n v="163.6"/>
    <n v="174.3"/>
    <n v="172.8"/>
    <n v="176.5"/>
  </r>
  <r>
    <x v="0"/>
    <x v="10"/>
    <x v="1"/>
    <s v="2023 February"/>
    <n v="2088.1"/>
    <n v="729.40000000000009"/>
    <n v="566.6"/>
    <n v="171.36869528336078"/>
    <n v="181.6"/>
    <n v="186.6"/>
    <n v="169"/>
    <n v="178.5"/>
    <n v="177.9"/>
    <n v="178"/>
  </r>
  <r>
    <x v="1"/>
    <x v="10"/>
    <x v="1"/>
    <s v="2023 February"/>
    <n v="2138.2999999999997"/>
    <n v="717.4"/>
    <n v="525.5"/>
    <n v="173.5"/>
    <n v="182.8"/>
    <n v="180.8"/>
    <n v="159.80000000000001"/>
    <n v="172.5"/>
    <n v="170"/>
    <n v="176.3"/>
  </r>
  <r>
    <x v="2"/>
    <x v="10"/>
    <x v="1"/>
    <s v="2023 February"/>
    <n v="2106.8000000000002"/>
    <n v="723.1"/>
    <n v="550"/>
    <n v="173.5"/>
    <n v="182.1"/>
    <n v="184.4"/>
    <n v="164.2"/>
    <n v="175"/>
    <n v="174.1"/>
    <n v="177.2"/>
  </r>
  <r>
    <x v="0"/>
    <x v="10"/>
    <x v="2"/>
    <s v="2023 March"/>
    <n v="2088.2000000000003"/>
    <n v="729.5"/>
    <n v="566.6"/>
    <n v="172.51373905667214"/>
    <n v="181.4"/>
    <n v="186.6"/>
    <n v="169"/>
    <n v="178.5"/>
    <n v="177.9"/>
    <n v="178"/>
  </r>
  <r>
    <x v="1"/>
    <x v="10"/>
    <x v="2"/>
    <s v="2023 March"/>
    <n v="2138.5"/>
    <n v="717.5"/>
    <n v="525.4"/>
    <n v="173.5"/>
    <n v="182.6"/>
    <n v="180.8"/>
    <n v="159.80000000000001"/>
    <n v="172.5"/>
    <n v="170"/>
    <n v="176.3"/>
  </r>
  <r>
    <x v="2"/>
    <x v="10"/>
    <x v="2"/>
    <s v="2023 March"/>
    <n v="2106.8999999999996"/>
    <n v="723.1"/>
    <n v="549.9"/>
    <n v="173.5"/>
    <n v="181.9"/>
    <n v="184.4"/>
    <n v="164.2"/>
    <n v="175"/>
    <n v="174.1"/>
    <n v="177.2"/>
  </r>
  <r>
    <x v="0"/>
    <x v="10"/>
    <x v="3"/>
    <s v="2023 April"/>
    <n v="2096"/>
    <n v="734.7"/>
    <n v="568.20000000000005"/>
    <n v="173.30274781133443"/>
    <n v="181.5"/>
    <n v="187.2"/>
    <n v="169.4"/>
    <n v="179.4"/>
    <n v="178.9"/>
    <n v="178.8"/>
  </r>
  <r>
    <x v="1"/>
    <x v="10"/>
    <x v="3"/>
    <s v="2023 April"/>
    <n v="2152.2000000000003"/>
    <n v="722.19999999999993"/>
    <n v="527.6"/>
    <n v="175.2"/>
    <n v="182.1"/>
    <n v="181.5"/>
    <n v="160.1"/>
    <n v="174.2"/>
    <n v="170.9"/>
    <n v="177.4"/>
  </r>
  <r>
    <x v="2"/>
    <x v="10"/>
    <x v="3"/>
    <s v="2023 April"/>
    <n v="2116.7000000000003"/>
    <n v="728.2"/>
    <n v="551.79999999999995"/>
    <n v="175.2"/>
    <n v="181.7"/>
    <n v="185"/>
    <n v="164.5"/>
    <n v="176.4"/>
    <n v="175"/>
    <n v="178.1"/>
  </r>
  <r>
    <x v="0"/>
    <x v="10"/>
    <x v="4"/>
    <s v="2023 May"/>
    <n v="2112.0000000000005"/>
    <n v="737.30000000000007"/>
    <n v="569.90000000000009"/>
    <n v="174.14054956226693"/>
    <n v="182.5"/>
    <n v="187.8"/>
    <n v="169.7"/>
    <n v="180.3"/>
    <n v="179.5"/>
    <n v="179.8"/>
  </r>
  <r>
    <x v="1"/>
    <x v="10"/>
    <x v="4"/>
    <s v="2023 May"/>
    <n v="2169.2000000000003"/>
    <n v="724.9"/>
    <n v="528.70000000000005"/>
    <n v="175.6"/>
    <n v="183.4"/>
    <n v="182.2"/>
    <n v="160.4"/>
    <n v="174.8"/>
    <n v="171.6"/>
    <n v="178.2"/>
  </r>
  <r>
    <x v="2"/>
    <x v="10"/>
    <x v="4"/>
    <s v="2023 May"/>
    <n v="2133.5"/>
    <n v="730.8"/>
    <n v="553.20000000000005"/>
    <n v="175.6"/>
    <n v="182.8"/>
    <n v="185.7"/>
    <n v="164.8"/>
    <n v="177.1"/>
    <n v="175.7"/>
    <n v="179.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s v="January"/>
    <x v="0"/>
    <n v="1266.8999999999999"/>
    <n v="417.99999999999994"/>
    <n v="318.70000000000005"/>
    <n v="100.3"/>
    <n v="105.5"/>
    <n v="104"/>
    <n v="103.3"/>
    <n v="103.8"/>
    <n v="104"/>
    <n v="105.1"/>
    <n v="621.70000000000005"/>
  </r>
  <r>
    <x v="1"/>
    <x v="0"/>
    <s v="January"/>
    <x v="0"/>
    <n v="1271.3000000000002"/>
    <n v="417.50000000000006"/>
    <n v="316.7"/>
    <n v="100.3"/>
    <n v="105.4"/>
    <n v="104.1"/>
    <n v="103.2"/>
    <n v="103.5"/>
    <n v="103.7"/>
    <n v="104"/>
    <n v="620.90000000000009"/>
  </r>
  <r>
    <x v="2"/>
    <x v="0"/>
    <s v="January"/>
    <x v="0"/>
    <n v="1268.4000000000001"/>
    <n v="417.6"/>
    <n v="318"/>
    <n v="100.3"/>
    <n v="105.5"/>
    <n v="104"/>
    <n v="103.2"/>
    <n v="103.6"/>
    <n v="103.9"/>
    <n v="104.6"/>
    <n v="621.29999999999995"/>
  </r>
  <r>
    <x v="0"/>
    <x v="0"/>
    <s v="February"/>
    <x v="1"/>
    <n v="1275.3"/>
    <n v="419.29999999999995"/>
    <n v="320.39999999999998"/>
    <n v="100.3"/>
    <n v="106.2"/>
    <n v="104.4"/>
    <n v="103.9"/>
    <n v="104.1"/>
    <n v="104.4"/>
    <n v="105.8"/>
    <n v="624.1"/>
  </r>
  <r>
    <x v="1"/>
    <x v="0"/>
    <s v="February"/>
    <x v="1"/>
    <n v="1284.6000000000001"/>
    <n v="419.6"/>
    <n v="318.5"/>
    <n v="100.4"/>
    <n v="105.7"/>
    <n v="104.7"/>
    <n v="104.4"/>
    <n v="103.7"/>
    <n v="104.3"/>
    <n v="104.7"/>
    <n v="623.70000000000005"/>
  </r>
  <r>
    <x v="2"/>
    <x v="0"/>
    <s v="February"/>
    <x v="1"/>
    <n v="1278.7"/>
    <n v="419.29999999999995"/>
    <n v="319.7"/>
    <n v="100.4"/>
    <n v="106"/>
    <n v="104.5"/>
    <n v="104.2"/>
    <n v="103.9"/>
    <n v="104.4"/>
    <n v="105.3"/>
    <n v="624.1"/>
  </r>
  <r>
    <x v="0"/>
    <x v="0"/>
    <s v="March"/>
    <x v="2"/>
    <n v="1276.6000000000001"/>
    <n v="420.40000000000003"/>
    <n v="321.89999999999998"/>
    <n v="100.33999999999999"/>
    <n v="106.1"/>
    <n v="104.7"/>
    <n v="104.6"/>
    <n v="104.3"/>
    <n v="104.6"/>
    <n v="106"/>
    <n v="625.54"/>
  </r>
  <r>
    <x v="1"/>
    <x v="0"/>
    <s v="March"/>
    <x v="2"/>
    <n v="1279.8"/>
    <n v="421.5"/>
    <n v="320.2"/>
    <n v="100.4"/>
    <n v="106"/>
    <n v="105.2"/>
    <n v="105.5"/>
    <n v="103.8"/>
    <n v="104.9"/>
    <n v="105"/>
    <n v="626.29999999999995"/>
  </r>
  <r>
    <x v="2"/>
    <x v="0"/>
    <s v="March"/>
    <x v="2"/>
    <n v="1277.8000000000002"/>
    <n v="420.8"/>
    <n v="321.2"/>
    <n v="100.4"/>
    <n v="106.1"/>
    <n v="104.9"/>
    <n v="105.1"/>
    <n v="104"/>
    <n v="104.7"/>
    <n v="105.5"/>
    <n v="625.90000000000009"/>
  </r>
  <r>
    <x v="0"/>
    <x v="0"/>
    <s v="April"/>
    <x v="3"/>
    <n v="1279.3"/>
    <n v="420.8"/>
    <n v="323.5"/>
    <n v="100.38799999999999"/>
    <n v="106.5"/>
    <n v="105.1"/>
    <n v="104.4"/>
    <n v="104.8"/>
    <n v="104.6"/>
    <n v="106.4"/>
    <n v="626.7879999999999"/>
  </r>
  <r>
    <x v="1"/>
    <x v="0"/>
    <s v="April"/>
    <x v="3"/>
    <n v="1289.4999999999998"/>
    <n v="423.9"/>
    <n v="322"/>
    <n v="100.5"/>
    <n v="106.4"/>
    <n v="105.7"/>
    <n v="105"/>
    <n v="105.2"/>
    <n v="105.1"/>
    <n v="105.7"/>
    <n v="628.70000000000005"/>
  </r>
  <r>
    <x v="2"/>
    <x v="0"/>
    <s v="April"/>
    <x v="3"/>
    <n v="1283"/>
    <n v="421.79999999999995"/>
    <n v="322.89999999999998"/>
    <n v="100.5"/>
    <n v="106.5"/>
    <n v="105.3"/>
    <n v="104.7"/>
    <n v="105"/>
    <n v="104.8"/>
    <n v="106.1"/>
    <n v="627.79999999999995"/>
  </r>
  <r>
    <x v="0"/>
    <x v="0"/>
    <s v="May"/>
    <x v="4"/>
    <n v="1286.5999999999999"/>
    <n v="422.6"/>
    <n v="325.29999999999995"/>
    <n v="100.4376"/>
    <n v="107.5"/>
    <n v="105.7"/>
    <n v="104.1"/>
    <n v="105.5"/>
    <n v="104.8"/>
    <n v="107.2"/>
    <n v="629.13759999999991"/>
  </r>
  <r>
    <x v="1"/>
    <x v="0"/>
    <s v="May"/>
    <x v="4"/>
    <n v="1308.0999999999999"/>
    <n v="426.1"/>
    <n v="323.5"/>
    <n v="100.5"/>
    <n v="107.2"/>
    <n v="106.2"/>
    <n v="103.9"/>
    <n v="105.7"/>
    <n v="104.9"/>
    <n v="106.6"/>
    <n v="629.29999999999995"/>
  </r>
  <r>
    <x v="2"/>
    <x v="0"/>
    <s v="May"/>
    <x v="4"/>
    <n v="1294.0999999999999"/>
    <n v="423.8"/>
    <n v="324.60000000000002"/>
    <n v="100.5"/>
    <n v="107.4"/>
    <n v="105.9"/>
    <n v="104"/>
    <n v="105.6"/>
    <n v="104.8"/>
    <n v="106.9"/>
    <n v="629.19999999999993"/>
  </r>
  <r>
    <x v="0"/>
    <x v="0"/>
    <s v="June"/>
    <x v="5"/>
    <n v="1311.8"/>
    <n v="425.29999999999995"/>
    <n v="328"/>
    <n v="100.48751999999999"/>
    <n v="108.5"/>
    <n v="106.3"/>
    <n v="105"/>
    <n v="106.5"/>
    <n v="105.5"/>
    <n v="108.9"/>
    <n v="633.48752000000002"/>
  </r>
  <r>
    <x v="1"/>
    <x v="0"/>
    <s v="June"/>
    <x v="5"/>
    <n v="1354.6000000000001"/>
    <n v="429.40000000000003"/>
    <n v="325.3"/>
    <n v="106.6"/>
    <n v="108"/>
    <n v="106.5"/>
    <n v="105.2"/>
    <n v="108.1"/>
    <n v="106.1"/>
    <n v="109.7"/>
    <n v="641.70000000000005"/>
  </r>
  <r>
    <x v="2"/>
    <x v="0"/>
    <s v="June"/>
    <x v="5"/>
    <n v="1327"/>
    <n v="426.7"/>
    <n v="326.89999999999998"/>
    <n v="106.6"/>
    <n v="108.3"/>
    <n v="106.4"/>
    <n v="105.1"/>
    <n v="107.4"/>
    <n v="105.8"/>
    <n v="109.3"/>
    <n v="640.79999999999995"/>
  </r>
  <r>
    <x v="0"/>
    <x v="0"/>
    <s v="July"/>
    <x v="6"/>
    <n v="1336.7999999999997"/>
    <n v="427.79999999999995"/>
    <n v="330.3"/>
    <n v="102.93750400000002"/>
    <n v="109.5"/>
    <n v="106.9"/>
    <n v="106.8"/>
    <n v="107.8"/>
    <n v="106.5"/>
    <n v="110.7"/>
    <n v="641.83750399999997"/>
  </r>
  <r>
    <x v="1"/>
    <x v="0"/>
    <s v="July"/>
    <x v="6"/>
    <n v="1379"/>
    <n v="431.2"/>
    <n v="327.10000000000002"/>
    <n v="107.7"/>
    <n v="108.6"/>
    <n v="107.1"/>
    <n v="107.3"/>
    <n v="110.1"/>
    <n v="107.3"/>
    <n v="111.4"/>
    <n v="649.09999999999991"/>
  </r>
  <r>
    <x v="2"/>
    <x v="0"/>
    <s v="July"/>
    <x v="6"/>
    <n v="1351.8"/>
    <n v="428.8"/>
    <n v="329"/>
    <n v="107.7"/>
    <n v="109.2"/>
    <n v="107"/>
    <n v="107.1"/>
    <n v="109.1"/>
    <n v="106.9"/>
    <n v="111"/>
    <n v="648.20000000000005"/>
  </r>
  <r>
    <x v="0"/>
    <x v="0"/>
    <s v="August"/>
    <x v="7"/>
    <n v="1352.8"/>
    <n v="432.2"/>
    <n v="332.6"/>
    <n v="106.3075008"/>
    <n v="109.9"/>
    <n v="107.5"/>
    <n v="107.8"/>
    <n v="108.7"/>
    <n v="107.5"/>
    <n v="112.1"/>
    <n v="648.90750079999998"/>
  </r>
  <r>
    <x v="1"/>
    <x v="0"/>
    <s v="August"/>
    <x v="7"/>
    <n v="1395.2"/>
    <n v="435.8"/>
    <n v="329.09999999999997"/>
    <n v="108.9"/>
    <n v="109.3"/>
    <n v="107.6"/>
    <n v="108.1"/>
    <n v="110.8"/>
    <n v="108.3"/>
    <n v="112.7"/>
    <n v="654.09999999999991"/>
  </r>
  <r>
    <x v="2"/>
    <x v="0"/>
    <s v="August"/>
    <x v="7"/>
    <n v="1367.2"/>
    <n v="433.4"/>
    <n v="331.1"/>
    <n v="108.9"/>
    <n v="109.7"/>
    <n v="107.5"/>
    <n v="108"/>
    <n v="109.9"/>
    <n v="107.9"/>
    <n v="112.4"/>
    <n v="653.1"/>
  </r>
  <r>
    <x v="0"/>
    <x v="0"/>
    <s v="September"/>
    <x v="8"/>
    <n v="1378.1000000000001"/>
    <n v="436.5"/>
    <n v="336.6"/>
    <n v="107.90150016"/>
    <n v="111.1"/>
    <n v="108.3"/>
    <n v="109.3"/>
    <n v="109.8"/>
    <n v="108.7"/>
    <n v="114.2"/>
    <n v="656.40150016000007"/>
  </r>
  <r>
    <x v="1"/>
    <x v="0"/>
    <s v="September"/>
    <x v="8"/>
    <n v="1389.3000000000002"/>
    <n v="438.29999999999995"/>
    <n v="331.5"/>
    <n v="109.7"/>
    <n v="109.5"/>
    <n v="107.9"/>
    <n v="110.4"/>
    <n v="111.2"/>
    <n v="109.4"/>
    <n v="113.2"/>
    <n v="659.8"/>
  </r>
  <r>
    <x v="2"/>
    <x v="0"/>
    <s v="September"/>
    <x v="8"/>
    <n v="1380.9999999999998"/>
    <n v="437"/>
    <n v="334.5"/>
    <n v="109.7"/>
    <n v="110.5"/>
    <n v="108.1"/>
    <n v="109.9"/>
    <n v="110.6"/>
    <n v="109"/>
    <n v="113.7"/>
    <n v="659.3"/>
  </r>
  <r>
    <x v="0"/>
    <x v="0"/>
    <s v="October"/>
    <x v="9"/>
    <n v="1396.9"/>
    <n v="439.1"/>
    <n v="339.29999999999995"/>
    <n v="109.02030003199999"/>
    <n v="111.6"/>
    <n v="108.9"/>
    <n v="109.3"/>
    <n v="110.2"/>
    <n v="109.1"/>
    <n v="115.5"/>
    <n v="659.62030003200005"/>
  </r>
  <r>
    <x v="1"/>
    <x v="0"/>
    <s v="October"/>
    <x v="9"/>
    <n v="1405.7999999999997"/>
    <n v="440.2"/>
    <n v="334.2"/>
    <n v="110.5"/>
    <n v="109.7"/>
    <n v="108.2"/>
    <n v="109.7"/>
    <n v="111.3"/>
    <n v="109.4"/>
    <n v="114"/>
    <n v="660.8"/>
  </r>
  <r>
    <x v="2"/>
    <x v="0"/>
    <s v="October"/>
    <x v="9"/>
    <n v="1399.0000000000002"/>
    <n v="439.19999999999993"/>
    <n v="337.2"/>
    <n v="110.5"/>
    <n v="110.9"/>
    <n v="108.6"/>
    <n v="109.5"/>
    <n v="110.8"/>
    <n v="109.2"/>
    <n v="114.8"/>
    <n v="661.2"/>
  </r>
  <r>
    <x v="0"/>
    <x v="0"/>
    <s v="November "/>
    <x v="10"/>
    <n v="1425"/>
    <n v="441.5"/>
    <n v="342.1"/>
    <n v="109.88406000640001"/>
    <n v="112.6"/>
    <n v="109.7"/>
    <n v="109.6"/>
    <n v="111"/>
    <n v="109.8"/>
    <n v="117.4"/>
    <n v="664.18406000639993"/>
  </r>
  <r>
    <x v="1"/>
    <x v="0"/>
    <s v="November"/>
    <x v="11"/>
    <n v="1432.8"/>
    <n v="442.29999999999995"/>
    <n v="336.8"/>
    <n v="111.1"/>
    <n v="110"/>
    <n v="108.6"/>
    <n v="109.5"/>
    <n v="111.3"/>
    <n v="109.6"/>
    <n v="115"/>
    <n v="662.4"/>
  </r>
  <r>
    <x v="2"/>
    <x v="0"/>
    <s v="November"/>
    <x v="11"/>
    <n v="1427"/>
    <n v="441.6"/>
    <n v="339.90000000000003"/>
    <n v="111.1"/>
    <n v="111.6"/>
    <n v="109.3"/>
    <n v="109.5"/>
    <n v="111.2"/>
    <n v="109.7"/>
    <n v="116.3"/>
    <n v="664.2"/>
  </r>
  <r>
    <x v="0"/>
    <x v="0"/>
    <s v="December"/>
    <x v="12"/>
    <n v="1396.9"/>
    <n v="443"/>
    <n v="345.3"/>
    <n v="110.61681200128001"/>
    <n v="112.8"/>
    <n v="110.1"/>
    <n v="109.9"/>
    <n v="111.6"/>
    <n v="110.1"/>
    <n v="115.5"/>
    <n v="667.11681200127998"/>
  </r>
  <r>
    <x v="1"/>
    <x v="0"/>
    <s v="December"/>
    <x v="12"/>
    <n v="1392.3000000000002"/>
    <n v="443.7"/>
    <n v="338.8"/>
    <n v="110.7"/>
    <n v="110.4"/>
    <n v="109"/>
    <n v="109.7"/>
    <n v="111.4"/>
    <n v="109.8"/>
    <n v="113.3"/>
    <n v="663.3"/>
  </r>
  <r>
    <x v="2"/>
    <x v="0"/>
    <s v="December"/>
    <x v="12"/>
    <n v="1395.2000000000003"/>
    <n v="443"/>
    <n v="342.7"/>
    <n v="110.7"/>
    <n v="111.9"/>
    <n v="109.7"/>
    <n v="109.8"/>
    <n v="111.5"/>
    <n v="110"/>
    <n v="114.5"/>
    <n v="665.6"/>
  </r>
  <r>
    <x v="0"/>
    <x v="1"/>
    <s v="January"/>
    <x v="13"/>
    <n v="1374.2"/>
    <n v="444.3"/>
    <n v="347.2"/>
    <n v="110.843362400256"/>
    <n v="113"/>
    <n v="110.6"/>
    <n v="110.5"/>
    <n v="111.8"/>
    <n v="110.6"/>
    <n v="114.2"/>
    <n v="669.34336240025596"/>
  </r>
  <r>
    <x v="1"/>
    <x v="1"/>
    <s v="January"/>
    <x v="13"/>
    <n v="1372.2"/>
    <n v="445.6"/>
    <n v="340.4"/>
    <n v="111.6"/>
    <n v="111"/>
    <n v="109.7"/>
    <n v="110.8"/>
    <n v="111.5"/>
    <n v="110.5"/>
    <n v="112.9"/>
    <n v="667.3"/>
  </r>
  <r>
    <x v="2"/>
    <x v="1"/>
    <s v="January"/>
    <x v="13"/>
    <n v="1373.4999999999998"/>
    <n v="444.7"/>
    <n v="344.4"/>
    <n v="111.6"/>
    <n v="112.2"/>
    <n v="110.3"/>
    <n v="110.7"/>
    <n v="111.6"/>
    <n v="110.6"/>
    <n v="113.6"/>
    <n v="669"/>
  </r>
  <r>
    <x v="0"/>
    <x v="1"/>
    <s v="February"/>
    <x v="14"/>
    <n v="1369.3"/>
    <n v="445.7"/>
    <n v="348.3"/>
    <n v="111.0886724800512"/>
    <n v="113.2"/>
    <n v="110.9"/>
    <n v="110.8"/>
    <n v="112"/>
    <n v="110.9"/>
    <n v="114"/>
    <n v="670.88867248005124"/>
  </r>
  <r>
    <x v="1"/>
    <x v="1"/>
    <s v="February"/>
    <x v="14"/>
    <n v="1363.9"/>
    <n v="447.3"/>
    <n v="341.7"/>
    <n v="112.5"/>
    <n v="111.1"/>
    <n v="110.4"/>
    <n v="111.3"/>
    <n v="111.6"/>
    <n v="111"/>
    <n v="113.1"/>
    <n v="670.1"/>
  </r>
  <r>
    <x v="2"/>
    <x v="1"/>
    <s v="February"/>
    <x v="14"/>
    <n v="1367.5"/>
    <n v="446.09999999999997"/>
    <n v="345.6"/>
    <n v="112.5"/>
    <n v="112.4"/>
    <n v="110.7"/>
    <n v="111.1"/>
    <n v="111.8"/>
    <n v="110.9"/>
    <n v="113.6"/>
    <n v="671.49999999999989"/>
  </r>
  <r>
    <x v="0"/>
    <x v="1"/>
    <s v="March"/>
    <x v="15"/>
    <n v="1378.4"/>
    <n v="446.70000000000005"/>
    <n v="349.6"/>
    <n v="111.85773449601024"/>
    <n v="113.4"/>
    <n v="111.4"/>
    <n v="111.2"/>
    <n v="112.4"/>
    <n v="111.3"/>
    <n v="114.6"/>
    <n v="673.5577344960102"/>
  </r>
  <r>
    <x v="1"/>
    <x v="1"/>
    <s v="March"/>
    <x v="15"/>
    <n v="1370.8"/>
    <n v="449"/>
    <n v="343.09999999999997"/>
    <n v="113.2"/>
    <n v="110.9"/>
    <n v="110.8"/>
    <n v="111.6"/>
    <n v="111.8"/>
    <n v="111.4"/>
    <n v="113.7"/>
    <n v="671.9"/>
  </r>
  <r>
    <x v="2"/>
    <x v="1"/>
    <s v="Marcrh"/>
    <x v="16"/>
    <n v="1375.5999999999997"/>
    <n v="447.5"/>
    <n v="346.9"/>
    <n v="113.2"/>
    <n v="112.5"/>
    <n v="111.2"/>
    <n v="111.4"/>
    <n v="112"/>
    <n v="111.3"/>
    <n v="114.2"/>
    <n v="673.59999999999991"/>
  </r>
  <r>
    <x v="0"/>
    <x v="1"/>
    <s v="April"/>
    <x v="17"/>
    <n v="1390.6000000000001"/>
    <n v="448.29999999999995"/>
    <n v="352"/>
    <n v="112.65154689920205"/>
    <n v="113.4"/>
    <n v="111.8"/>
    <n v="111.2"/>
    <n v="113"/>
    <n v="111.5"/>
    <n v="115.4"/>
    <n v="675.45154689920196"/>
  </r>
  <r>
    <x v="1"/>
    <x v="1"/>
    <s v="April"/>
    <x v="17"/>
    <n v="1391.3000000000002"/>
    <n v="450.6"/>
    <n v="344.5"/>
    <n v="113.9"/>
    <n v="110.9"/>
    <n v="111"/>
    <n v="111.2"/>
    <n v="112.5"/>
    <n v="111.4"/>
    <n v="114.7"/>
    <n v="673.30000000000007"/>
  </r>
  <r>
    <x v="2"/>
    <x v="1"/>
    <s v="April"/>
    <x v="17"/>
    <n v="1390.8999999999999"/>
    <n v="449.1"/>
    <n v="349"/>
    <n v="113.9"/>
    <n v="112.5"/>
    <n v="111.5"/>
    <n v="111.2"/>
    <n v="112.7"/>
    <n v="111.5"/>
    <n v="115.1"/>
    <n v="675.4"/>
  </r>
  <r>
    <x v="0"/>
    <x v="1"/>
    <s v="May"/>
    <x v="18"/>
    <n v="1399.6999999999998"/>
    <n v="450.29999999999995"/>
    <n v="354"/>
    <n v="113.37030937984041"/>
    <n v="113.4"/>
    <n v="112.1"/>
    <n v="111.4"/>
    <n v="113.1"/>
    <n v="111.8"/>
    <n v="116"/>
    <n v="677.17030937984032"/>
  </r>
  <r>
    <x v="1"/>
    <x v="1"/>
    <s v="May"/>
    <x v="18"/>
    <n v="1412.4"/>
    <n v="452"/>
    <n v="345.9"/>
    <n v="114.3"/>
    <n v="111.1"/>
    <n v="111.2"/>
    <n v="111.3"/>
    <n v="112.9"/>
    <n v="111.7"/>
    <n v="115.6"/>
    <n v="675.40000000000009"/>
  </r>
  <r>
    <x v="2"/>
    <x v="1"/>
    <s v="May"/>
    <x v="18"/>
    <n v="1404.8000000000004"/>
    <n v="450.79999999999995"/>
    <n v="350.79999999999995"/>
    <n v="114.3"/>
    <n v="112.5"/>
    <n v="111.8"/>
    <n v="111.3"/>
    <n v="113"/>
    <n v="111.8"/>
    <n v="115.8"/>
    <n v="677"/>
  </r>
  <r>
    <x v="0"/>
    <x v="1"/>
    <s v="June"/>
    <x v="19"/>
    <n v="1410.7999999999997"/>
    <n v="451.6"/>
    <n v="356.3"/>
    <n v="113.95406187596809"/>
    <n v="114.4"/>
    <n v="112.8"/>
    <n v="112.2"/>
    <n v="114.3"/>
    <n v="112.3"/>
    <n v="117"/>
    <n v="682.05406187596805"/>
  </r>
  <r>
    <x v="1"/>
    <x v="1"/>
    <s v="June"/>
    <x v="19"/>
    <n v="1433.8"/>
    <n v="452.7"/>
    <n v="347.3"/>
    <n v="113.9"/>
    <n v="111.2"/>
    <n v="111.4"/>
    <n v="111.5"/>
    <n v="115.1"/>
    <n v="112.2"/>
    <n v="116.4"/>
    <n v="678.2"/>
  </r>
  <r>
    <x v="2"/>
    <x v="1"/>
    <s v="June"/>
    <x v="19"/>
    <n v="1419.5000000000002"/>
    <n v="451.90000000000003"/>
    <n v="352.7"/>
    <n v="113.9"/>
    <n v="113.2"/>
    <n v="112.3"/>
    <n v="111.8"/>
    <n v="114.8"/>
    <n v="112.3"/>
    <n v="116.7"/>
    <n v="680.6"/>
  </r>
  <r>
    <x v="0"/>
    <x v="1"/>
    <s v="July"/>
    <x v="20"/>
    <n v="1447.6000000000001"/>
    <n v="454.2"/>
    <n v="359.3"/>
    <n v="114.07081237519363"/>
    <n v="115.3"/>
    <n v="113.4"/>
    <n v="113.2"/>
    <n v="115.5"/>
    <n v="113.1"/>
    <n v="119.5"/>
    <n v="686.57081237519367"/>
  </r>
  <r>
    <x v="1"/>
    <x v="1"/>
    <s v="July"/>
    <x v="20"/>
    <n v="1485.7"/>
    <n v="456.90000000000003"/>
    <n v="349"/>
    <n v="114.8"/>
    <n v="111.6"/>
    <n v="111.5"/>
    <n v="113"/>
    <n v="117.8"/>
    <n v="113.5"/>
    <n v="118.9"/>
    <n v="685.59999999999991"/>
  </r>
  <r>
    <x v="2"/>
    <x v="1"/>
    <s v="July"/>
    <x v="20"/>
    <n v="1461.5"/>
    <n v="454.9"/>
    <n v="355"/>
    <n v="114.8"/>
    <n v="113.9"/>
    <n v="112.7"/>
    <n v="113.1"/>
    <n v="116.8"/>
    <n v="113.3"/>
    <n v="119.2"/>
    <n v="687.09999999999991"/>
  </r>
  <r>
    <x v="0"/>
    <x v="1"/>
    <s v="August"/>
    <x v="21"/>
    <n v="1466.4999999999998"/>
    <n v="456.20000000000005"/>
    <n v="360.4"/>
    <n v="114.29416247503873"/>
    <n v="115.4"/>
    <n v="114"/>
    <n v="113.2"/>
    <n v="116.2"/>
    <n v="113.5"/>
    <n v="120.7"/>
    <n v="688.49416247503871"/>
  </r>
  <r>
    <x v="1"/>
    <x v="1"/>
    <s v="August"/>
    <x v="21"/>
    <n v="1502.6"/>
    <n v="460.8"/>
    <n v="350.6"/>
    <n v="115.5"/>
    <n v="111.8"/>
    <n v="112.2"/>
    <n v="112.5"/>
    <n v="119.2"/>
    <n v="113.9"/>
    <n v="119.9"/>
    <n v="688.2"/>
  </r>
  <r>
    <x v="2"/>
    <x v="1"/>
    <s v="August"/>
    <x v="21"/>
    <n v="1479.2999999999997"/>
    <n v="457.6"/>
    <n v="356.4"/>
    <n v="115.5"/>
    <n v="114"/>
    <n v="113.3"/>
    <n v="112.8"/>
    <n v="118"/>
    <n v="113.7"/>
    <n v="120.3"/>
    <n v="689.60000000000014"/>
  </r>
  <r>
    <x v="0"/>
    <x v="1"/>
    <s v="September"/>
    <x v="22"/>
    <n v="1466.7"/>
    <n v="457.70000000000005"/>
    <n v="362.2"/>
    <n v="114.97883249500774"/>
    <n v="115.8"/>
    <n v="114.5"/>
    <n v="112.8"/>
    <n v="116.6"/>
    <n v="113.7"/>
    <n v="120.9"/>
    <n v="690.57883249500776"/>
  </r>
  <r>
    <x v="1"/>
    <x v="1"/>
    <s v="September"/>
    <x v="22"/>
    <n v="1478.9000000000003"/>
    <n v="462.5"/>
    <n v="352.1"/>
    <n v="116.1"/>
    <n v="111.8"/>
    <n v="112.3"/>
    <n v="111.2"/>
    <n v="120"/>
    <n v="113.6"/>
    <n v="119.2"/>
    <n v="688.19999999999993"/>
  </r>
  <r>
    <x v="2"/>
    <x v="1"/>
    <s v="September"/>
    <x v="22"/>
    <n v="1470.2999999999997"/>
    <n v="459.2"/>
    <n v="358"/>
    <n v="116.1"/>
    <n v="114.3"/>
    <n v="113.7"/>
    <n v="112"/>
    <n v="118.6"/>
    <n v="113.7"/>
    <n v="120.1"/>
    <n v="690.80000000000007"/>
  </r>
  <r>
    <x v="0"/>
    <x v="1"/>
    <s v="October"/>
    <x v="23"/>
    <n v="1464.3999999999999"/>
    <n v="459.1"/>
    <n v="365.3"/>
    <n v="115.63576649900156"/>
    <n v="116.4"/>
    <n v="115.3"/>
    <n v="112.6"/>
    <n v="116.9"/>
    <n v="114"/>
    <n v="121"/>
    <n v="693.03576649900151"/>
  </r>
  <r>
    <x v="1"/>
    <x v="1"/>
    <s v="October"/>
    <x v="23"/>
    <n v="1472.3"/>
    <n v="463.20000000000005"/>
    <n v="353.4"/>
    <n v="116.7"/>
    <n v="112"/>
    <n v="112.6"/>
    <n v="111"/>
    <n v="120.2"/>
    <n v="113.7"/>
    <n v="119.1"/>
    <n v="689.40000000000009"/>
  </r>
  <r>
    <x v="2"/>
    <x v="1"/>
    <s v="October"/>
    <x v="23"/>
    <n v="1466.6000000000001"/>
    <n v="460.1"/>
    <n v="360.6"/>
    <n v="116.7"/>
    <n v="114.7"/>
    <n v="114.3"/>
    <n v="111.8"/>
    <n v="118.8"/>
    <n v="113.9"/>
    <n v="120.1"/>
    <n v="692.6"/>
  </r>
  <r>
    <x v="0"/>
    <x v="1"/>
    <s v="November"/>
    <x v="24"/>
    <n v="1465.2"/>
    <n v="459.7"/>
    <n v="366.70000000000005"/>
    <n v="116.24715329980032"/>
    <n v="117.3"/>
    <n v="115.9"/>
    <n v="112"/>
    <n v="117.2"/>
    <n v="114.1"/>
    <n v="121.1"/>
    <n v="694.94715329980033"/>
  </r>
  <r>
    <x v="1"/>
    <x v="1"/>
    <s v="November"/>
    <x v="24"/>
    <n v="1472"/>
    <n v="465.20000000000005"/>
    <n v="355.2"/>
    <n v="117.1"/>
    <n v="112.6"/>
    <n v="113"/>
    <n v="109.7"/>
    <n v="120.3"/>
    <n v="113.4"/>
    <n v="119"/>
    <n v="689.5"/>
  </r>
  <r>
    <x v="2"/>
    <x v="1"/>
    <s v="November"/>
    <x v="24"/>
    <n v="1466.8"/>
    <n v="461.29999999999995"/>
    <n v="362.1"/>
    <n v="117.1"/>
    <n v="115.5"/>
    <n v="114.8"/>
    <n v="110.8"/>
    <n v="119"/>
    <n v="113.8"/>
    <n v="120.1"/>
    <n v="693.5"/>
  </r>
  <r>
    <x v="0"/>
    <x v="1"/>
    <s v="December"/>
    <x v="25"/>
    <n v="1452.3"/>
    <n v="461.70000000000005"/>
    <n v="367.7"/>
    <n v="116.76943065996007"/>
    <n v="117.4"/>
    <n v="116.2"/>
    <n v="111.5"/>
    <n v="117.7"/>
    <n v="114.2"/>
    <n v="120.3"/>
    <n v="695.76943065996011"/>
  </r>
  <r>
    <x v="1"/>
    <x v="1"/>
    <s v="December"/>
    <x v="25"/>
    <n v="1461.1"/>
    <n v="467.20000000000005"/>
    <n v="356.5"/>
    <n v="116.5"/>
    <n v="113"/>
    <n v="113.2"/>
    <n v="108.8"/>
    <n v="120.7"/>
    <n v="113.4"/>
    <n v="118.4"/>
    <n v="689.2"/>
  </r>
  <r>
    <x v="2"/>
    <x v="1"/>
    <s v="December"/>
    <x v="25"/>
    <n v="1454.8999999999999"/>
    <n v="463.50000000000006"/>
    <n v="363.2"/>
    <n v="116.5"/>
    <n v="115.7"/>
    <n v="115.1"/>
    <n v="110.1"/>
    <n v="119.5"/>
    <n v="113.8"/>
    <n v="119.4"/>
    <n v="693.09999999999991"/>
  </r>
  <r>
    <x v="0"/>
    <x v="2"/>
    <s v="January"/>
    <x v="26"/>
    <n v="1450.1999999999998"/>
    <n v="464.8"/>
    <n v="370"/>
    <n v="116.79388613199201"/>
    <n v="118.4"/>
    <n v="116.6"/>
    <n v="111"/>
    <n v="118.2"/>
    <n v="114.5"/>
    <n v="120.3"/>
    <n v="697.79388613199205"/>
  </r>
  <r>
    <x v="1"/>
    <x v="2"/>
    <s v="January"/>
    <x v="26"/>
    <n v="1458.3999999999999"/>
    <n v="469.9"/>
    <n v="357.3"/>
    <n v="117.3"/>
    <n v="113.4"/>
    <n v="113.7"/>
    <n v="107.9"/>
    <n v="120.8"/>
    <n v="113.4"/>
    <n v="118.5"/>
    <n v="689.99999999999989"/>
  </r>
  <r>
    <x v="2"/>
    <x v="2"/>
    <s v="January"/>
    <x v="26"/>
    <n v="1452"/>
    <n v="466.3"/>
    <n v="364.9"/>
    <n v="117.3"/>
    <n v="116.5"/>
    <n v="115.5"/>
    <n v="109.4"/>
    <n v="119.7"/>
    <n v="114"/>
    <n v="119.5"/>
    <n v="695"/>
  </r>
  <r>
    <x v="0"/>
    <x v="2"/>
    <s v="February"/>
    <x v="27"/>
    <n v="1451.7999999999997"/>
    <n v="468.6"/>
    <n v="373.1"/>
    <n v="116.8787772263984"/>
    <n v="120"/>
    <n v="117.7"/>
    <n v="110.9"/>
    <n v="118.7"/>
    <n v="115"/>
    <n v="120.6"/>
    <n v="701.07877722639842"/>
  </r>
  <r>
    <x v="1"/>
    <x v="2"/>
    <s v="February"/>
    <x v="27"/>
    <n v="1454.3000000000002"/>
    <n v="471.49999999999994"/>
    <n v="358.4"/>
    <n v="118.1"/>
    <n v="114"/>
    <n v="114.1"/>
    <n v="106.8"/>
    <n v="120.4"/>
    <n v="113.2"/>
    <n v="118.7"/>
    <n v="690.2"/>
  </r>
  <r>
    <x v="2"/>
    <x v="2"/>
    <s v="February"/>
    <x v="27"/>
    <n v="1451.3999999999996"/>
    <n v="469.3"/>
    <n v="367.2"/>
    <n v="118.1"/>
    <n v="117.7"/>
    <n v="116.3"/>
    <n v="108.7"/>
    <n v="119.7"/>
    <n v="114.1"/>
    <n v="119.7"/>
    <n v="697"/>
  </r>
  <r>
    <x v="0"/>
    <x v="2"/>
    <s v="March"/>
    <x v="28"/>
    <n v="1452.6"/>
    <n v="469.90000000000003"/>
    <n v="374.4"/>
    <n v="117.53575544527969"/>
    <n v="120.6"/>
    <n v="118.2"/>
    <n v="111.6"/>
    <n v="119.4"/>
    <n v="115.5"/>
    <n v="121.1"/>
    <n v="704.83575544527969"/>
  </r>
  <r>
    <x v="1"/>
    <x v="2"/>
    <s v="March"/>
    <x v="28"/>
    <n v="1451.0000000000002"/>
    <n v="472.50000000000006"/>
    <n v="359.5"/>
    <n v="118.6"/>
    <n v="114.4"/>
    <n v="114.3"/>
    <n v="108.4"/>
    <n v="120.6"/>
    <n v="113.8"/>
    <n v="119.1"/>
    <n v="693.8"/>
  </r>
  <r>
    <x v="2"/>
    <x v="2"/>
    <s v="March"/>
    <x v="28"/>
    <n v="1451"/>
    <n v="470.29999999999995"/>
    <n v="368.4"/>
    <n v="118.6"/>
    <n v="118.3"/>
    <n v="116.7"/>
    <n v="109.9"/>
    <n v="120.1"/>
    <n v="114.7"/>
    <n v="120.2"/>
    <n v="700.80000000000007"/>
  </r>
  <r>
    <x v="0"/>
    <x v="2"/>
    <s v="April"/>
    <x v="29"/>
    <n v="1457.8"/>
    <n v="472.9"/>
    <n v="375.7"/>
    <n v="118.18715108905594"/>
    <n v="121.2"/>
    <n v="118.6"/>
    <n v="111.9"/>
    <n v="119.9"/>
    <n v="116"/>
    <n v="121.5"/>
    <n v="708.08715108905596"/>
  </r>
  <r>
    <x v="1"/>
    <x v="2"/>
    <s v="April"/>
    <x v="29"/>
    <n v="1458.8999999999999"/>
    <n v="474.7"/>
    <n v="360.6"/>
    <n v="119.2"/>
    <n v="114.7"/>
    <n v="114.6"/>
    <n v="108.4"/>
    <n v="121.7"/>
    <n v="114.2"/>
    <n v="119.7"/>
    <n v="696.60000000000014"/>
  </r>
  <r>
    <x v="2"/>
    <x v="2"/>
    <s v="April"/>
    <x v="29"/>
    <n v="1457.2"/>
    <n v="473"/>
    <n v="369.6"/>
    <n v="119.2"/>
    <n v="118.7"/>
    <n v="117.1"/>
    <n v="110.1"/>
    <n v="121"/>
    <n v="115.1"/>
    <n v="120.7"/>
    <n v="703.80000000000007"/>
  </r>
  <r>
    <x v="0"/>
    <x v="2"/>
    <s v="May"/>
    <x v="30"/>
    <n v="1467.5"/>
    <n v="475.90000000000003"/>
    <n v="378.2"/>
    <n v="118.75743021781118"/>
    <n v="121.9"/>
    <n v="119.4"/>
    <n v="113.3"/>
    <n v="120.5"/>
    <n v="116.9"/>
    <n v="122.4"/>
    <n v="712.85743021781116"/>
  </r>
  <r>
    <x v="1"/>
    <x v="2"/>
    <s v="May"/>
    <x v="30"/>
    <n v="1481.2"/>
    <n v="477.4"/>
    <n v="361.4"/>
    <n v="119.6"/>
    <n v="114.9"/>
    <n v="114.9"/>
    <n v="110.8"/>
    <n v="122"/>
    <n v="115.2"/>
    <n v="120.7"/>
    <n v="701.2"/>
  </r>
  <r>
    <x v="2"/>
    <x v="2"/>
    <s v="May"/>
    <x v="30"/>
    <n v="1471.2"/>
    <n v="475.70000000000005"/>
    <n v="371.4"/>
    <n v="119.6"/>
    <n v="119.2"/>
    <n v="117.7"/>
    <n v="112"/>
    <n v="121.4"/>
    <n v="116.1"/>
    <n v="121.6"/>
    <n v="708.5"/>
  </r>
  <r>
    <x v="0"/>
    <x v="2"/>
    <s v="June"/>
    <x v="31"/>
    <n v="1496.8"/>
    <n v="480.2"/>
    <n v="381.5"/>
    <n v="119.27148604356223"/>
    <n v="122.6"/>
    <n v="120.4"/>
    <n v="114.2"/>
    <n v="122"/>
    <n v="117.9"/>
    <n v="124.1"/>
    <n v="718.77148604356228"/>
  </r>
  <r>
    <x v="1"/>
    <x v="2"/>
    <s v="June"/>
    <x v="31"/>
    <n v="1518.6"/>
    <n v="478.8"/>
    <n v="363.1"/>
    <n v="119"/>
    <n v="115.1"/>
    <n v="115.4"/>
    <n v="111.7"/>
    <n v="123.8"/>
    <n v="116"/>
    <n v="121.7"/>
    <n v="704.8"/>
  </r>
  <r>
    <x v="2"/>
    <x v="2"/>
    <s v="June"/>
    <x v="31"/>
    <n v="1503.7"/>
    <n v="478.7"/>
    <n v="374.1"/>
    <n v="119"/>
    <n v="119.8"/>
    <n v="118.5"/>
    <n v="112.9"/>
    <n v="123.1"/>
    <n v="117"/>
    <n v="123"/>
    <n v="712.9"/>
  </r>
  <r>
    <x v="0"/>
    <x v="2"/>
    <s v="July"/>
    <x v="32"/>
    <n v="1504.3"/>
    <n v="481.09999999999997"/>
    <n v="382.6"/>
    <n v="119.29429720871244"/>
    <n v="123"/>
    <n v="120.8"/>
    <n v="114.1"/>
    <n v="122.9"/>
    <n v="118.1"/>
    <n v="124.7"/>
    <n v="720.39429720871249"/>
  </r>
  <r>
    <x v="1"/>
    <x v="2"/>
    <s v="July"/>
    <x v="32"/>
    <n v="1524.6"/>
    <n v="479.7"/>
    <n v="364.1"/>
    <n v="119.9"/>
    <n v="115.3"/>
    <n v="116"/>
    <n v="111.5"/>
    <n v="125.4"/>
    <n v="116.3"/>
    <n v="122.4"/>
    <n v="707.9"/>
  </r>
  <r>
    <x v="2"/>
    <x v="2"/>
    <s v="July"/>
    <x v="32"/>
    <n v="1510.7"/>
    <n v="479.8"/>
    <n v="375.1"/>
    <n v="119.9"/>
    <n v="120.1"/>
    <n v="119"/>
    <n v="112.7"/>
    <n v="124.4"/>
    <n v="117.2"/>
    <n v="123.6"/>
    <n v="715.6"/>
  </r>
  <r>
    <x v="0"/>
    <x v="2"/>
    <s v="August"/>
    <x v="33"/>
    <n v="1525.1"/>
    <n v="482.6"/>
    <n v="384.8"/>
    <n v="119.41885944174248"/>
    <n v="123.8"/>
    <n v="121.1"/>
    <n v="113.6"/>
    <n v="123.6"/>
    <n v="118.2"/>
    <n v="126.1"/>
    <n v="722.31885944174257"/>
  </r>
  <r>
    <x v="1"/>
    <x v="2"/>
    <s v="August"/>
    <x v="33"/>
    <n v="1540.1"/>
    <n v="482.2"/>
    <n v="364.8"/>
    <n v="120.9"/>
    <n v="115.3"/>
    <n v="116.6"/>
    <n v="109.9"/>
    <n v="126.2"/>
    <n v="116.2"/>
    <n v="123.2"/>
    <n v="708.50000000000011"/>
  </r>
  <r>
    <x v="2"/>
    <x v="2"/>
    <s v="August"/>
    <x v="33"/>
    <n v="1529.1999999999998"/>
    <n v="481.7"/>
    <n v="376.70000000000005"/>
    <n v="120.9"/>
    <n v="120.6"/>
    <n v="119.4"/>
    <n v="111.7"/>
    <n v="125.1"/>
    <n v="117.2"/>
    <n v="124.8"/>
    <n v="717.5"/>
  </r>
  <r>
    <x v="0"/>
    <x v="2"/>
    <s v="September"/>
    <x v="34"/>
    <n v="1535.7"/>
    <n v="486.2"/>
    <n v="387.1"/>
    <n v="120.2037718883485"/>
    <n v="123.7"/>
    <n v="121.4"/>
    <n v="113.8"/>
    <n v="124.5"/>
    <n v="118.8"/>
    <n v="127"/>
    <n v="725.50377188834841"/>
  </r>
  <r>
    <x v="1"/>
    <x v="2"/>
    <s v="September"/>
    <x v="34"/>
    <n v="1545.7"/>
    <n v="484"/>
    <n v="365.8"/>
    <n v="121.6"/>
    <n v="115.1"/>
    <n v="117.1"/>
    <n v="109.1"/>
    <n v="126.5"/>
    <n v="116.2"/>
    <n v="123.5"/>
    <n v="708.90000000000009"/>
  </r>
  <r>
    <x v="2"/>
    <x v="2"/>
    <s v="September"/>
    <x v="34"/>
    <n v="1537.6000000000001"/>
    <n v="484.4"/>
    <n v="378.5"/>
    <n v="121.6"/>
    <n v="120.4"/>
    <n v="119.8"/>
    <n v="111.3"/>
    <n v="125.7"/>
    <n v="117.5"/>
    <n v="125.4"/>
    <n v="719.1"/>
  </r>
  <r>
    <x v="0"/>
    <x v="2"/>
    <s v="October"/>
    <x v="35"/>
    <n v="1552.3"/>
    <n v="488.09999999999997"/>
    <n v="389"/>
    <n v="121.04075437766971"/>
    <n v="124.4"/>
    <n v="122"/>
    <n v="113.8"/>
    <n v="125.1"/>
    <n v="119.2"/>
    <n v="127.7"/>
    <n v="728.64075437766974"/>
  </r>
  <r>
    <x v="1"/>
    <x v="2"/>
    <s v="October"/>
    <x v="35"/>
    <n v="1573.4"/>
    <n v="485.90000000000003"/>
    <n v="366.79999999999995"/>
    <n v="122.4"/>
    <n v="114.9"/>
    <n v="117.7"/>
    <n v="109.3"/>
    <n v="126.5"/>
    <n v="116.5"/>
    <n v="124.2"/>
    <n v="710.3"/>
  </r>
  <r>
    <x v="2"/>
    <x v="2"/>
    <s v="October"/>
    <x v="35"/>
    <n v="1557.8999999999999"/>
    <n v="486.20000000000005"/>
    <n v="380.1"/>
    <n v="122.4"/>
    <n v="120.8"/>
    <n v="120.4"/>
    <n v="111.4"/>
    <n v="125.9"/>
    <n v="117.9"/>
    <n v="126.1"/>
    <n v="721.4"/>
  </r>
  <r>
    <x v="0"/>
    <x v="2"/>
    <s v="November"/>
    <x v="36"/>
    <n v="1563.2"/>
    <n v="490.4"/>
    <n v="391.79999999999995"/>
    <n v="121.80815087553394"/>
    <n v="125.6"/>
    <n v="122.6"/>
    <n v="114"/>
    <n v="125.8"/>
    <n v="119.6"/>
    <n v="128.30000000000001"/>
    <n v="732.40815087553392"/>
  </r>
  <r>
    <x v="1"/>
    <x v="2"/>
    <s v="November"/>
    <x v="36"/>
    <n v="1588.6999999999998"/>
    <n v="488.59999999999997"/>
    <n v="368.5"/>
    <n v="122.9"/>
    <n v="115.1"/>
    <n v="118.1"/>
    <n v="109.3"/>
    <n v="126.6"/>
    <n v="116.6"/>
    <n v="124.6"/>
    <n v="711.5"/>
  </r>
  <r>
    <x v="2"/>
    <x v="2"/>
    <s v="November"/>
    <x v="36"/>
    <n v="1570.3999999999999"/>
    <n v="488.3"/>
    <n v="382.4"/>
    <n v="122.9"/>
    <n v="121.6"/>
    <n v="120.9"/>
    <n v="111.5"/>
    <n v="126.3"/>
    <n v="118.1"/>
    <n v="126.6"/>
    <n v="723.8"/>
  </r>
  <r>
    <x v="0"/>
    <x v="2"/>
    <s v="December"/>
    <x v="37"/>
    <n v="1559.0000000000002"/>
    <n v="492.1"/>
    <n v="392.9"/>
    <n v="122.48163017510679"/>
    <n v="125.7"/>
    <n v="123.1"/>
    <n v="114"/>
    <n v="125.6"/>
    <n v="119.8"/>
    <n v="127.9"/>
    <n v="733.58163017510674"/>
  </r>
  <r>
    <x v="1"/>
    <x v="2"/>
    <s v="December"/>
    <x v="37"/>
    <n v="1578.6"/>
    <n v="489.7"/>
    <n v="369.4"/>
    <n v="122.4"/>
    <n v="116"/>
    <n v="118.6"/>
    <n v="109.3"/>
    <n v="126.6"/>
    <n v="116.7"/>
    <n v="124"/>
    <n v="712"/>
  </r>
  <r>
    <x v="2"/>
    <x v="2"/>
    <s v="December"/>
    <x v="37"/>
    <n v="1564.1000000000001"/>
    <n v="489.8"/>
    <n v="383.5"/>
    <n v="122.4"/>
    <n v="122"/>
    <n v="121.4"/>
    <n v="111.5"/>
    <n v="126.2"/>
    <n v="118.3"/>
    <n v="126.1"/>
    <n v="724"/>
  </r>
  <r>
    <x v="0"/>
    <x v="3"/>
    <s v="January"/>
    <x v="38"/>
    <n v="1565.8000000000002"/>
    <n v="494.19999999999993"/>
    <n v="394.70000000000005"/>
    <n v="122.61632603502134"/>
    <n v="126.2"/>
    <n v="123.7"/>
    <n v="113.6"/>
    <n v="126.2"/>
    <n v="120.1"/>
    <n v="128.1"/>
    <n v="735.31632603502146"/>
  </r>
  <r>
    <x v="1"/>
    <x v="3"/>
    <s v="January"/>
    <x v="38"/>
    <n v="1580.9"/>
    <n v="492.5"/>
    <n v="370.5"/>
    <n v="123.4"/>
    <n v="116.9"/>
    <n v="119.1"/>
    <n v="108.9"/>
    <n v="126.4"/>
    <n v="116.8"/>
    <n v="124.2"/>
    <n v="713.99999999999989"/>
  </r>
  <r>
    <x v="2"/>
    <x v="3"/>
    <s v="January"/>
    <x v="38"/>
    <n v="1569"/>
    <n v="492.2"/>
    <n v="384.9"/>
    <n v="123.4"/>
    <n v="122.7"/>
    <n v="122"/>
    <n v="111.1"/>
    <n v="126.3"/>
    <n v="118.5"/>
    <n v="126.3"/>
    <n v="726.19999999999993"/>
  </r>
  <r>
    <x v="0"/>
    <x v="3"/>
    <s v="February"/>
    <x v="39"/>
    <n v="1557.8"/>
    <n v="498.3"/>
    <n v="397.1"/>
    <n v="122.84326520700426"/>
    <n v="127.5"/>
    <n v="124.3"/>
    <n v="113.9"/>
    <n v="127.1"/>
    <n v="120.9"/>
    <n v="127.9"/>
    <n v="739.34326520700426"/>
  </r>
  <r>
    <x v="1"/>
    <x v="3"/>
    <s v="February"/>
    <x v="39"/>
    <n v="1555.5"/>
    <n v="495.6"/>
    <n v="371.6"/>
    <n v="124.4"/>
    <n v="116"/>
    <n v="119.5"/>
    <n v="109.1"/>
    <n v="126.3"/>
    <n v="117.2"/>
    <n v="123.8"/>
    <n v="714.8"/>
  </r>
  <r>
    <x v="2"/>
    <x v="3"/>
    <s v="February"/>
    <x v="39"/>
    <n v="1555.1"/>
    <n v="495.79999999999995"/>
    <n v="386.9"/>
    <n v="124.4"/>
    <n v="123.1"/>
    <n v="122.5"/>
    <n v="111.4"/>
    <n v="126.6"/>
    <n v="119.1"/>
    <n v="126"/>
    <n v="729.2"/>
  </r>
  <r>
    <x v="0"/>
    <x v="3"/>
    <s v="March"/>
    <x v="40"/>
    <n v="1557.8000000000002"/>
    <n v="499.79999999999995"/>
    <n v="398.40000000000003"/>
    <n v="123.68865304140085"/>
    <n v="127"/>
    <n v="124.8"/>
    <n v="113.6"/>
    <n v="127.5"/>
    <n v="121.1"/>
    <n v="128"/>
    <n v="740.5886530414009"/>
  </r>
  <r>
    <x v="1"/>
    <x v="3"/>
    <s v="March"/>
    <x v="40"/>
    <n v="1546.9"/>
    <n v="497.5"/>
    <n v="372.2"/>
    <n v="124.9"/>
    <n v="114.8"/>
    <n v="119.7"/>
    <n v="108.5"/>
    <n v="126.4"/>
    <n v="117.3"/>
    <n v="123.8"/>
    <n v="714.19999999999993"/>
  </r>
  <r>
    <x v="2"/>
    <x v="3"/>
    <s v="March"/>
    <x v="40"/>
    <n v="1552.1000000000001"/>
    <n v="497.50000000000006"/>
    <n v="387.9"/>
    <n v="124.9"/>
    <n v="122.4"/>
    <n v="122.9"/>
    <n v="110.9"/>
    <n v="126.9"/>
    <n v="119.3"/>
    <n v="126"/>
    <n v="729.49999999999989"/>
  </r>
  <r>
    <x v="0"/>
    <x v="3"/>
    <s v="April"/>
    <x v="41"/>
    <n v="1576.2000000000003"/>
    <n v="502.5"/>
    <n v="400"/>
    <n v="124.45773060828017"/>
    <n v="127"/>
    <n v="125.2"/>
    <n v="114.4"/>
    <n v="127.9"/>
    <n v="121.7"/>
    <n v="129"/>
    <n v="743.45773060828014"/>
  </r>
  <r>
    <x v="1"/>
    <x v="3"/>
    <s v="April"/>
    <x v="41"/>
    <n v="1585.2"/>
    <n v="499.70000000000005"/>
    <n v="373.1"/>
    <n v="125.6"/>
    <n v="114.6"/>
    <n v="120"/>
    <n v="110"/>
    <n v="127.6"/>
    <n v="118.2"/>
    <n v="125.3"/>
    <n v="718.80000000000007"/>
  </r>
  <r>
    <x v="2"/>
    <x v="3"/>
    <s v="April"/>
    <x v="41"/>
    <n v="1577.7"/>
    <n v="499.9"/>
    <n v="389.20000000000005"/>
    <n v="125.6"/>
    <n v="122.3"/>
    <n v="123.2"/>
    <n v="112.1"/>
    <n v="127.7"/>
    <n v="120"/>
    <n v="127.3"/>
    <n v="733.2"/>
  </r>
  <r>
    <x v="0"/>
    <x v="3"/>
    <s v="May"/>
    <x v="42"/>
    <n v="1597.6"/>
    <n v="505.40000000000003"/>
    <n v="401.3"/>
    <n v="125.09154612165605"/>
    <n v="127.4"/>
    <n v="125.8"/>
    <n v="115.1"/>
    <n v="129.1"/>
    <n v="122.5"/>
    <n v="130.30000000000001"/>
    <n v="747.69154612165607"/>
  </r>
  <r>
    <x v="1"/>
    <x v="3"/>
    <s v="May"/>
    <x v="42"/>
    <n v="1625.2999999999997"/>
    <n v="502"/>
    <n v="374.1"/>
    <n v="126"/>
    <n v="115"/>
    <n v="120.3"/>
    <n v="110.7"/>
    <n v="128"/>
    <n v="118.7"/>
    <n v="126.6"/>
    <n v="721.6"/>
  </r>
  <r>
    <x v="2"/>
    <x v="3"/>
    <s v="May"/>
    <x v="42"/>
    <n v="1606.2"/>
    <n v="502.59999999999997"/>
    <n v="390.4"/>
    <n v="126"/>
    <n v="122.7"/>
    <n v="123.7"/>
    <n v="112.8"/>
    <n v="128.5"/>
    <n v="120.7"/>
    <n v="128.6"/>
    <n v="736.7"/>
  </r>
  <r>
    <x v="0"/>
    <x v="3"/>
    <s v="June"/>
    <x v="43"/>
    <n v="1622.1999999999998"/>
    <n v="507.6"/>
    <n v="403.5"/>
    <n v="125.65830922433119"/>
    <n v="128"/>
    <n v="126.2"/>
    <n v="116.3"/>
    <n v="130.19999999999999"/>
    <n v="123.3"/>
    <n v="131.9"/>
    <n v="752.75830922433113"/>
  </r>
  <r>
    <x v="1"/>
    <x v="3"/>
    <s v="June"/>
    <x v="43"/>
    <n v="1665.4000000000003"/>
    <n v="502.99999999999994"/>
    <n v="375.29999999999995"/>
    <n v="125.5"/>
    <n v="115.5"/>
    <n v="120.6"/>
    <n v="112.3"/>
    <n v="129.30000000000001"/>
    <n v="119.6"/>
    <n v="128.1"/>
    <n v="725.4"/>
  </r>
  <r>
    <x v="2"/>
    <x v="3"/>
    <s v="June"/>
    <x v="43"/>
    <n v="1636.1999999999998"/>
    <n v="504.20000000000005"/>
    <n v="392.1"/>
    <n v="125.5"/>
    <n v="123.3"/>
    <n v="124.1"/>
    <n v="114.2"/>
    <n v="129.69999999999999"/>
    <n v="121.5"/>
    <n v="130.1"/>
    <n v="740.6"/>
  </r>
  <r>
    <x v="0"/>
    <x v="3"/>
    <s v="July"/>
    <x v="44"/>
    <n v="1642.9999999999998"/>
    <n v="511.4"/>
    <n v="405.9"/>
    <n v="125.6645773060828"/>
    <n v="128.19999999999999"/>
    <n v="126.7"/>
    <n v="116.4"/>
    <n v="130.80000000000001"/>
    <n v="123.8"/>
    <n v="133"/>
    <n v="754.86457730608277"/>
  </r>
  <r>
    <x v="1"/>
    <x v="3"/>
    <s v="July"/>
    <x v="44"/>
    <n v="1689.8000000000002"/>
    <n v="504.90000000000003"/>
    <n v="375.9"/>
    <n v="126.4"/>
    <n v="115.5"/>
    <n v="120.9"/>
    <n v="111.7"/>
    <n v="130.80000000000001"/>
    <n v="119.9"/>
    <n v="129"/>
    <n v="727.8"/>
  </r>
  <r>
    <x v="2"/>
    <x v="3"/>
    <s v="July"/>
    <x v="44"/>
    <n v="1658.5"/>
    <n v="507.20000000000005"/>
    <n v="393.8"/>
    <n v="126.4"/>
    <n v="123.4"/>
    <n v="124.5"/>
    <n v="113.9"/>
    <n v="130.80000000000001"/>
    <n v="121.9"/>
    <n v="131.1"/>
    <n v="743.30000000000007"/>
  </r>
  <r>
    <x v="0"/>
    <x v="3"/>
    <s v="August"/>
    <x v="45"/>
    <n v="1649.3999999999999"/>
    <n v="514.5"/>
    <n v="407.9"/>
    <n v="125.89291546121656"/>
    <n v="129.1"/>
    <n v="127"/>
    <n v="116"/>
    <n v="131.9"/>
    <n v="124.2"/>
    <n v="133.5"/>
    <n v="757.69291546121656"/>
  </r>
  <r>
    <x v="1"/>
    <x v="3"/>
    <s v="August"/>
    <x v="45"/>
    <n v="1662.0999999999995"/>
    <n v="507"/>
    <n v="377"/>
    <n v="127.3"/>
    <n v="114.7"/>
    <n v="121.2"/>
    <n v="110.4"/>
    <n v="131.5"/>
    <n v="119.9"/>
    <n v="128.4"/>
    <n v="727.69999999999993"/>
  </r>
  <r>
    <x v="2"/>
    <x v="3"/>
    <s v="August"/>
    <x v="45"/>
    <n v="1652.4"/>
    <n v="509.9"/>
    <n v="395.49999999999994"/>
    <n v="127.3"/>
    <n v="123.6"/>
    <n v="124.8"/>
    <n v="113.1"/>
    <n v="131.69999999999999"/>
    <n v="122.1"/>
    <n v="131.1"/>
    <n v="745.19999999999993"/>
  </r>
  <r>
    <x v="0"/>
    <x v="3"/>
    <s v="September"/>
    <x v="46"/>
    <n v="1641.9"/>
    <n v="517.20000000000005"/>
    <n v="409.8"/>
    <n v="126.65858309224332"/>
    <n v="129.69999999999999"/>
    <n v="127.8"/>
    <n v="117"/>
    <n v="132.19999999999999"/>
    <n v="124.9"/>
    <n v="133.4"/>
    <n v="761.55858309224334"/>
  </r>
  <r>
    <x v="1"/>
    <x v="3"/>
    <s v="September"/>
    <x v="46"/>
    <n v="1634.2999999999997"/>
    <n v="508"/>
    <n v="378"/>
    <n v="127.9"/>
    <n v="114.8"/>
    <n v="121.4"/>
    <n v="111.8"/>
    <n v="131.6"/>
    <n v="120.5"/>
    <n v="128"/>
    <n v="730.9"/>
  </r>
  <r>
    <x v="2"/>
    <x v="3"/>
    <s v="September"/>
    <x v="46"/>
    <n v="1637.6999999999998"/>
    <n v="512"/>
    <n v="397"/>
    <n v="127.9"/>
    <n v="124.1"/>
    <n v="125.4"/>
    <n v="114.3"/>
    <n v="131.80000000000001"/>
    <n v="122.8"/>
    <n v="130.9"/>
    <n v="748.8"/>
  </r>
  <r>
    <x v="0"/>
    <x v="3"/>
    <s v="October"/>
    <x v="47"/>
    <n v="1643.1000000000001"/>
    <n v="519.1"/>
    <n v="412.7"/>
    <n v="127.41171661844866"/>
    <n v="129.80000000000001"/>
    <n v="128.69999999999999"/>
    <n v="117.8"/>
    <n v="133"/>
    <n v="125.7"/>
    <n v="133.80000000000001"/>
    <n v="765.51171661844876"/>
  </r>
  <r>
    <x v="1"/>
    <x v="3"/>
    <s v="October"/>
    <x v="47"/>
    <n v="1640.3999999999999"/>
    <n v="508.8"/>
    <n v="379"/>
    <n v="128.69999999999999"/>
    <n v="115.2"/>
    <n v="121.8"/>
    <n v="112.8"/>
    <n v="131.9"/>
    <n v="120.9"/>
    <n v="128.6"/>
    <n v="734"/>
  </r>
  <r>
    <x v="2"/>
    <x v="3"/>
    <s v="October"/>
    <x v="47"/>
    <n v="1640.6999999999996"/>
    <n v="513.5"/>
    <n v="399.1"/>
    <n v="128.69999999999999"/>
    <n v="124.3"/>
    <n v="126.1"/>
    <n v="115.2"/>
    <n v="132.4"/>
    <n v="123.4"/>
    <n v="131.4"/>
    <n v="752.4"/>
  </r>
  <r>
    <x v="0"/>
    <x v="3"/>
    <s v="November"/>
    <x v="48"/>
    <n v="1635.8999999999999"/>
    <n v="520.29999999999995"/>
    <n v="413.59999999999997"/>
    <n v="128.12234332368973"/>
    <n v="130.30000000000001"/>
    <n v="129.1"/>
    <n v="118.2"/>
    <n v="133.69999999999999"/>
    <n v="126.1"/>
    <n v="133.6"/>
    <n v="768.52234332368971"/>
  </r>
  <r>
    <x v="1"/>
    <x v="3"/>
    <s v="November"/>
    <x v="48"/>
    <n v="1632.5"/>
    <n v="510"/>
    <n v="380.2"/>
    <n v="129.1"/>
    <n v="116.2"/>
    <n v="122.1"/>
    <n v="113.4"/>
    <n v="132.1"/>
    <n v="121.3"/>
    <n v="128.5"/>
    <n v="736.8"/>
  </r>
  <r>
    <x v="2"/>
    <x v="3"/>
    <s v="November"/>
    <x v="48"/>
    <n v="1633.6"/>
    <n v="514.79999999999995"/>
    <n v="400.1"/>
    <n v="129.1"/>
    <n v="125"/>
    <n v="126.4"/>
    <n v="115.7"/>
    <n v="132.80000000000001"/>
    <n v="123.8"/>
    <n v="131.19999999999999"/>
    <n v="755"/>
  </r>
  <r>
    <x v="0"/>
    <x v="3"/>
    <s v="December"/>
    <x v="49"/>
    <n v="1620"/>
    <n v="520.70000000000005"/>
    <n v="415.3"/>
    <n v="128.74446866473795"/>
    <n v="132"/>
    <n v="129.69999999999999"/>
    <n v="118.6"/>
    <n v="134.19999999999999"/>
    <n v="126.3"/>
    <n v="132.80000000000001"/>
    <n v="772.74446866473795"/>
  </r>
  <r>
    <x v="1"/>
    <x v="3"/>
    <s v="December"/>
    <x v="49"/>
    <n v="1606.7"/>
    <n v="509.80000000000007"/>
    <n v="381"/>
    <n v="128.5"/>
    <n v="117.8"/>
    <n v="122.3"/>
    <n v="113.7"/>
    <n v="132.30000000000001"/>
    <n v="121.4"/>
    <n v="127.6"/>
    <n v="738.69999999999993"/>
  </r>
  <r>
    <x v="2"/>
    <x v="3"/>
    <s v="December"/>
    <x v="49"/>
    <n v="1614.1000000000001"/>
    <n v="515"/>
    <n v="401.5"/>
    <n v="128.5"/>
    <n v="126.6"/>
    <n v="126.9"/>
    <n v="116"/>
    <n v="133.1"/>
    <n v="123.9"/>
    <n v="130.4"/>
    <n v="757.3"/>
  </r>
  <r>
    <x v="0"/>
    <x v="4"/>
    <s v="January"/>
    <x v="50"/>
    <n v="1608.3000000000002"/>
    <n v="521.4"/>
    <n v="416.5"/>
    <n v="128.7888937329476"/>
    <n v="132.1"/>
    <n v="129.9"/>
    <n v="119.1"/>
    <n v="134.6"/>
    <n v="126.6"/>
    <n v="132.4"/>
    <n v="774.38889373294762"/>
  </r>
  <r>
    <x v="1"/>
    <x v="4"/>
    <s v="January"/>
    <x v="50"/>
    <n v="1590"/>
    <n v="511.70000000000005"/>
    <n v="381.5"/>
    <n v="129.6"/>
    <n v="118"/>
    <n v="122.6"/>
    <n v="115.2"/>
    <n v="132.4"/>
    <n v="122.1"/>
    <n v="127.8"/>
    <n v="742.4"/>
  </r>
  <r>
    <x v="2"/>
    <x v="4"/>
    <s v="January"/>
    <x v="50"/>
    <n v="1600.6999999999996"/>
    <n v="516.29999999999995"/>
    <n v="402.4"/>
    <n v="129.6"/>
    <n v="126.8"/>
    <n v="127.1"/>
    <n v="117"/>
    <n v="133.30000000000001"/>
    <n v="124.4"/>
    <n v="130.30000000000001"/>
    <n v="760.49999999999989"/>
  </r>
  <r>
    <x v="0"/>
    <x v="4"/>
    <s v="February"/>
    <x v="51"/>
    <n v="1605.1000000000001"/>
    <n v="524"/>
    <n v="416.90000000000003"/>
    <n v="128.99777874658952"/>
    <n v="133.19999999999999"/>
    <n v="130.1"/>
    <n v="119.5"/>
    <n v="134.9"/>
    <n v="127"/>
    <n v="132.6"/>
    <n v="777.19777874658951"/>
  </r>
  <r>
    <x v="1"/>
    <x v="4"/>
    <s v="February"/>
    <x v="51"/>
    <n v="1581.9"/>
    <n v="513.6"/>
    <n v="382.3"/>
    <n v="130.5"/>
    <n v="119.2"/>
    <n v="122.9"/>
    <n v="115.5"/>
    <n v="132.4"/>
    <n v="122.4"/>
    <n v="128.19999999999999"/>
    <n v="745.3"/>
  </r>
  <r>
    <x v="2"/>
    <x v="4"/>
    <s v="February"/>
    <x v="51"/>
    <n v="1595.4"/>
    <n v="518.5"/>
    <n v="403"/>
    <n v="130.5"/>
    <n v="127.9"/>
    <n v="127.4"/>
    <n v="117.4"/>
    <n v="133.4"/>
    <n v="124.8"/>
    <n v="130.6"/>
    <n v="763.69999999999993"/>
  </r>
  <r>
    <x v="0"/>
    <x v="4"/>
    <s v="March"/>
    <x v="52"/>
    <n v="1598.7000000000003"/>
    <n v="525.6"/>
    <n v="418.59999999999997"/>
    <n v="129.8395557493179"/>
    <n v="134.19999999999999"/>
    <n v="130.6"/>
    <n v="119.8"/>
    <n v="135.19999999999999"/>
    <n v="127.4"/>
    <n v="132.80000000000001"/>
    <n v="780.53955574931786"/>
  </r>
  <r>
    <x v="1"/>
    <x v="4"/>
    <s v="March"/>
    <x v="52"/>
    <n v="1582.1"/>
    <n v="515.20000000000005"/>
    <n v="383.20000000000005"/>
    <n v="131.1"/>
    <n v="120.8"/>
    <n v="123.1"/>
    <n v="115.6"/>
    <n v="132.80000000000001"/>
    <n v="122.6"/>
    <n v="128.69999999999999"/>
    <n v="748.50000000000011"/>
  </r>
  <r>
    <x v="2"/>
    <x v="4"/>
    <s v="March"/>
    <x v="52"/>
    <n v="1591.7"/>
    <n v="519.9"/>
    <n v="404.29999999999995"/>
    <n v="131.1"/>
    <n v="129.1"/>
    <n v="127.8"/>
    <n v="117.6"/>
    <n v="133.80000000000001"/>
    <n v="125.1"/>
    <n v="130.9"/>
    <n v="766.80000000000007"/>
  </r>
  <r>
    <x v="0"/>
    <x v="4"/>
    <s v="April"/>
    <x v="53"/>
    <n v="1596.3"/>
    <n v="526.4"/>
    <n v="420.80000000000007"/>
    <n v="130.60791114986358"/>
    <n v="135"/>
    <n v="131"/>
    <n v="119.2"/>
    <n v="135.69999999999999"/>
    <n v="127.5"/>
    <n v="132.9"/>
    <n v="782.30791114986368"/>
  </r>
  <r>
    <x v="1"/>
    <x v="4"/>
    <s v="April"/>
    <x v="53"/>
    <n v="1584.3"/>
    <n v="516.6"/>
    <n v="384.2"/>
    <n v="131.69999999999999"/>
    <n v="121.4"/>
    <n v="123.4"/>
    <n v="114.3"/>
    <n v="133.6"/>
    <n v="122.5"/>
    <n v="129.1"/>
    <n v="749.5"/>
  </r>
  <r>
    <x v="2"/>
    <x v="4"/>
    <s v="April"/>
    <x v="53"/>
    <n v="1591"/>
    <n v="521"/>
    <n v="406.1"/>
    <n v="131.69999999999999"/>
    <n v="129.80000000000001"/>
    <n v="128.1"/>
    <n v="116.6"/>
    <n v="134.5"/>
    <n v="125.1"/>
    <n v="131.1"/>
    <n v="768.1"/>
  </r>
  <r>
    <x v="0"/>
    <x v="4"/>
    <s v="May"/>
    <x v="54"/>
    <n v="1597.1999999999996"/>
    <n v="528.90000000000009"/>
    <n v="421.6"/>
    <n v="131.24158222997272"/>
    <n v="135"/>
    <n v="131.4"/>
    <n v="119.4"/>
    <n v="136.30000000000001"/>
    <n v="127.9"/>
    <n v="133.30000000000001"/>
    <n v="784.74158222997278"/>
  </r>
  <r>
    <x v="1"/>
    <x v="4"/>
    <s v="May"/>
    <x v="54"/>
    <n v="1585.8"/>
    <n v="516.90000000000009"/>
    <n v="384.9"/>
    <n v="132.1"/>
    <n v="120.1"/>
    <n v="123.6"/>
    <n v="114.3"/>
    <n v="133.80000000000001"/>
    <n v="122.6"/>
    <n v="129.30000000000001"/>
    <n v="749.4"/>
  </r>
  <r>
    <x v="2"/>
    <x v="4"/>
    <s v="May"/>
    <x v="54"/>
    <n v="1592.0000000000002"/>
    <n v="522.5"/>
    <n v="406.8"/>
    <n v="132.1"/>
    <n v="129.4"/>
    <n v="128.4"/>
    <n v="116.7"/>
    <n v="134.80000000000001"/>
    <n v="125.3"/>
    <n v="131.4"/>
    <n v="769.19999999999993"/>
  </r>
  <r>
    <x v="0"/>
    <x v="4"/>
    <s v="June"/>
    <x v="55"/>
    <n v="1608.4"/>
    <n v="530.1"/>
    <n v="423.09999999999997"/>
    <n v="131.76831644599454"/>
    <n v="134.80000000000001"/>
    <n v="131.30000000000001"/>
    <n v="119.4"/>
    <n v="136.9"/>
    <n v="128.1"/>
    <n v="133.9"/>
    <n v="786.16831644599461"/>
  </r>
  <r>
    <x v="1"/>
    <x v="4"/>
    <s v="June"/>
    <x v="55"/>
    <n v="1606.8000000000002"/>
    <n v="518.20000000000005"/>
    <n v="384.9"/>
    <n v="131.4"/>
    <n v="119"/>
    <n v="123.8"/>
    <n v="113.9"/>
    <n v="134.30000000000001"/>
    <n v="122.7"/>
    <n v="129.9"/>
    <n v="748.10000000000014"/>
  </r>
  <r>
    <x v="2"/>
    <x v="4"/>
    <s v="June"/>
    <x v="55"/>
    <n v="1606.9"/>
    <n v="523.6"/>
    <n v="407.7"/>
    <n v="131.4"/>
    <n v="128.80000000000001"/>
    <n v="128.5"/>
    <n v="116.5"/>
    <n v="135.4"/>
    <n v="125.5"/>
    <n v="132"/>
    <n v="768.80000000000007"/>
  </r>
  <r>
    <x v="0"/>
    <x v="4"/>
    <s v="July"/>
    <x v="56"/>
    <n v="1641.5"/>
    <n v="533.79999999999995"/>
    <n v="425.9"/>
    <n v="131.7536632891989"/>
    <n v="135.30000000000001"/>
    <n v="132.1"/>
    <n v="119.1"/>
    <n v="138.6"/>
    <n v="128.6"/>
    <n v="136.19999999999999"/>
    <n v="789.45366328919897"/>
  </r>
  <r>
    <x v="1"/>
    <x v="4"/>
    <s v="July"/>
    <x v="56"/>
    <n v="1643.6999999999998"/>
    <n v="520.79999999999995"/>
    <n v="385.70000000000005"/>
    <n v="132.6"/>
    <n v="119.7"/>
    <n v="125"/>
    <n v="113.2"/>
    <n v="135.5"/>
    <n v="123"/>
    <n v="131.80000000000001"/>
    <n v="751.2"/>
  </r>
  <r>
    <x v="2"/>
    <x v="4"/>
    <s v="July"/>
    <x v="56"/>
    <n v="1640.8999999999999"/>
    <n v="526.9"/>
    <n v="409.7"/>
    <n v="132.6"/>
    <n v="129.4"/>
    <n v="129.4"/>
    <n v="116"/>
    <n v="136.80000000000001"/>
    <n v="125.9"/>
    <n v="134.19999999999999"/>
    <n v="772.6"/>
  </r>
  <r>
    <x v="0"/>
    <x v="4"/>
    <s v="August"/>
    <x v="57"/>
    <n v="1660.8999999999999"/>
    <n v="537.5"/>
    <n v="429"/>
    <n v="131.95073265783978"/>
    <n v="136.4"/>
    <n v="133"/>
    <n v="120.3"/>
    <n v="140.19999999999999"/>
    <n v="129.69999999999999"/>
    <n v="137.80000000000001"/>
    <n v="795.8507326578399"/>
  </r>
  <r>
    <x v="1"/>
    <x v="4"/>
    <s v="August"/>
    <x v="57"/>
    <n v="1648.3999999999999"/>
    <n v="524.09999999999991"/>
    <n v="388.4"/>
    <n v="134.4"/>
    <n v="118.9"/>
    <n v="125.7"/>
    <n v="114.6"/>
    <n v="135.69999999999999"/>
    <n v="123.8"/>
    <n v="132.69999999999999"/>
    <n v="755.09999999999991"/>
  </r>
  <r>
    <x v="2"/>
    <x v="4"/>
    <s v="August"/>
    <x v="57"/>
    <n v="1655.1"/>
    <n v="530.29999999999995"/>
    <n v="412.6"/>
    <n v="134.4"/>
    <n v="129.80000000000001"/>
    <n v="130.19999999999999"/>
    <n v="117.3"/>
    <n v="137.6"/>
    <n v="126.8"/>
    <n v="135.4"/>
    <n v="778.7"/>
  </r>
  <r>
    <x v="0"/>
    <x v="4"/>
    <s v="September"/>
    <x v="58"/>
    <n v="1652.6"/>
    <n v="540.5"/>
    <n v="430.99999999999994"/>
    <n v="133.19014653156793"/>
    <n v="137.4"/>
    <n v="133.4"/>
    <n v="121.2"/>
    <n v="139.6"/>
    <n v="130.30000000000001"/>
    <n v="137.6"/>
    <n v="799.59014653156805"/>
  </r>
  <r>
    <x v="1"/>
    <x v="4"/>
    <s v="September"/>
    <x v="58"/>
    <n v="1624.9"/>
    <n v="527.29999999999995"/>
    <n v="389.9"/>
    <n v="135.69999999999999"/>
    <n v="120.6"/>
    <n v="126.1"/>
    <n v="115.7"/>
    <n v="135.9"/>
    <n v="124.5"/>
    <n v="132.4"/>
    <n v="760.5"/>
  </r>
  <r>
    <x v="2"/>
    <x v="4"/>
    <s v="September"/>
    <x v="58"/>
    <n v="1641.1999999999998"/>
    <n v="533.20000000000005"/>
    <n v="414.5"/>
    <n v="135.69999999999999"/>
    <n v="131"/>
    <n v="130.6"/>
    <n v="118.3"/>
    <n v="137.4"/>
    <n v="127.5"/>
    <n v="135.19999999999999"/>
    <n v="783.19999999999993"/>
  </r>
  <r>
    <x v="0"/>
    <x v="4"/>
    <s v="October"/>
    <x v="59"/>
    <n v="1659.6"/>
    <n v="542.20000000000005"/>
    <n v="433.99999999999994"/>
    <n v="134.67802930631359"/>
    <n v="138.1"/>
    <n v="134.19999999999999"/>
    <n v="121"/>
    <n v="140.1"/>
    <n v="130.69999999999999"/>
    <n v="138.30000000000001"/>
    <n v="802.9780293063136"/>
  </r>
  <r>
    <x v="1"/>
    <x v="4"/>
    <s v="October"/>
    <x v="59"/>
    <n v="1640.6"/>
    <n v="529.1"/>
    <n v="391.5"/>
    <n v="137.30000000000001"/>
    <n v="122.6"/>
    <n v="126.6"/>
    <n v="115"/>
    <n v="136.30000000000001"/>
    <n v="124.5"/>
    <n v="133.5"/>
    <n v="764"/>
  </r>
  <r>
    <x v="2"/>
    <x v="4"/>
    <s v="October"/>
    <x v="59"/>
    <n v="1650.9999999999998"/>
    <n v="534.9"/>
    <n v="416.90000000000003"/>
    <n v="137.30000000000001"/>
    <n v="132.19999999999999"/>
    <n v="131.30000000000001"/>
    <n v="117.8"/>
    <n v="137.9"/>
    <n v="127.7"/>
    <n v="136.1"/>
    <n v="786.5"/>
  </r>
  <r>
    <x v="0"/>
    <x v="4"/>
    <s v="November"/>
    <x v="60"/>
    <n v="1685.8000000000002"/>
    <n v="545.79999999999995"/>
    <n v="437"/>
    <n v="136.13560586126272"/>
    <n v="141.1"/>
    <n v="135.80000000000001"/>
    <n v="121.6"/>
    <n v="141.5"/>
    <n v="131.69999999999999"/>
    <n v="140"/>
    <n v="811.43560586126273"/>
  </r>
  <r>
    <x v="1"/>
    <x v="4"/>
    <s v="November"/>
    <x v="60"/>
    <n v="1671.3"/>
    <n v="531.6"/>
    <n v="393.9"/>
    <n v="138.6"/>
    <n v="125.7"/>
    <n v="127.4"/>
    <n v="115.3"/>
    <n v="136.6"/>
    <n v="124.9"/>
    <n v="134.80000000000001"/>
    <n v="769.9"/>
  </r>
  <r>
    <x v="2"/>
    <x v="4"/>
    <s v="November"/>
    <x v="60"/>
    <n v="1679"/>
    <n v="538.09999999999991"/>
    <n v="419.6"/>
    <n v="138.6"/>
    <n v="135.30000000000001"/>
    <n v="132.6"/>
    <n v="118.3"/>
    <n v="138.6"/>
    <n v="128.4"/>
    <n v="137.6"/>
    <n v="793.59999999999991"/>
  </r>
  <r>
    <x v="0"/>
    <x v="4"/>
    <s v="December"/>
    <x v="61"/>
    <n v="1682.5000000000002"/>
    <n v="545.49999999999989"/>
    <n v="437.09999999999997"/>
    <n v="137.58712117225255"/>
    <n v="142.6"/>
    <n v="136.1"/>
    <n v="122"/>
    <n v="141.1"/>
    <n v="131.9"/>
    <n v="139.80000000000001"/>
    <n v="814.68712117225255"/>
  </r>
  <r>
    <x v="1"/>
    <x v="4"/>
    <s v="December"/>
    <x v="61"/>
    <n v="1641.8"/>
    <n v="532.9"/>
    <n v="395.2"/>
    <n v="139.1"/>
    <n v="126.8"/>
    <n v="128.19999999999999"/>
    <n v="115.3"/>
    <n v="136.69999999999999"/>
    <n v="125.1"/>
    <n v="134.1"/>
    <n v="772.30000000000007"/>
  </r>
  <r>
    <x v="2"/>
    <x v="4"/>
    <s v="December"/>
    <x v="61"/>
    <n v="1666.1999999999998"/>
    <n v="538.5"/>
    <n v="420.2"/>
    <n v="139.1"/>
    <n v="136.6"/>
    <n v="133.1"/>
    <n v="118.5"/>
    <n v="138.5"/>
    <n v="128.6"/>
    <n v="137.19999999999999"/>
    <n v="796"/>
  </r>
  <r>
    <x v="0"/>
    <x v="5"/>
    <s v="January"/>
    <x v="62"/>
    <n v="1669.5"/>
    <n v="547.69999999999993"/>
    <n v="438.1"/>
    <n v="138.59742423445053"/>
    <n v="142.30000000000001"/>
    <n v="136"/>
    <n v="122.7"/>
    <n v="141.6"/>
    <n v="132.30000000000001"/>
    <n v="139.30000000000001"/>
    <n v="817.29742423445055"/>
  </r>
  <r>
    <x v="1"/>
    <x v="5"/>
    <s v="January"/>
    <x v="62"/>
    <n v="1622.4"/>
    <n v="535.29999999999995"/>
    <n v="396.29999999999995"/>
    <n v="140.4"/>
    <n v="127.3"/>
    <n v="129"/>
    <n v="116.3"/>
    <n v="137.1"/>
    <n v="125.8"/>
    <n v="134.1"/>
    <n v="776.4"/>
  </r>
  <r>
    <x v="2"/>
    <x v="5"/>
    <s v="January"/>
    <x v="62"/>
    <n v="1650.9"/>
    <n v="540.69999999999993"/>
    <n v="421.3"/>
    <n v="140.4"/>
    <n v="136.6"/>
    <n v="133.30000000000001"/>
    <n v="119.3"/>
    <n v="139"/>
    <n v="129.1"/>
    <n v="136.9"/>
    <n v="799.3"/>
  </r>
  <r>
    <x v="0"/>
    <x v="5"/>
    <s v="February"/>
    <x v="63"/>
    <n v="1651"/>
    <n v="546.90000000000009"/>
    <n v="438.90000000000003"/>
    <n v="139.51948484689009"/>
    <n v="142.4"/>
    <n v="136.19999999999999"/>
    <n v="123.3"/>
    <n v="141.5"/>
    <n v="132.5"/>
    <n v="138.5"/>
    <n v="819.11948484689003"/>
  </r>
  <r>
    <x v="1"/>
    <x v="5"/>
    <s v="February"/>
    <x v="63"/>
    <n v="1602"/>
    <n v="537.90000000000009"/>
    <n v="397.09999999999997"/>
    <n v="141.30000000000001"/>
    <n v="127.3"/>
    <n v="129.80000000000001"/>
    <n v="117.4"/>
    <n v="137.19999999999999"/>
    <n v="126.5"/>
    <n v="134"/>
    <n v="779.59999999999991"/>
  </r>
  <r>
    <x v="2"/>
    <x v="5"/>
    <s v="February"/>
    <x v="63"/>
    <n v="1631.7999999999997"/>
    <n v="541.1"/>
    <n v="422"/>
    <n v="141.30000000000001"/>
    <n v="136.69999999999999"/>
    <n v="133.80000000000001"/>
    <n v="120.2"/>
    <n v="139"/>
    <n v="129.6"/>
    <n v="136.4"/>
    <n v="802"/>
  </r>
  <r>
    <x v="0"/>
    <x v="5"/>
    <s v="March"/>
    <x v="64"/>
    <n v="1650.7999999999997"/>
    <n v="550.70000000000005"/>
    <n v="440.5"/>
    <n v="140.58389696937803"/>
    <n v="142.6"/>
    <n v="136.69999999999999"/>
    <n v="124.6"/>
    <n v="142.69999999999999"/>
    <n v="133.30000000000001"/>
    <n v="138.69999999999999"/>
    <n v="823.68389696937788"/>
  </r>
  <r>
    <x v="1"/>
    <x v="5"/>
    <s v="March"/>
    <x v="64"/>
    <n v="1589.3"/>
    <n v="539.4"/>
    <n v="398.59999999999997"/>
    <n v="142"/>
    <n v="126.4"/>
    <n v="130.5"/>
    <n v="117.8"/>
    <n v="137.80000000000001"/>
    <n v="127.1"/>
    <n v="134"/>
    <n v="781.9"/>
  </r>
  <r>
    <x v="2"/>
    <x v="5"/>
    <s v="March"/>
    <x v="64"/>
    <n v="1626.9"/>
    <n v="544"/>
    <n v="423.6"/>
    <n v="142"/>
    <n v="136.5"/>
    <n v="134.30000000000001"/>
    <n v="121"/>
    <n v="139.80000000000001"/>
    <n v="130.30000000000001"/>
    <n v="136.5"/>
    <n v="805.2"/>
  </r>
  <r>
    <x v="0"/>
    <x v="5"/>
    <s v="April"/>
    <x v="65"/>
    <n v="1648.1"/>
    <n v="554.4"/>
    <n v="442.5"/>
    <n v="141.43677939387561"/>
    <n v="143.80000000000001"/>
    <n v="137.6"/>
    <n v="125.3"/>
    <n v="143.69999999999999"/>
    <n v="134.19999999999999"/>
    <n v="139.1"/>
    <n v="829.33677939387553"/>
  </r>
  <r>
    <x v="1"/>
    <x v="5"/>
    <s v="April"/>
    <x v="65"/>
    <n v="1593.5000000000002"/>
    <n v="540.9"/>
    <n v="401.40000000000003"/>
    <n v="142.9"/>
    <n v="124.6"/>
    <n v="131.30000000000001"/>
    <n v="118.9"/>
    <n v="139.69999999999999"/>
    <n v="128.19999999999999"/>
    <n v="134.80000000000001"/>
    <n v="786.10000000000014"/>
  </r>
  <r>
    <x v="2"/>
    <x v="5"/>
    <s v="April"/>
    <x v="65"/>
    <n v="1627.5000000000002"/>
    <n v="547"/>
    <n v="426"/>
    <n v="142.9"/>
    <n v="136.5"/>
    <n v="135.19999999999999"/>
    <n v="121.9"/>
    <n v="141.4"/>
    <n v="131.30000000000001"/>
    <n v="137.1"/>
    <n v="810.59999999999991"/>
  </r>
  <r>
    <x v="0"/>
    <x v="5"/>
    <s v="May"/>
    <x v="66"/>
    <n v="1650.2"/>
    <n v="557.20000000000005"/>
    <n v="444.7"/>
    <n v="142.24735587877512"/>
    <n v="144.30000000000001"/>
    <n v="138.4"/>
    <n v="126.4"/>
    <n v="144.4"/>
    <n v="135.1"/>
    <n v="139.80000000000001"/>
    <n v="834.24735587877512"/>
  </r>
  <r>
    <x v="1"/>
    <x v="5"/>
    <s v="May"/>
    <x v="66"/>
    <n v="1596.3"/>
    <n v="543"/>
    <n v="403.5"/>
    <n v="143.19999999999999"/>
    <n v="124.7"/>
    <n v="132"/>
    <n v="119.8"/>
    <n v="140.4"/>
    <n v="128.9"/>
    <n v="135.4"/>
    <n v="789.49999999999989"/>
  </r>
  <r>
    <x v="2"/>
    <x v="5"/>
    <s v="May"/>
    <x v="66"/>
    <n v="1629.8999999999999"/>
    <n v="549.5"/>
    <n v="428.09999999999997"/>
    <n v="143.19999999999999"/>
    <n v="136.9"/>
    <n v="136"/>
    <n v="122.9"/>
    <n v="142.1"/>
    <n v="132.1"/>
    <n v="137.80000000000001"/>
    <n v="814.6"/>
  </r>
  <r>
    <x v="0"/>
    <x v="5"/>
    <s v="June"/>
    <x v="67"/>
    <n v="1657.4999999999998"/>
    <n v="559.30000000000007"/>
    <n v="446.3"/>
    <n v="142.88947117575503"/>
    <n v="145.1"/>
    <n v="138.4"/>
    <n v="127.4"/>
    <n v="145.1"/>
    <n v="135.6"/>
    <n v="140.5"/>
    <n v="838.28947117575512"/>
  </r>
  <r>
    <x v="1"/>
    <x v="5"/>
    <s v="June"/>
    <x v="67"/>
    <n v="1620.6000000000001"/>
    <n v="544.4"/>
    <n v="405"/>
    <n v="142.5"/>
    <n v="126.5"/>
    <n v="132.6"/>
    <n v="120.4"/>
    <n v="141.19999999999999"/>
    <n v="129.5"/>
    <n v="136.19999999999999"/>
    <n v="793.2"/>
  </r>
  <r>
    <x v="2"/>
    <x v="5"/>
    <s v="June"/>
    <x v="67"/>
    <n v="1643.8000000000002"/>
    <n v="551.30000000000007"/>
    <n v="429.7"/>
    <n v="142.5"/>
    <n v="138.1"/>
    <n v="136.19999999999999"/>
    <n v="123.7"/>
    <n v="142.80000000000001"/>
    <n v="132.6"/>
    <n v="138.5"/>
    <n v="817.6"/>
  </r>
  <r>
    <x v="0"/>
    <x v="5"/>
    <s v="July"/>
    <x v="68"/>
    <n v="1677.7000000000003"/>
    <n v="558.69999999999993"/>
    <n v="447.20000000000005"/>
    <n v="142.85789423515101"/>
    <n v="146.80000000000001"/>
    <n v="139"/>
    <n v="127.5"/>
    <n v="145.80000000000001"/>
    <n v="136"/>
    <n v="141.80000000000001"/>
    <n v="842.05789423515102"/>
  </r>
  <r>
    <x v="1"/>
    <x v="5"/>
    <s v="July"/>
    <x v="68"/>
    <n v="1644.3"/>
    <n v="545.4"/>
    <n v="406.4"/>
    <n v="143.6"/>
    <n v="128.1"/>
    <n v="133.6"/>
    <n v="120.1"/>
    <n v="144"/>
    <n v="130.19999999999999"/>
    <n v="137.5"/>
    <n v="799.59999999999991"/>
  </r>
  <r>
    <x v="2"/>
    <x v="5"/>
    <s v="July"/>
    <x v="68"/>
    <n v="1665"/>
    <n v="551"/>
    <n v="430.80000000000007"/>
    <n v="143.6"/>
    <n v="139.69999999999999"/>
    <n v="137"/>
    <n v="123.6"/>
    <n v="144.69999999999999"/>
    <n v="133.19999999999999"/>
    <n v="139.80000000000001"/>
    <n v="823.40000000000009"/>
  </r>
  <r>
    <x v="0"/>
    <x v="5"/>
    <s v="August"/>
    <x v="69"/>
    <n v="1685"/>
    <n v="560.10000000000014"/>
    <n v="449.2"/>
    <n v="143.01157884703019"/>
    <n v="147.69999999999999"/>
    <n v="139.4"/>
    <n v="128.30000000000001"/>
    <n v="146.9"/>
    <n v="136.6"/>
    <n v="142.5"/>
    <n v="846.3115788470302"/>
  </r>
  <r>
    <x v="1"/>
    <x v="5"/>
    <s v="August"/>
    <x v="69"/>
    <n v="1640.1999999999998"/>
    <n v="547.6"/>
    <n v="407.3"/>
    <n v="144.6"/>
    <n v="129.80000000000001"/>
    <n v="134.9"/>
    <n v="120.7"/>
    <n v="145.30000000000001"/>
    <n v="131"/>
    <n v="138"/>
    <n v="805.8"/>
  </r>
  <r>
    <x v="2"/>
    <x v="5"/>
    <s v="August"/>
    <x v="69"/>
    <n v="1667.6000000000004"/>
    <n v="552.70000000000005"/>
    <n v="432.20000000000005"/>
    <n v="144.6"/>
    <n v="140.9"/>
    <n v="137.69999999999999"/>
    <n v="124.3"/>
    <n v="146"/>
    <n v="133.9"/>
    <n v="140.4"/>
    <n v="829.09999999999991"/>
  </r>
  <r>
    <x v="0"/>
    <x v="5"/>
    <s v="September"/>
    <x v="70"/>
    <n v="1666.7000000000003"/>
    <n v="562.79999999999995"/>
    <n v="449.5"/>
    <n v="143.88231576940603"/>
    <n v="149"/>
    <n v="140"/>
    <n v="129.9"/>
    <n v="147.6"/>
    <n v="137.4"/>
    <n v="142.1"/>
    <n v="851.78231576940607"/>
  </r>
  <r>
    <x v="1"/>
    <x v="5"/>
    <s v="September"/>
    <x v="70"/>
    <n v="1620.7"/>
    <n v="550.5"/>
    <n v="409.20000000000005"/>
    <n v="145.30000000000001"/>
    <n v="131.19999999999999"/>
    <n v="135.69999999999999"/>
    <n v="122.5"/>
    <n v="145.19999999999999"/>
    <n v="131.9"/>
    <n v="138.1"/>
    <n v="810.99999999999989"/>
  </r>
  <r>
    <x v="2"/>
    <x v="5"/>
    <s v="September"/>
    <x v="70"/>
    <n v="1648.7"/>
    <n v="555.4"/>
    <n v="433.29999999999995"/>
    <n v="145.30000000000001"/>
    <n v="142.30000000000001"/>
    <n v="138.4"/>
    <n v="126"/>
    <n v="146.19999999999999"/>
    <n v="134.69999999999999"/>
    <n v="140.19999999999999"/>
    <n v="834.2"/>
  </r>
  <r>
    <x v="0"/>
    <x v="5"/>
    <s v="October"/>
    <x v="71"/>
    <n v="1647.6000000000001"/>
    <n v="568.69999999999993"/>
    <n v="445"/>
    <n v="144.73646315388118"/>
    <n v="149.69999999999999"/>
    <n v="144.80000000000001"/>
    <n v="130.80000000000001"/>
    <n v="148"/>
    <n v="139.80000000000001"/>
    <n v="142.19999999999999"/>
    <n v="860.53646315388119"/>
  </r>
  <r>
    <x v="1"/>
    <x v="5"/>
    <s v="October"/>
    <x v="71"/>
    <n v="1626.5"/>
    <n v="552.70000000000005"/>
    <n v="411"/>
    <n v="146.30000000000001"/>
    <n v="133.4"/>
    <n v="136.19999999999999"/>
    <n v="123.3"/>
    <n v="145.5"/>
    <n v="132.5"/>
    <n v="138.9"/>
    <n v="816.1"/>
  </r>
  <r>
    <x v="2"/>
    <x v="5"/>
    <s v="October"/>
    <x v="71"/>
    <n v="1642.6000000000001"/>
    <n v="564.70000000000005"/>
    <n v="434"/>
    <n v="146.9"/>
    <n v="145.30000000000001"/>
    <n v="142.1"/>
    <n v="125.5"/>
    <n v="147.80000000000001"/>
    <n v="136.30000000000001"/>
    <n v="140.80000000000001"/>
    <n v="844"/>
  </r>
  <r>
    <x v="0"/>
    <x v="5"/>
    <s v="November"/>
    <x v="72"/>
    <n v="1649.9999999999995"/>
    <n v="575.6"/>
    <n v="448"/>
    <n v="145.70729263077624"/>
    <n v="150.30000000000001"/>
    <n v="145.4"/>
    <n v="130.30000000000001"/>
    <n v="150.19999999999999"/>
    <n v="140.1"/>
    <n v="142.4"/>
    <n v="864.60729263077621"/>
  </r>
  <r>
    <x v="1"/>
    <x v="5"/>
    <s v="November"/>
    <x v="72"/>
    <n v="1629.4999999999998"/>
    <n v="554.20000000000005"/>
    <n v="413.1"/>
    <n v="146.9"/>
    <n v="136.69999999999999"/>
    <n v="136.80000000000001"/>
    <n v="121.2"/>
    <n v="146.1"/>
    <n v="132.19999999999999"/>
    <n v="139"/>
    <n v="818.90000000000009"/>
  </r>
  <r>
    <x v="2"/>
    <x v="5"/>
    <s v="November"/>
    <x v="72"/>
    <n v="1642.2000000000003"/>
    <n v="564.6"/>
    <n v="433.8"/>
    <n v="146.9"/>
    <n v="145.1"/>
    <n v="142.1"/>
    <n v="125.5"/>
    <n v="147.80000000000001"/>
    <n v="136.30000000000001"/>
    <n v="140.80000000000001"/>
    <n v="843.8"/>
  </r>
  <r>
    <x v="0"/>
    <x v="5"/>
    <s v="December"/>
    <x v="73"/>
    <n v="1635.3000000000002"/>
    <n v="576.70000000000005"/>
    <n v="448.3"/>
    <n v="146.54145852615525"/>
    <n v="149"/>
    <n v="149.6"/>
    <n v="128.9"/>
    <n v="155.1"/>
    <n v="141.6"/>
    <n v="141.9"/>
    <n v="870.64145852615525"/>
  </r>
  <r>
    <x v="1"/>
    <x v="5"/>
    <s v="December"/>
    <x v="73"/>
    <n v="1618.5"/>
    <n v="555.20000000000005"/>
    <n v="413.8"/>
    <n v="146.5"/>
    <n v="132.4"/>
    <n v="137.30000000000001"/>
    <n v="118.8"/>
    <n v="146.5"/>
    <n v="131.69999999999999"/>
    <n v="138"/>
    <n v="812.09999999999991"/>
  </r>
  <r>
    <x v="2"/>
    <x v="5"/>
    <s v="December"/>
    <x v="73"/>
    <n v="1628.9999999999998"/>
    <n v="565.79999999999995"/>
    <n v="434.3"/>
    <n v="146.5"/>
    <n v="142.69999999999999"/>
    <n v="144.9"/>
    <n v="123.6"/>
    <n v="150.1"/>
    <n v="136.80000000000001"/>
    <n v="140.1"/>
    <n v="842.90000000000009"/>
  </r>
  <r>
    <x v="0"/>
    <x v="6"/>
    <s v="January"/>
    <x v="74"/>
    <n v="1622.6000000000001"/>
    <n v="576.1"/>
    <n v="445.6"/>
    <n v="146.66829170523107"/>
    <n v="146.19999999999999"/>
    <n v="149.6"/>
    <n v="128.6"/>
    <n v="155.19999999999999"/>
    <n v="141.69999999999999"/>
    <n v="141"/>
    <n v="868.4682917052312"/>
  </r>
  <r>
    <x v="1"/>
    <x v="6"/>
    <s v="January"/>
    <x v="74"/>
    <n v="1616.2000000000003"/>
    <n v="556.39999999999986"/>
    <n v="414.5"/>
    <n v="147.69999999999999"/>
    <n v="128.6"/>
    <n v="137.80000000000001"/>
    <n v="118.6"/>
    <n v="146.6"/>
    <n v="131.80000000000001"/>
    <n v="138"/>
    <n v="809.59999999999991"/>
  </r>
  <r>
    <x v="2"/>
    <x v="6"/>
    <s v="January"/>
    <x v="74"/>
    <n v="1620.1"/>
    <n v="566"/>
    <n v="433"/>
    <n v="147.69999999999999"/>
    <n v="139.5"/>
    <n v="145.1"/>
    <n v="123.3"/>
    <n v="150.19999999999999"/>
    <n v="136.9"/>
    <n v="139.6"/>
    <n v="841.19999999999993"/>
  </r>
  <r>
    <x v="0"/>
    <x v="6"/>
    <s v="February"/>
    <x v="75"/>
    <n v="1622.4"/>
    <n v="578.5"/>
    <n v="446.5"/>
    <n v="147.01365834104621"/>
    <n v="145.30000000000001"/>
    <n v="149.9"/>
    <n v="129.19999999999999"/>
    <n v="155.5"/>
    <n v="142.19999999999999"/>
    <n v="141"/>
    <n v="869.31365834104622"/>
  </r>
  <r>
    <x v="1"/>
    <x v="6"/>
    <s v="February"/>
    <x v="75"/>
    <n v="1626.1000000000001"/>
    <n v="558.40000000000009"/>
    <n v="415.5"/>
    <n v="148.5"/>
    <n v="127.1"/>
    <n v="138.5"/>
    <n v="119.2"/>
    <n v="146.6"/>
    <n v="132.4"/>
    <n v="138.6"/>
    <n v="810.40000000000009"/>
  </r>
  <r>
    <x v="2"/>
    <x v="6"/>
    <s v="February"/>
    <x v="75"/>
    <n v="1623.5"/>
    <n v="568.20000000000005"/>
    <n v="433.9"/>
    <n v="148.5"/>
    <n v="138.4"/>
    <n v="145.6"/>
    <n v="123.9"/>
    <n v="150.30000000000001"/>
    <n v="137.4"/>
    <n v="139.9"/>
    <n v="842.19999999999993"/>
  </r>
  <r>
    <x v="0"/>
    <x v="6"/>
    <s v="March"/>
    <x v="76"/>
    <n v="1623.8000000000002"/>
    <n v="578.1"/>
    <n v="447"/>
    <n v="147.88273166820923"/>
    <n v="146.4"/>
    <n v="150.4"/>
    <n v="129.9"/>
    <n v="155.5"/>
    <n v="142.4"/>
    <n v="141.19999999999999"/>
    <n v="872.08273166820925"/>
  </r>
  <r>
    <x v="1"/>
    <x v="6"/>
    <s v="March"/>
    <x v="76"/>
    <n v="1639.9"/>
    <n v="559.29999999999995"/>
    <n v="416.29999999999995"/>
    <n v="149"/>
    <n v="128.80000000000001"/>
    <n v="139.19999999999999"/>
    <n v="119.9"/>
    <n v="146.69999999999999"/>
    <n v="132.80000000000001"/>
    <n v="139.5"/>
    <n v="814"/>
  </r>
  <r>
    <x v="2"/>
    <x v="6"/>
    <s v="March"/>
    <x v="76"/>
    <n v="1629.2"/>
    <n v="568.29999999999995"/>
    <n v="434.5"/>
    <n v="149"/>
    <n v="139.69999999999999"/>
    <n v="146.19999999999999"/>
    <n v="124.6"/>
    <n v="150.30000000000001"/>
    <n v="137.69999999999999"/>
    <n v="140.4"/>
    <n v="845.10000000000014"/>
  </r>
  <r>
    <x v="0"/>
    <x v="6"/>
    <s v="May"/>
    <x v="77"/>
    <n v="1644.4"/>
    <n v="580.79999999999995"/>
    <n v="448.59999999999997"/>
    <n v="148.57654633364183"/>
    <n v="146.9"/>
    <n v="151.30000000000001"/>
    <n v="130.19999999999999"/>
    <n v="156.69999999999999"/>
    <n v="142.9"/>
    <n v="142.4"/>
    <n v="874.77654633364193"/>
  </r>
  <r>
    <x v="1"/>
    <x v="6"/>
    <s v="May"/>
    <x v="77"/>
    <n v="1682.6000000000001"/>
    <n v="561.70000000000005"/>
    <n v="417.9"/>
    <n v="150.1"/>
    <n v="129.4"/>
    <n v="139.80000000000001"/>
    <n v="120.1"/>
    <n v="148"/>
    <n v="133.30000000000001"/>
    <n v="141.5"/>
    <n v="818.09999999999991"/>
  </r>
  <r>
    <x v="2"/>
    <x v="6"/>
    <s v="May"/>
    <x v="77"/>
    <n v="1657.9000000000003"/>
    <n v="570.70000000000005"/>
    <n v="436.1"/>
    <n v="150.1"/>
    <n v="140.30000000000001"/>
    <n v="146.9"/>
    <n v="124.9"/>
    <n v="151.6"/>
    <n v="138.19999999999999"/>
    <n v="142"/>
    <n v="848.8"/>
  </r>
  <r>
    <x v="0"/>
    <x v="6"/>
    <s v="June"/>
    <x v="78"/>
    <n v="1666.1999999999998"/>
    <n v="583.40000000000009"/>
    <n v="448.59999999999997"/>
    <n v="149.35530926672837"/>
    <n v="147.80000000000001"/>
    <n v="151.69999999999999"/>
    <n v="130.19999999999999"/>
    <n v="157.69999999999999"/>
    <n v="143.30000000000001"/>
    <n v="143.6"/>
    <n v="877.95530926672836"/>
  </r>
  <r>
    <x v="1"/>
    <x v="6"/>
    <s v="June"/>
    <x v="78"/>
    <n v="1704.2999999999997"/>
    <n v="563.70000000000005"/>
    <n v="418.4"/>
    <n v="149.4"/>
    <n v="130.5"/>
    <n v="140.30000000000001"/>
    <n v="119.6"/>
    <n v="148.9"/>
    <n v="133.6"/>
    <n v="142.1"/>
    <n v="819.4"/>
  </r>
  <r>
    <x v="2"/>
    <x v="6"/>
    <s v="June"/>
    <x v="78"/>
    <n v="1679.9"/>
    <n v="573"/>
    <n v="436.4"/>
    <n v="149.4"/>
    <n v="141.19999999999999"/>
    <n v="147.4"/>
    <n v="124.6"/>
    <n v="152.5"/>
    <n v="138.6"/>
    <n v="142.9"/>
    <n v="850.1"/>
  </r>
  <r>
    <x v="0"/>
    <x v="6"/>
    <s v="July"/>
    <x v="79"/>
    <n v="1688.3999999999999"/>
    <n v="586.6"/>
    <n v="449.1"/>
    <n v="149.67106185334566"/>
    <n v="146.80000000000001"/>
    <n v="152.19999999999999"/>
    <n v="131.19999999999999"/>
    <n v="159.1"/>
    <n v="144.19999999999999"/>
    <n v="144.9"/>
    <n v="880.97106185334565"/>
  </r>
  <r>
    <x v="1"/>
    <x v="6"/>
    <s v="July"/>
    <x v="79"/>
    <n v="1727.8999999999999"/>
    <n v="566.79999999999995"/>
    <n v="419.3"/>
    <n v="150.6"/>
    <n v="127"/>
    <n v="140.80000000000001"/>
    <n v="120.6"/>
    <n v="150.4"/>
    <n v="134.5"/>
    <n v="143.30000000000001"/>
    <n v="820.8"/>
  </r>
  <r>
    <x v="2"/>
    <x v="6"/>
    <s v="July"/>
    <x v="79"/>
    <n v="1702.8"/>
    <n v="576.09999999999991"/>
    <n v="437"/>
    <n v="150.6"/>
    <n v="139.30000000000001"/>
    <n v="147.9"/>
    <n v="125.6"/>
    <n v="154"/>
    <n v="139.5"/>
    <n v="144.19999999999999"/>
    <n v="853.19999999999993"/>
  </r>
  <r>
    <x v="0"/>
    <x v="6"/>
    <s v="August"/>
    <x v="80"/>
    <n v="1696.0000000000002"/>
    <n v="590.40000000000009"/>
    <n v="449.5"/>
    <n v="149.93421237066914"/>
    <n v="146.4"/>
    <n v="152.69999999999999"/>
    <n v="131.4"/>
    <n v="159.69999999999999"/>
    <n v="144.9"/>
    <n v="145.69999999999999"/>
    <n v="882.53421237066902"/>
  </r>
  <r>
    <x v="1"/>
    <x v="6"/>
    <s v="August"/>
    <x v="80"/>
    <n v="1739.3"/>
    <n v="570.90000000000009"/>
    <n v="420.2"/>
    <n v="151.6"/>
    <n v="125.5"/>
    <n v="141.5"/>
    <n v="120.8"/>
    <n v="151.5"/>
    <n v="135.30000000000001"/>
    <n v="144.19999999999999"/>
    <n v="822.8"/>
  </r>
  <r>
    <x v="2"/>
    <x v="6"/>
    <s v="August"/>
    <x v="80"/>
    <n v="1711.6"/>
    <n v="580"/>
    <n v="437.6"/>
    <n v="151.6"/>
    <n v="138.5"/>
    <n v="148.5"/>
    <n v="125.8"/>
    <n v="154.9"/>
    <n v="140.19999999999999"/>
    <n v="145"/>
    <n v="855.5"/>
  </r>
  <r>
    <x v="0"/>
    <x v="6"/>
    <s v="September"/>
    <x v="81"/>
    <n v="1710.2"/>
    <n v="592.70000000000005"/>
    <n v="449.29999999999995"/>
    <n v="150.86684247413385"/>
    <n v="146.9"/>
    <n v="153.4"/>
    <n v="131.6"/>
    <n v="160.19999999999999"/>
    <n v="145.4"/>
    <n v="146.69999999999999"/>
    <n v="885.2668424741338"/>
  </r>
  <r>
    <x v="1"/>
    <x v="6"/>
    <s v="September"/>
    <x v="81"/>
    <n v="1744.9"/>
    <n v="573.5"/>
    <n v="420.8"/>
    <n v="152.19999999999999"/>
    <n v="126.6"/>
    <n v="141.9"/>
    <n v="121.2"/>
    <n v="151.6"/>
    <n v="135.69999999999999"/>
    <n v="144.69999999999999"/>
    <n v="825.59999999999991"/>
  </r>
  <r>
    <x v="2"/>
    <x v="6"/>
    <s v="September"/>
    <x v="81"/>
    <n v="1722.6999999999998"/>
    <n v="582.5"/>
    <n v="437.69999999999993"/>
    <n v="152.19999999999999"/>
    <n v="139.19999999999999"/>
    <n v="149"/>
    <n v="126.1"/>
    <n v="155.19999999999999"/>
    <n v="140.69999999999999"/>
    <n v="145.80000000000001"/>
    <n v="858"/>
  </r>
  <r>
    <x v="0"/>
    <x v="6"/>
    <s v="October"/>
    <x v="82"/>
    <n v="1738.2999999999997"/>
    <n v="593.9"/>
    <n v="449.4"/>
    <n v="151.69336849482679"/>
    <n v="147.69999999999999"/>
    <n v="153.69999999999999"/>
    <n v="131.69999999999999"/>
    <n v="160.69999999999999"/>
    <n v="145.69999999999999"/>
    <n v="148.30000000000001"/>
    <n v="888.09336849482679"/>
  </r>
  <r>
    <x v="1"/>
    <x v="6"/>
    <s v="October"/>
    <x v="82"/>
    <n v="1772.4"/>
    <n v="575.20000000000005"/>
    <n v="422.20000000000005"/>
    <n v="153"/>
    <n v="128.9"/>
    <n v="142.4"/>
    <n v="121.5"/>
    <n v="151.69999999999999"/>
    <n v="136"/>
    <n v="146"/>
    <n v="829.8"/>
  </r>
  <r>
    <x v="2"/>
    <x v="6"/>
    <s v="October"/>
    <x v="82"/>
    <n v="1750.4999999999998"/>
    <n v="583.9"/>
    <n v="438.40000000000003"/>
    <n v="153"/>
    <n v="140.6"/>
    <n v="149.4"/>
    <n v="126.3"/>
    <n v="155.4"/>
    <n v="141"/>
    <n v="147.19999999999999"/>
    <n v="861.3"/>
  </r>
  <r>
    <x v="0"/>
    <x v="6"/>
    <s v="November"/>
    <x v="83"/>
    <n v="1765.9"/>
    <n v="595.6"/>
    <n v="450.8"/>
    <n v="152.41867369896536"/>
    <n v="148.4"/>
    <n v="154.30000000000001"/>
    <n v="132.1"/>
    <n v="160.80000000000001"/>
    <n v="146.1"/>
    <n v="149.9"/>
    <n v="890.71867369896552"/>
  </r>
  <r>
    <x v="1"/>
    <x v="6"/>
    <s v="November"/>
    <x v="83"/>
    <n v="1793.4999999999998"/>
    <n v="576.9"/>
    <n v="423.09999999999997"/>
    <n v="153.5"/>
    <n v="132.19999999999999"/>
    <n v="142.80000000000001"/>
    <n v="121.7"/>
    <n v="151.80000000000001"/>
    <n v="136.30000000000001"/>
    <n v="147"/>
    <n v="834.59999999999991"/>
  </r>
  <r>
    <x v="2"/>
    <x v="6"/>
    <s v="November"/>
    <x v="83"/>
    <n v="1775.6000000000001"/>
    <n v="585.60000000000014"/>
    <n v="439.5"/>
    <n v="153.5"/>
    <n v="142.30000000000001"/>
    <n v="149.9"/>
    <n v="126.6"/>
    <n v="155.5"/>
    <n v="141.30000000000001"/>
    <n v="148.6"/>
    <n v="864.5"/>
  </r>
  <r>
    <x v="0"/>
    <x v="6"/>
    <s v="December"/>
    <x v="84"/>
    <n v="1801.6999999999996"/>
    <n v="597.20000000000005"/>
    <n v="451.79999999999995"/>
    <n v="153.08373473979307"/>
    <n v="149.9"/>
    <n v="154.80000000000001"/>
    <n v="135"/>
    <n v="161.1"/>
    <n v="147.1"/>
    <n v="152.30000000000001"/>
    <n v="897.38373473979311"/>
  </r>
  <r>
    <x v="1"/>
    <x v="6"/>
    <s v="December"/>
    <x v="84"/>
    <n v="1825.9"/>
    <n v="578.20000000000005"/>
    <n v="424.20000000000005"/>
    <n v="152.80000000000001"/>
    <n v="133.6"/>
    <n v="143.19999999999999"/>
    <n v="125.2"/>
    <n v="151.9"/>
    <n v="137.69999999999999"/>
    <n v="148.30000000000001"/>
    <n v="841"/>
  </r>
  <r>
    <x v="2"/>
    <x v="6"/>
    <s v="December"/>
    <x v="84"/>
    <n v="1810.3000000000002"/>
    <n v="587"/>
    <n v="440.6"/>
    <n v="152.80000000000001"/>
    <n v="143.69999999999999"/>
    <n v="150.4"/>
    <n v="129.80000000000001"/>
    <n v="155.69999999999999"/>
    <n v="142.5"/>
    <n v="150.4"/>
    <n v="870.3"/>
  </r>
  <r>
    <x v="0"/>
    <x v="7"/>
    <s v="January"/>
    <x v="85"/>
    <n v="1798.8999999999999"/>
    <n v="600.9"/>
    <n v="452.30000000000007"/>
    <n v="153.13674694795858"/>
    <n v="150.4"/>
    <n v="155.69999999999999"/>
    <n v="136.30000000000001"/>
    <n v="161.69999999999999"/>
    <n v="148.1"/>
    <n v="151.9"/>
    <n v="901.33674694795866"/>
  </r>
  <r>
    <x v="1"/>
    <x v="7"/>
    <s v="January"/>
    <x v="85"/>
    <n v="1814.3"/>
    <n v="581.19999999999993"/>
    <n v="425.1"/>
    <n v="153.9"/>
    <n v="135.1"/>
    <n v="143.80000000000001"/>
    <n v="126.1"/>
    <n v="152.1"/>
    <n v="138.4"/>
    <n v="148.19999999999999"/>
    <n v="845.7"/>
  </r>
  <r>
    <x v="2"/>
    <x v="7"/>
    <s v="January"/>
    <x v="85"/>
    <n v="1804.3"/>
    <n v="590.4"/>
    <n v="441.2"/>
    <n v="153.9"/>
    <n v="144.6"/>
    <n v="151.19999999999999"/>
    <n v="130.9"/>
    <n v="156.1"/>
    <n v="143.4"/>
    <n v="150.19999999999999"/>
    <n v="875.1"/>
  </r>
  <r>
    <x v="0"/>
    <x v="7"/>
    <s v="February"/>
    <x v="86"/>
    <n v="1769.6999999999998"/>
    <n v="603.29999999999995"/>
    <n v="452.8"/>
    <n v="153.30734938959171"/>
    <n v="152.30000000000001"/>
    <n v="156.19999999999999"/>
    <n v="136"/>
    <n v="161.9"/>
    <n v="148.4"/>
    <n v="150.4"/>
    <n v="903.70734938959163"/>
  </r>
  <r>
    <x v="1"/>
    <x v="7"/>
    <s v="February"/>
    <x v="86"/>
    <n v="1785.1"/>
    <n v="584.70000000000005"/>
    <n v="426"/>
    <n v="154.80000000000001"/>
    <n v="138.9"/>
    <n v="144.4"/>
    <n v="125.2"/>
    <n v="152.19999999999999"/>
    <n v="138.4"/>
    <n v="147.69999999999999"/>
    <n v="849.9"/>
  </r>
  <r>
    <x v="2"/>
    <x v="7"/>
    <s v="February"/>
    <x v="86"/>
    <n v="1775.1"/>
    <n v="593.20000000000005"/>
    <n v="442"/>
    <n v="154.80000000000001"/>
    <n v="147.19999999999999"/>
    <n v="151.69999999999999"/>
    <n v="130.30000000000001"/>
    <n v="156.19999999999999"/>
    <n v="143.6"/>
    <n v="149.1"/>
    <n v="878.50000000000011"/>
  </r>
  <r>
    <x v="0"/>
    <x v="7"/>
    <s v="March"/>
    <x v="87"/>
    <n v="1754.4999999999998"/>
    <n v="606.9"/>
    <n v="453.5"/>
    <n v="154.14146987791833"/>
    <n v="153.4"/>
    <n v="156.69999999999999"/>
    <n v="135.80000000000001"/>
    <n v="161.19999999999999"/>
    <n v="148.6"/>
    <n v="149.80000000000001"/>
    <n v="904.64146987791844"/>
  </r>
  <r>
    <x v="1"/>
    <x v="7"/>
    <s v="March"/>
    <x v="87"/>
    <n v="1766.6"/>
    <n v="588.40000000000009"/>
    <n v="427.1"/>
    <n v="154.5"/>
    <n v="141.4"/>
    <n v="145"/>
    <n v="124.6"/>
    <n v="152.5"/>
    <n v="138.69999999999999"/>
    <n v="147.30000000000001"/>
    <n v="852.5"/>
  </r>
  <r>
    <x v="2"/>
    <x v="7"/>
    <s v="March"/>
    <x v="87"/>
    <n v="1758.7"/>
    <n v="596.79999999999995"/>
    <n v="442.90000000000003"/>
    <n v="154.5"/>
    <n v="148.9"/>
    <n v="152.30000000000001"/>
    <n v="129.9"/>
    <n v="156.1"/>
    <n v="143.80000000000001"/>
    <n v="148.6"/>
    <n v="879.59999999999991"/>
  </r>
  <r>
    <x v="0"/>
    <x v="7"/>
    <s v="April"/>
    <x v="88"/>
    <n v="1802.2766666666666"/>
    <n v="597.86"/>
    <n v="438.29999999999995"/>
    <n v="154.54829397558368"/>
    <n v="148.4"/>
    <n v="154.30000000000001"/>
    <n v="129.16"/>
    <n v="155.63999999999999"/>
    <n v="143.58333333333334"/>
    <n v="148.81666666666666"/>
    <n v="876.43162730891697"/>
  </r>
  <r>
    <x v="1"/>
    <x v="7"/>
    <s v="April"/>
    <x v="88"/>
    <n v="1829.9181111111111"/>
    <n v="593.25199999999995"/>
    <n v="440.76000000000005"/>
    <n v="155.6"/>
    <n v="137.1"/>
    <n v="144.80000000000001"/>
    <n v="129.952"/>
    <n v="156.328"/>
    <n v="142.78055555555554"/>
    <n v="148.55277777777778"/>
    <n v="867.80055555555555"/>
  </r>
  <r>
    <x v="2"/>
    <x v="7"/>
    <s v="April"/>
    <x v="88"/>
    <n v="1812.6321962962963"/>
    <n v="597.16240000000005"/>
    <n v="440.51200000000006"/>
    <n v="155.6"/>
    <n v="144.1"/>
    <n v="150.69999999999999"/>
    <n v="129.88239999999999"/>
    <n v="156.35359999999997"/>
    <n v="143.51064814814816"/>
    <n v="148.69490740740738"/>
    <n v="875.41464814814822"/>
  </r>
  <r>
    <x v="0"/>
    <x v="7"/>
    <s v="May"/>
    <x v="89"/>
    <n v="1793.9475090123456"/>
    <n v="594.69488000000001"/>
    <n v="437.9144"/>
    <n v="154.94965879511673"/>
    <n v="143.98000000000002"/>
    <n v="149.42000000000002"/>
    <n v="128.69887999999997"/>
    <n v="155.38431999999997"/>
    <n v="143.49575617283949"/>
    <n v="148.62739197530865"/>
    <n v="871.37021496795626"/>
  </r>
  <r>
    <x v="1"/>
    <x v="7"/>
    <s v="May"/>
    <x v="89"/>
    <n v="1799.5440298477365"/>
    <n v="595.95385599999997"/>
    <n v="440.07728000000003"/>
    <n v="155.03959055414009"/>
    <n v="144.49600000000001"/>
    <n v="150.304"/>
    <n v="129.51865600000002"/>
    <n v="155.96118399999997"/>
    <n v="142.64504886831276"/>
    <n v="148.43195730452675"/>
    <n v="873.33439942245286"/>
  </r>
  <r>
    <x v="2"/>
    <x v="7"/>
    <s v="May"/>
    <x v="89"/>
    <n v="1807.6210246890259"/>
    <n v="595.78462720000005"/>
    <n v="439.51273600000002"/>
    <n v="155.14750866496811"/>
    <n v="143.61520000000002"/>
    <n v="149.90479999999999"/>
    <n v="129.44238719999998"/>
    <n v="155.93342079999996"/>
    <n v="143.30255701303153"/>
    <n v="148.62061685528121"/>
    <n v="872.96977767799979"/>
  </r>
  <r>
    <x v="0"/>
    <x v="7"/>
    <s v="June"/>
    <x v="90"/>
    <n v="1808.9"/>
    <n v="628.9"/>
    <n v="458.79999999999995"/>
    <n v="155.26735160284497"/>
    <n v="144.9"/>
    <n v="158.19999999999999"/>
    <n v="141.4"/>
    <n v="161.80000000000001"/>
    <n v="151.69999999999999"/>
    <n v="152.69999999999999"/>
    <n v="906.76735160284511"/>
  </r>
  <r>
    <x v="1"/>
    <x v="7"/>
    <s v="June"/>
    <x v="90"/>
    <n v="1859.3999999999999"/>
    <n v="619"/>
    <n v="432.9"/>
    <n v="154.69999999999999"/>
    <n v="137.1"/>
    <n v="148.1"/>
    <n v="129.30000000000001"/>
    <n v="152.5"/>
    <n v="142"/>
    <n v="150.80000000000001"/>
    <n v="856"/>
  </r>
  <r>
    <x v="2"/>
    <x v="7"/>
    <s v="June"/>
    <x v="90"/>
    <n v="1827.4"/>
    <n v="622.79999999999995"/>
    <n v="448.29999999999995"/>
    <n v="154.69999999999999"/>
    <n v="141.9"/>
    <n v="154.4"/>
    <n v="135"/>
    <n v="156.4"/>
    <n v="147"/>
    <n v="151.80000000000001"/>
    <n v="881.4"/>
  </r>
  <r>
    <x v="0"/>
    <x v="7"/>
    <s v="July"/>
    <x v="91"/>
    <n v="1808.9"/>
    <n v="628.9"/>
    <n v="458.79999999999995"/>
    <n v="154.97089016439062"/>
    <n v="144.9"/>
    <n v="158.19999999999999"/>
    <n v="141.4"/>
    <n v="161.80000000000001"/>
    <n v="151.69999999999999"/>
    <n v="152.69999999999999"/>
    <n v="906.47089016439077"/>
  </r>
  <r>
    <x v="1"/>
    <x v="7"/>
    <s v="July"/>
    <x v="91"/>
    <n v="1859.3999999999999"/>
    <n v="619"/>
    <n v="432.9"/>
    <n v="154.69999999999999"/>
    <n v="137.1"/>
    <n v="148.1"/>
    <n v="129.30000000000001"/>
    <n v="152.5"/>
    <n v="142"/>
    <n v="150.80000000000001"/>
    <n v="856"/>
  </r>
  <r>
    <x v="2"/>
    <x v="7"/>
    <s v="July"/>
    <x v="91"/>
    <n v="1827.4"/>
    <n v="622.79999999999995"/>
    <n v="448.29999999999995"/>
    <n v="154.69999999999999"/>
    <n v="141.9"/>
    <n v="154.4"/>
    <n v="135"/>
    <n v="156.4"/>
    <n v="147"/>
    <n v="151.80000000000001"/>
    <n v="881.4"/>
  </r>
  <r>
    <x v="0"/>
    <x v="7"/>
    <s v="August"/>
    <x v="92"/>
    <n v="1835.1"/>
    <n v="630.19999999999993"/>
    <n v="458.7"/>
    <n v="154.75417803287814"/>
    <n v="145.80000000000001"/>
    <n v="158.80000000000001"/>
    <n v="143.6"/>
    <n v="162.69999999999999"/>
    <n v="153"/>
    <n v="154.69999999999999"/>
    <n v="911.75417803287814"/>
  </r>
  <r>
    <x v="1"/>
    <x v="7"/>
    <s v="August"/>
    <x v="92"/>
    <n v="1888.3999999999999"/>
    <n v="620.09999999999991"/>
    <n v="433"/>
    <n v="155.5"/>
    <n v="138.30000000000001"/>
    <n v="148.69999999999999"/>
    <n v="133.9"/>
    <n v="155.5"/>
    <n v="144.80000000000001"/>
    <n v="152.9"/>
    <n v="872.5"/>
  </r>
  <r>
    <x v="2"/>
    <x v="7"/>
    <s v="August"/>
    <x v="92"/>
    <n v="1854.6"/>
    <n v="623.5"/>
    <n v="448.2"/>
    <n v="155.5"/>
    <n v="143"/>
    <n v="155"/>
    <n v="138.5"/>
    <n v="158.5"/>
    <n v="149"/>
    <n v="153.9"/>
    <n v="892.9"/>
  </r>
  <r>
    <x v="0"/>
    <x v="7"/>
    <s v="September"/>
    <x v="93"/>
    <n v="1841.9999999999998"/>
    <n v="638.5"/>
    <n v="459.9"/>
    <n v="155.03083560657564"/>
    <n v="146.4"/>
    <n v="159.1"/>
    <n v="144.6"/>
    <n v="161.1"/>
    <n v="153.69999999999999"/>
    <n v="155.4"/>
    <n v="912.43083560657578"/>
  </r>
  <r>
    <x v="1"/>
    <x v="7"/>
    <s v="September"/>
    <x v="93"/>
    <n v="1903.9"/>
    <n v="628"/>
    <n v="434.6"/>
    <n v="156.30000000000001"/>
    <n v="137.19999999999999"/>
    <n v="150"/>
    <n v="135.1"/>
    <n v="154.9"/>
    <n v="146"/>
    <n v="154"/>
    <n v="874.9"/>
  </r>
  <r>
    <x v="2"/>
    <x v="7"/>
    <s v="September"/>
    <x v="93"/>
    <n v="1864.8"/>
    <n v="631.6"/>
    <n v="449.70000000000005"/>
    <n v="156.30000000000001"/>
    <n v="142.9"/>
    <n v="155.6"/>
    <n v="139.6"/>
    <n v="157.5"/>
    <n v="150"/>
    <n v="154.69999999999999"/>
    <n v="895"/>
  </r>
  <r>
    <x v="0"/>
    <x v="7"/>
    <s v="October"/>
    <x v="94"/>
    <n v="1883.5"/>
    <n v="638.70000000000005"/>
    <n v="461.29999999999995"/>
    <n v="155.72616712131511"/>
    <n v="146.80000000000001"/>
    <n v="159.5"/>
    <n v="146.4"/>
    <n v="162.5"/>
    <n v="154.30000000000001"/>
    <n v="157.5"/>
    <n v="917.72616712131503"/>
  </r>
  <r>
    <x v="1"/>
    <x v="7"/>
    <s v="October"/>
    <x v="94"/>
    <n v="1941"/>
    <n v="628"/>
    <n v="434.90000000000003"/>
    <n v="156.5"/>
    <n v="137.1"/>
    <n v="151"/>
    <n v="135.4"/>
    <n v="155.69999999999999"/>
    <n v="146.19999999999999"/>
    <n v="155.19999999999999"/>
    <n v="876"/>
  </r>
  <r>
    <x v="2"/>
    <x v="7"/>
    <s v="October"/>
    <x v="94"/>
    <n v="1904.6000000000004"/>
    <n v="631.79999999999995"/>
    <n v="450.59999999999997"/>
    <n v="156.5"/>
    <n v="143.1"/>
    <n v="156.30000000000001"/>
    <n v="140.6"/>
    <n v="158.5"/>
    <n v="150.4"/>
    <n v="156.4"/>
    <n v="897.8"/>
  </r>
  <r>
    <x v="0"/>
    <x v="7"/>
    <s v="November"/>
    <x v="95"/>
    <n v="1932.4000000000003"/>
    <n v="643.20000000000005"/>
    <n v="462.8"/>
    <n v="156.26523342426304"/>
    <n v="147.5"/>
    <n v="160.4"/>
    <n v="146.1"/>
    <n v="161.6"/>
    <n v="154.5"/>
    <n v="159.80000000000001"/>
    <n v="918.7652334242631"/>
  </r>
  <r>
    <x v="1"/>
    <x v="7"/>
    <s v="November"/>
    <x v="95"/>
    <n v="1979.2"/>
    <n v="632.6"/>
    <n v="436.3"/>
    <n v="158"/>
    <n v="137.30000000000001"/>
    <n v="152"/>
    <n v="135.19999999999999"/>
    <n v="156.4"/>
    <n v="146.6"/>
    <n v="156.69999999999999"/>
    <n v="878.59999999999991"/>
  </r>
  <r>
    <x v="2"/>
    <x v="7"/>
    <s v="November"/>
    <x v="95"/>
    <n v="1949.1000000000001"/>
    <n v="636.6"/>
    <n v="452.00000000000006"/>
    <n v="158"/>
    <n v="143.6"/>
    <n v="157.19999999999999"/>
    <n v="140.4"/>
    <n v="158.6"/>
    <n v="150.69999999999999"/>
    <n v="158.4"/>
    <n v="900.5"/>
  </r>
  <r>
    <x v="0"/>
    <x v="7"/>
    <s v="December"/>
    <x v="96"/>
    <n v="1947.1"/>
    <n v="647.5"/>
    <n v="464.90000000000003"/>
    <n v="157.19130835606575"/>
    <n v="148.69999999999999"/>
    <n v="161.6"/>
    <n v="146.4"/>
    <n v="162.9"/>
    <n v="155.19999999999999"/>
    <n v="160.69999999999999"/>
    <n v="923.79130835606566"/>
  </r>
  <r>
    <x v="1"/>
    <x v="7"/>
    <s v="December"/>
    <x v="96"/>
    <n v="1982.1000000000001"/>
    <n v="635.70000000000005"/>
    <n v="438.20000000000005"/>
    <n v="158.4"/>
    <n v="137.9"/>
    <n v="152.9"/>
    <n v="135.5"/>
    <n v="156.9"/>
    <n v="146.9"/>
    <n v="156.9"/>
    <n v="881.09999999999991"/>
  </r>
  <r>
    <x v="2"/>
    <x v="7"/>
    <s v="December"/>
    <x v="96"/>
    <n v="1959.9"/>
    <n v="640.20000000000005"/>
    <n v="454"/>
    <n v="158.4"/>
    <n v="144.6"/>
    <n v="158.30000000000001"/>
    <n v="140.69999999999999"/>
    <n v="159.4"/>
    <n v="151.19999999999999"/>
    <n v="158.9"/>
    <n v="904"/>
  </r>
  <r>
    <x v="0"/>
    <x v="8"/>
    <s v="January"/>
    <x v="97"/>
    <n v="1909.5999999999997"/>
    <n v="652"/>
    <n v="466.7"/>
    <n v="157.99782708901643"/>
    <n v="150.9"/>
    <n v="162.5"/>
    <n v="147.5"/>
    <n v="163.5"/>
    <n v="155.9"/>
    <n v="158.5"/>
    <n v="929.69782708901641"/>
  </r>
  <r>
    <x v="1"/>
    <x v="8"/>
    <s v="January"/>
    <x v="97"/>
    <n v="1951.1000000000001"/>
    <n v="640.79999999999995"/>
    <n v="440"/>
    <n v="157.69999999999999"/>
    <n v="142.9"/>
    <n v="154.1"/>
    <n v="136.9"/>
    <n v="156.1"/>
    <n v="147.6"/>
    <n v="156"/>
    <n v="886.90000000000009"/>
  </r>
  <r>
    <x v="2"/>
    <x v="8"/>
    <s v="January"/>
    <x v="97"/>
    <n v="1924.6999999999998"/>
    <n v="644.70000000000005"/>
    <n v="455.8"/>
    <n v="157.69999999999999"/>
    <n v="147.9"/>
    <n v="159.30000000000001"/>
    <n v="141.9"/>
    <n v="159.19999999999999"/>
    <n v="151.9"/>
    <n v="157.30000000000001"/>
    <n v="908.6"/>
  </r>
  <r>
    <x v="0"/>
    <x v="8"/>
    <s v="February"/>
    <x v="98"/>
    <n v="1865.3"/>
    <n v="658.7"/>
    <n v="471.4"/>
    <n v="158.03956541780332"/>
    <n v="154.4"/>
    <n v="164.3"/>
    <n v="150.19999999999999"/>
    <n v="163.6"/>
    <n v="157.19999999999999"/>
    <n v="156.69999999999999"/>
    <n v="938.23956541780331"/>
  </r>
  <r>
    <x v="1"/>
    <x v="8"/>
    <s v="February"/>
    <x v="98"/>
    <n v="1916.8"/>
    <n v="646.5"/>
    <n v="444.2"/>
    <n v="159.80000000000001"/>
    <n v="149.1"/>
    <n v="156.30000000000001"/>
    <n v="140.5"/>
    <n v="156.6"/>
    <n v="149.30000000000001"/>
    <n v="156.5"/>
    <n v="901.8"/>
  </r>
  <r>
    <x v="2"/>
    <x v="8"/>
    <s v="February"/>
    <x v="98"/>
    <n v="1883.8000000000002"/>
    <n v="651.1"/>
    <n v="460.40000000000003"/>
    <n v="159.80000000000001"/>
    <n v="152.4"/>
    <n v="161.30000000000001"/>
    <n v="145.1"/>
    <n v="159.5"/>
    <n v="153.4"/>
    <n v="156.6"/>
    <n v="921.1"/>
  </r>
  <r>
    <x v="0"/>
    <x v="8"/>
    <s v="March"/>
    <x v="99"/>
    <n v="1865.1000000000001"/>
    <n v="657.6"/>
    <n v="472.9"/>
    <n v="158.60791308356065"/>
    <n v="156"/>
    <n v="164.6"/>
    <n v="151.30000000000001"/>
    <n v="163.80000000000001"/>
    <n v="157.30000000000001"/>
    <n v="156.69999999999999"/>
    <n v="941.80791308356061"/>
  </r>
  <r>
    <x v="1"/>
    <x v="8"/>
    <s v="March"/>
    <x v="99"/>
    <n v="1913.7999999999997"/>
    <n v="647.69999999999993"/>
    <n v="446.4"/>
    <n v="159.9"/>
    <n v="154.80000000000001"/>
    <n v="156.9"/>
    <n v="141.69999999999999"/>
    <n v="157.6"/>
    <n v="150"/>
    <n v="156.9"/>
    <n v="911.2"/>
  </r>
  <r>
    <x v="2"/>
    <x v="8"/>
    <s v="March"/>
    <x v="99"/>
    <n v="1882.8999999999999"/>
    <n v="651"/>
    <n v="462.1"/>
    <n v="159.9"/>
    <n v="155.5"/>
    <n v="161.69999999999999"/>
    <n v="146.19999999999999"/>
    <n v="160.19999999999999"/>
    <n v="153.80000000000001"/>
    <n v="156.80000000000001"/>
    <n v="926.8"/>
  </r>
  <r>
    <x v="0"/>
    <x v="8"/>
    <s v="April"/>
    <x v="100"/>
    <n v="1887.6"/>
    <n v="661.90000000000009"/>
    <n v="475.69999999999993"/>
    <n v="159.60158261671214"/>
    <n v="156"/>
    <n v="165.3"/>
    <n v="151.69999999999999"/>
    <n v="164.1"/>
    <n v="158"/>
    <n v="157.6"/>
    <n v="944.90158261671206"/>
  </r>
  <r>
    <x v="1"/>
    <x v="8"/>
    <s v="April"/>
    <x v="100"/>
    <n v="1938.1"/>
    <n v="651.6"/>
    <n v="448.6"/>
    <n v="161.4"/>
    <n v="154.9"/>
    <n v="157.5"/>
    <n v="142.1"/>
    <n v="157.6"/>
    <n v="150.5"/>
    <n v="158"/>
    <n v="914.1"/>
  </r>
  <r>
    <x v="2"/>
    <x v="8"/>
    <s v="April"/>
    <x v="100"/>
    <n v="1906.5"/>
    <n v="655"/>
    <n v="464.6"/>
    <n v="161.4"/>
    <n v="155.6"/>
    <n v="162.30000000000001"/>
    <n v="146.6"/>
    <n v="160.30000000000001"/>
    <n v="154.4"/>
    <n v="157.80000000000001"/>
    <n v="930.1"/>
  </r>
  <r>
    <x v="0"/>
    <x v="8"/>
    <s v="May"/>
    <x v="101"/>
    <n v="1930.7"/>
    <n v="673.5"/>
    <n v="490.4"/>
    <n v="160.44031652334243"/>
    <n v="161.69999999999999"/>
    <n v="169.1"/>
    <n v="153.19999999999999"/>
    <n v="167.6"/>
    <n v="161.1"/>
    <n v="161.1"/>
    <n v="962.84031652334249"/>
  </r>
  <r>
    <x v="1"/>
    <x v="8"/>
    <s v="May"/>
    <x v="101"/>
    <n v="1972.7000000000003"/>
    <n v="660.3"/>
    <n v="450.79999999999995"/>
    <n v="161.6"/>
    <n v="155.5"/>
    <n v="160.4"/>
    <n v="145"/>
    <n v="156.6"/>
    <n v="152.30000000000001"/>
    <n v="159.5"/>
    <n v="921.10000000000014"/>
  </r>
  <r>
    <x v="2"/>
    <x v="8"/>
    <s v="May"/>
    <x v="101"/>
    <n v="1946.4000000000003"/>
    <n v="665.6"/>
    <n v="474.29999999999995"/>
    <n v="161.6"/>
    <n v="159.4"/>
    <n v="165.8"/>
    <n v="148.9"/>
    <n v="161.19999999999999"/>
    <n v="156.80000000000001"/>
    <n v="160.4"/>
    <n v="942.59999999999991"/>
  </r>
  <r>
    <x v="0"/>
    <x v="8"/>
    <s v="June"/>
    <x v="102"/>
    <n v="1957.1"/>
    <n v="674.4"/>
    <n v="489.80000000000007"/>
    <n v="161.2880633046685"/>
    <n v="162.1"/>
    <n v="169.7"/>
    <n v="154.19999999999999"/>
    <n v="166.8"/>
    <n v="161.5"/>
    <n v="162.1"/>
    <n v="965.08806330466837"/>
  </r>
  <r>
    <x v="1"/>
    <x v="8"/>
    <s v="June"/>
    <x v="102"/>
    <n v="2001.9"/>
    <n v="656.59999999999991"/>
    <n v="452.6"/>
    <n v="160.5"/>
    <n v="156.1"/>
    <n v="160.80000000000001"/>
    <n v="147.5"/>
    <n v="158.1"/>
    <n v="153.4"/>
    <n v="160.4"/>
    <n v="925.40000000000009"/>
  </r>
  <r>
    <x v="2"/>
    <x v="8"/>
    <s v="June"/>
    <x v="102"/>
    <n v="1973.8999999999999"/>
    <n v="664.5"/>
    <n v="474.7"/>
    <n v="160.5"/>
    <n v="159.80000000000001"/>
    <n v="166.3"/>
    <n v="150.69999999999999"/>
    <n v="161.69999999999999"/>
    <n v="157.6"/>
    <n v="161.30000000000001"/>
    <n v="945.1"/>
  </r>
  <r>
    <x v="0"/>
    <x v="8"/>
    <s v="July"/>
    <x v="103"/>
    <n v="1966.2"/>
    <n v="676.99999999999989"/>
    <n v="492.40000000000003"/>
    <n v="161.09761266093369"/>
    <n v="162.5"/>
    <n v="170.4"/>
    <n v="157.1"/>
    <n v="167.2"/>
    <n v="162.80000000000001"/>
    <n v="163.19999999999999"/>
    <n v="970.99761266093356"/>
  </r>
  <r>
    <x v="1"/>
    <x v="8"/>
    <s v="July"/>
    <x v="103"/>
    <n v="2018.4000000000003"/>
    <n v="659.69999999999993"/>
    <n v="455.3"/>
    <n v="161.5"/>
    <n v="157.69999999999999"/>
    <n v="161.5"/>
    <n v="149.5"/>
    <n v="160.30000000000001"/>
    <n v="155"/>
    <n v="161.80000000000001"/>
    <n v="934.7"/>
  </r>
  <r>
    <x v="2"/>
    <x v="8"/>
    <s v="July"/>
    <x v="103"/>
    <n v="1986.1000000000001"/>
    <n v="667.5"/>
    <n v="477.29999999999995"/>
    <n v="161.5"/>
    <n v="160.69999999999999"/>
    <n v="167"/>
    <n v="153.1"/>
    <n v="163.19999999999999"/>
    <n v="159"/>
    <n v="162.5"/>
    <n v="953.3"/>
  </r>
  <r>
    <x v="0"/>
    <x v="8"/>
    <s v="August"/>
    <x v="104"/>
    <n v="1963.2"/>
    <n v="679.2"/>
    <n v="495.90000000000003"/>
    <n v="161.01952253218673"/>
    <n v="163.1"/>
    <n v="171.1"/>
    <n v="157.69999999999999"/>
    <n v="167.5"/>
    <n v="163.30000000000001"/>
    <n v="163.6"/>
    <n v="973.51952253218656"/>
  </r>
  <r>
    <x v="1"/>
    <x v="8"/>
    <s v="August"/>
    <x v="104"/>
    <n v="2003.1"/>
    <n v="664.6"/>
    <n v="460.7"/>
    <n v="162.1"/>
    <n v="160.69999999999999"/>
    <n v="162.80000000000001"/>
    <n v="150.4"/>
    <n v="160.4"/>
    <n v="156"/>
    <n v="162.30000000000001"/>
    <n v="942.8"/>
  </r>
  <r>
    <x v="2"/>
    <x v="8"/>
    <s v="August"/>
    <x v="104"/>
    <n v="1979.3000000000002"/>
    <n v="672.4"/>
    <n v="483"/>
    <n v="162.1"/>
    <n v="162.6"/>
    <n v="168.4"/>
    <n v="154"/>
    <n v="163.80000000000001"/>
    <n v="160"/>
    <n v="163.19999999999999"/>
    <n v="960"/>
  </r>
  <r>
    <x v="0"/>
    <x v="8"/>
    <s v="September"/>
    <x v="105"/>
    <n v="1965.3"/>
    <n v="681.7"/>
    <n v="498.4"/>
    <n v="161.64390450643734"/>
    <n v="163.69999999999999"/>
    <n v="171.9"/>
    <n v="157.80000000000001"/>
    <n v="168.5"/>
    <n v="163.80000000000001"/>
    <n v="164"/>
    <n v="976.74390450643727"/>
  </r>
  <r>
    <x v="1"/>
    <x v="8"/>
    <s v="September"/>
    <x v="105"/>
    <n v="2003.1000000000001"/>
    <n v="664.80000000000007"/>
    <n v="460.79999999999995"/>
    <n v="162.1"/>
    <n v="160.80000000000001"/>
    <n v="162.80000000000001"/>
    <n v="150.5"/>
    <n v="160.30000000000001"/>
    <n v="156"/>
    <n v="162.30000000000001"/>
    <n v="943"/>
  </r>
  <r>
    <x v="2"/>
    <x v="8"/>
    <s v="September"/>
    <x v="105"/>
    <n v="1979.3"/>
    <n v="672.5"/>
    <n v="483.2"/>
    <n v="162.1"/>
    <n v="162.6"/>
    <n v="168.4"/>
    <n v="154"/>
    <n v="163.69999999999999"/>
    <n v="160"/>
    <n v="163.19999999999999"/>
    <n v="959.90000000000009"/>
  </r>
  <r>
    <x v="0"/>
    <x v="8"/>
    <s v="October"/>
    <x v="106"/>
    <n v="1995.3999999999999"/>
    <n v="684.30000000000007"/>
    <n v="502.00000000000006"/>
    <n v="162.00878090128748"/>
    <n v="165.5"/>
    <n v="172.5"/>
    <n v="159.5"/>
    <n v="169"/>
    <n v="164.7"/>
    <n v="166.3"/>
    <n v="982.70878090128758"/>
  </r>
  <r>
    <x v="1"/>
    <x v="8"/>
    <s v="October"/>
    <x v="106"/>
    <n v="2043.0000000000002"/>
    <n v="667.8"/>
    <n v="463.50000000000006"/>
    <n v="163.6"/>
    <n v="162.19999999999999"/>
    <n v="163.5"/>
    <n v="152.19999999999999"/>
    <n v="160.30000000000001"/>
    <n v="157"/>
    <n v="164.6"/>
    <n v="949.59999999999991"/>
  </r>
  <r>
    <x v="2"/>
    <x v="8"/>
    <s v="October"/>
    <x v="106"/>
    <n v="2012.3000000000002"/>
    <n v="675.3"/>
    <n v="486.3"/>
    <n v="163.6"/>
    <n v="164.2"/>
    <n v="169.1"/>
    <n v="155.69999999999999"/>
    <n v="163.9"/>
    <n v="161"/>
    <n v="165.5"/>
    <n v="966.79999999999984"/>
  </r>
  <r>
    <x v="0"/>
    <x v="8"/>
    <s v="November"/>
    <x v="107"/>
    <n v="2012.9"/>
    <n v="686.69999999999993"/>
    <n v="506.2"/>
    <n v="162.68175618025751"/>
    <n v="165.3"/>
    <n v="173.4"/>
    <n v="158.9"/>
    <n v="169.3"/>
    <n v="165.2"/>
    <n v="167.6"/>
    <n v="984.28175618025762"/>
  </r>
  <r>
    <x v="1"/>
    <x v="8"/>
    <s v="November"/>
    <x v="107"/>
    <n v="2061.7999999999997"/>
    <n v="671.6"/>
    <n v="467.3"/>
    <n v="164.2"/>
    <n v="161.6"/>
    <n v="164.2"/>
    <n v="151.19999999999999"/>
    <n v="160.80000000000001"/>
    <n v="157.30000000000001"/>
    <n v="165.6"/>
    <n v="950.3"/>
  </r>
  <r>
    <x v="2"/>
    <x v="8"/>
    <s v="November"/>
    <x v="107"/>
    <n v="2030.3999999999999"/>
    <n v="678.60000000000014"/>
    <n v="490.40000000000003"/>
    <n v="164.2"/>
    <n v="163.9"/>
    <n v="169.9"/>
    <n v="154.80000000000001"/>
    <n v="164.3"/>
    <n v="161.4"/>
    <n v="166.7"/>
    <n v="967.9"/>
  </r>
  <r>
    <x v="0"/>
    <x v="8"/>
    <s v="December"/>
    <x v="108"/>
    <n v="1998.4999999999998"/>
    <n v="687.8"/>
    <n v="510.3"/>
    <n v="163.65635123605153"/>
    <n v="165.6"/>
    <n v="174"/>
    <n v="160.1"/>
    <n v="169.7"/>
    <n v="166"/>
    <n v="167"/>
    <n v="988.95635123605143"/>
  </r>
  <r>
    <x v="1"/>
    <x v="8"/>
    <s v="December"/>
    <x v="108"/>
    <n v="2049.8000000000002"/>
    <n v="673.3"/>
    <n v="470.7"/>
    <n v="163.4"/>
    <n v="161.69999999999999"/>
    <n v="165.1"/>
    <n v="151.80000000000001"/>
    <n v="160.6"/>
    <n v="157.80000000000001"/>
    <n v="165.2"/>
    <n v="951.30000000000018"/>
  </r>
  <r>
    <x v="2"/>
    <x v="8"/>
    <s v="December"/>
    <x v="108"/>
    <n v="2016.7"/>
    <n v="679.80000000000007"/>
    <n v="494.2"/>
    <n v="163.4"/>
    <n v="164.1"/>
    <n v="170.6"/>
    <n v="155.69999999999999"/>
    <n v="164.4"/>
    <n v="162"/>
    <n v="166.2"/>
    <n v="969.8"/>
  </r>
  <r>
    <x v="0"/>
    <x v="9"/>
    <s v="January"/>
    <x v="109"/>
    <n v="1983.1999999999998"/>
    <n v="688.59999999999991"/>
    <n v="515.20000000000005"/>
    <n v="163.77127024721031"/>
    <n v="165.8"/>
    <n v="174.7"/>
    <n v="160.80000000000001"/>
    <n v="169.9"/>
    <n v="166.6"/>
    <n v="166.4"/>
    <n v="991.7712702472104"/>
  </r>
  <r>
    <x v="1"/>
    <x v="9"/>
    <s v="January"/>
    <x v="109"/>
    <n v="2030.0999999999997"/>
    <n v="674.2"/>
    <n v="475.4"/>
    <n v="164.5"/>
    <n v="161.6"/>
    <n v="166.1"/>
    <n v="152.69999999999999"/>
    <n v="161"/>
    <n v="158.6"/>
    <n v="165"/>
    <n v="955.2"/>
  </r>
  <r>
    <x v="2"/>
    <x v="9"/>
    <s v="January"/>
    <x v="109"/>
    <n v="1999.9"/>
    <n v="680.7"/>
    <n v="499.1"/>
    <n v="164.5"/>
    <n v="164.2"/>
    <n v="171.4"/>
    <n v="156.5"/>
    <n v="164.7"/>
    <n v="162.69999999999999"/>
    <n v="165.7"/>
    <n v="973.7"/>
  </r>
  <r>
    <x v="0"/>
    <x v="9"/>
    <s v="February"/>
    <x v="110"/>
    <n v="1979.9"/>
    <n v="692"/>
    <n v="518.79999999999995"/>
    <n v="163.91425404944206"/>
    <n v="167.4"/>
    <n v="175.3"/>
    <n v="161.19999999999999"/>
    <n v="170.3"/>
    <n v="167.3"/>
    <n v="166.7"/>
    <n v="995.81425404944207"/>
  </r>
  <r>
    <x v="1"/>
    <x v="9"/>
    <s v="February"/>
    <x v="110"/>
    <n v="2026.8"/>
    <n v="676.90000000000009"/>
    <n v="479.5"/>
    <n v="165.5"/>
    <n v="163"/>
    <n v="167.2"/>
    <n v="153.1"/>
    <n v="162"/>
    <n v="159.4"/>
    <n v="165.5"/>
    <n v="960.4"/>
  </r>
  <r>
    <x v="2"/>
    <x v="9"/>
    <s v="February"/>
    <x v="110"/>
    <n v="1996.5000000000002"/>
    <n v="684"/>
    <n v="502.80000000000007"/>
    <n v="165.5"/>
    <n v="165.7"/>
    <n v="172.2"/>
    <n v="156.9"/>
    <n v="165.4"/>
    <n v="163.5"/>
    <n v="166.1"/>
    <n v="978.8"/>
  </r>
  <r>
    <x v="0"/>
    <x v="9"/>
    <s v="March"/>
    <x v="111"/>
    <n v="2007.9"/>
    <n v="697.5"/>
    <n v="523.70000000000005"/>
    <n v="164.78285080988843"/>
    <n v="168.9"/>
    <n v="176"/>
    <n v="162"/>
    <n v="170.6"/>
    <n v="168.3"/>
    <n v="168.7"/>
    <n v="1001.0828508098884"/>
  </r>
  <r>
    <x v="1"/>
    <x v="9"/>
    <s v="March"/>
    <x v="111"/>
    <n v="2039.2000000000003"/>
    <n v="682.2"/>
    <n v="484.6"/>
    <n v="165.3"/>
    <n v="164.5"/>
    <n v="168.2"/>
    <n v="154.19999999999999"/>
    <n v="162.69999999999999"/>
    <n v="160.6"/>
    <n v="166.5"/>
    <n v="965.9"/>
  </r>
  <r>
    <x v="2"/>
    <x v="9"/>
    <s v="March"/>
    <x v="111"/>
    <n v="2018.9000000000003"/>
    <n v="689.5"/>
    <n v="507.79999999999995"/>
    <n v="165.3"/>
    <n v="167.2"/>
    <n v="173"/>
    <n v="157.9"/>
    <n v="166"/>
    <n v="164.6"/>
    <n v="167.7"/>
    <n v="983.80000000000007"/>
  </r>
  <r>
    <x v="0"/>
    <x v="9"/>
    <s v="April"/>
    <x v="112"/>
    <n v="2034.1999999999998"/>
    <n v="701.40000000000009"/>
    <n v="529.70000000000005"/>
    <n v="165.27657016197767"/>
    <n v="173.3"/>
    <n v="177"/>
    <n v="166.2"/>
    <n v="170.9"/>
    <n v="170.2"/>
    <n v="170.8"/>
    <n v="1013.5765701619775"/>
  </r>
  <r>
    <x v="1"/>
    <x v="9"/>
    <s v="April"/>
    <x v="112"/>
    <n v="2072.9"/>
    <n v="685.19999999999993"/>
    <n v="489.2"/>
    <n v="167"/>
    <n v="170.5"/>
    <n v="169"/>
    <n v="159.30000000000001"/>
    <n v="164"/>
    <n v="163.1"/>
    <n v="169.2"/>
    <n v="983.7"/>
  </r>
  <r>
    <x v="2"/>
    <x v="9"/>
    <s v="April"/>
    <x v="112"/>
    <n v="2048.1000000000004"/>
    <n v="693.3"/>
    <n v="513.20000000000005"/>
    <n v="167"/>
    <n v="172.2"/>
    <n v="174"/>
    <n v="162.6"/>
    <n v="166.9"/>
    <n v="166.8"/>
    <n v="170.1"/>
    <n v="999.5"/>
  </r>
  <r>
    <x v="0"/>
    <x v="9"/>
    <s v="May"/>
    <x v="113"/>
    <n v="2053.6000000000004"/>
    <n v="702.2"/>
    <n v="535.5"/>
    <n v="165.97531403239554"/>
    <n v="175.3"/>
    <n v="177.7"/>
    <n v="167.1"/>
    <n v="171.8"/>
    <n v="170.9"/>
    <n v="172.5"/>
    <n v="1019.9753140323957"/>
  </r>
  <r>
    <x v="1"/>
    <x v="9"/>
    <s v="May"/>
    <x v="113"/>
    <n v="2103.7000000000003"/>
    <n v="687.40000000000009"/>
    <n v="493.7"/>
    <n v="167.5"/>
    <n v="173.5"/>
    <n v="170.1"/>
    <n v="159.4"/>
    <n v="165.2"/>
    <n v="163.80000000000001"/>
    <n v="170.8"/>
    <n v="990.5"/>
  </r>
  <r>
    <x v="2"/>
    <x v="9"/>
    <s v="May"/>
    <x v="113"/>
    <n v="2071.8000000000002"/>
    <n v="694.69999999999993"/>
    <n v="518.6"/>
    <n v="167.5"/>
    <n v="174.6"/>
    <n v="174.8"/>
    <n v="163"/>
    <n v="167.9"/>
    <n v="167.5"/>
    <n v="171.7"/>
    <n v="1005.6999999999999"/>
  </r>
  <r>
    <x v="0"/>
    <x v="9"/>
    <s v="June"/>
    <x v="114"/>
    <n v="2074.1"/>
    <n v="704.6"/>
    <n v="539.79999999999995"/>
    <n v="166.9950628064791"/>
    <n v="176.7"/>
    <n v="178.2"/>
    <n v="165.5"/>
    <n v="172.6"/>
    <n v="171"/>
    <n v="173.6"/>
    <n v="1023.0950628064792"/>
  </r>
  <r>
    <x v="1"/>
    <x v="9"/>
    <s v="June"/>
    <x v="114"/>
    <n v="2128.4"/>
    <n v="690.7"/>
    <n v="498.4"/>
    <n v="166.8"/>
    <n v="174.9"/>
    <n v="170.9"/>
    <n v="157.19999999999999"/>
    <n v="166.5"/>
    <n v="163.80000000000001"/>
    <n v="171.4"/>
    <n v="991.3"/>
  </r>
  <r>
    <x v="2"/>
    <x v="9"/>
    <s v="June"/>
    <x v="114"/>
    <n v="2094"/>
    <n v="697.4"/>
    <n v="523"/>
    <n v="166.8"/>
    <n v="176"/>
    <n v="175.4"/>
    <n v="161.1"/>
    <n v="169"/>
    <n v="167.5"/>
    <n v="172.6"/>
    <n v="1006.8000000000001"/>
  </r>
  <r>
    <x v="0"/>
    <x v="9"/>
    <s v="July"/>
    <x v="115"/>
    <n v="2078"/>
    <n v="706"/>
    <n v="544"/>
    <n v="167.11901256129582"/>
    <n v="179.6"/>
    <n v="178.8"/>
    <n v="166.3"/>
    <n v="174.7"/>
    <n v="171.8"/>
    <n v="174.3"/>
    <n v="1030.8190125612957"/>
  </r>
  <r>
    <x v="1"/>
    <x v="9"/>
    <s v="July"/>
    <x v="115"/>
    <n v="2131.8000000000002"/>
    <n v="692.8"/>
    <n v="502"/>
    <n v="167.8"/>
    <n v="179.5"/>
    <n v="171.7"/>
    <n v="157.4"/>
    <n v="169.1"/>
    <n v="164.7"/>
    <n v="172.3"/>
    <n v="1001.5999999999999"/>
  </r>
  <r>
    <x v="2"/>
    <x v="9"/>
    <s v="July"/>
    <x v="115"/>
    <n v="2097.9"/>
    <n v="699"/>
    <n v="526.90000000000009"/>
    <n v="167.8"/>
    <n v="179.6"/>
    <n v="176.1"/>
    <n v="161.6"/>
    <n v="171.4"/>
    <n v="168.4"/>
    <n v="173.4"/>
    <n v="1016.1999999999999"/>
  </r>
  <r>
    <x v="0"/>
    <x v="9"/>
    <s v="August"/>
    <x v="116"/>
    <n v="2081"/>
    <n v="708.9"/>
    <n v="547.9"/>
    <n v="167.26380251225913"/>
    <n v="179.1"/>
    <n v="179.4"/>
    <n v="166.6"/>
    <n v="175.7"/>
    <n v="172.6"/>
    <n v="175.3"/>
    <n v="1033.5638025122589"/>
  </r>
  <r>
    <x v="1"/>
    <x v="9"/>
    <s v="August"/>
    <x v="116"/>
    <n v="2133.1999999999998"/>
    <n v="695.69999999999993"/>
    <n v="505.29999999999995"/>
    <n v="169"/>
    <n v="178.4"/>
    <n v="172.6"/>
    <n v="157.69999999999999"/>
    <n v="169.9"/>
    <n v="165.4"/>
    <n v="173.1"/>
    <n v="1004.5999999999999"/>
  </r>
  <r>
    <x v="2"/>
    <x v="9"/>
    <s v="August"/>
    <x v="116"/>
    <n v="2100.4"/>
    <n v="701.90000000000009"/>
    <n v="530.70000000000005"/>
    <n v="169"/>
    <n v="178.8"/>
    <n v="176.8"/>
    <n v="161.9"/>
    <n v="172.3"/>
    <n v="169.1"/>
    <n v="174.3"/>
    <n v="1019.6"/>
  </r>
  <r>
    <x v="0"/>
    <x v="9"/>
    <s v="September"/>
    <x v="117"/>
    <n v="2092.3999999999996"/>
    <n v="710.7"/>
    <n v="552.5"/>
    <n v="168.17276050245181"/>
    <n v="179.7"/>
    <n v="180.2"/>
    <n v="166.9"/>
    <n v="176.2"/>
    <n v="173.1"/>
    <n v="176.4"/>
    <n v="1037.6727605024516"/>
  </r>
  <r>
    <x v="1"/>
    <x v="9"/>
    <s v="September"/>
    <x v="117"/>
    <n v="2145.3000000000002"/>
    <n v="697.69999999999993"/>
    <n v="509.7"/>
    <n v="169.5"/>
    <n v="179.2"/>
    <n v="173.8"/>
    <n v="158.19999999999999"/>
    <n v="170.9"/>
    <n v="166.1"/>
    <n v="174.1"/>
    <n v="1008.9000000000001"/>
  </r>
  <r>
    <x v="2"/>
    <x v="9"/>
    <s v="September"/>
    <x v="117"/>
    <n v="2111.5"/>
    <n v="703.8"/>
    <n v="535.1"/>
    <n v="169.5"/>
    <n v="179.5"/>
    <n v="177.8"/>
    <n v="162.30000000000001"/>
    <n v="173.1"/>
    <n v="169.7"/>
    <n v="175.3"/>
    <n v="1023.5999999999999"/>
  </r>
  <r>
    <x v="0"/>
    <x v="9"/>
    <s v="October"/>
    <x v="118"/>
    <n v="2108.6999999999998"/>
    <n v="713.30000000000007"/>
    <n v="556.4"/>
    <n v="169.03455210049037"/>
    <n v="180.8"/>
    <n v="181.2"/>
    <n v="167.4"/>
    <n v="176.5"/>
    <n v="173.9"/>
    <n v="177.9"/>
    <n v="1042.0345521004904"/>
  </r>
  <r>
    <x v="1"/>
    <x v="9"/>
    <s v="October"/>
    <x v="118"/>
    <n v="2160.7000000000003"/>
    <n v="700.3"/>
    <n v="511.70000000000005"/>
    <n v="171.2"/>
    <n v="180"/>
    <n v="174.7"/>
    <n v="158.80000000000001"/>
    <n v="171.2"/>
    <n v="166.8"/>
    <n v="175.3"/>
    <n v="1014"/>
  </r>
  <r>
    <x v="2"/>
    <x v="9"/>
    <s v="October"/>
    <x v="118"/>
    <n v="2127.4"/>
    <n v="706.50000000000011"/>
    <n v="538.20000000000005"/>
    <n v="171.2"/>
    <n v="180.5"/>
    <n v="178.7"/>
    <n v="162.9"/>
    <n v="173.4"/>
    <n v="170.5"/>
    <n v="176.7"/>
    <n v="1028.9000000000001"/>
  </r>
  <r>
    <x v="0"/>
    <x v="9"/>
    <s v="November"/>
    <x v="119"/>
    <n v="2111.2999999999997"/>
    <n v="716.1"/>
    <n v="559.29999999999995"/>
    <n v="170.08691042009809"/>
    <n v="181.9"/>
    <n v="182.3"/>
    <n v="167.5"/>
    <n v="176.9"/>
    <n v="174.6"/>
    <n v="177.8"/>
    <n v="1046.486910420098"/>
  </r>
  <r>
    <x v="1"/>
    <x v="9"/>
    <s v="November"/>
    <x v="119"/>
    <n v="2152.3000000000002"/>
    <n v="703.2"/>
    <n v="514.9"/>
    <n v="171.8"/>
    <n v="180.3"/>
    <n v="175.8"/>
    <n v="158.9"/>
    <n v="171.5"/>
    <n v="167.4"/>
    <n v="174.1"/>
    <n v="1016.8"/>
  </r>
  <r>
    <x v="2"/>
    <x v="9"/>
    <s v="November"/>
    <x v="119"/>
    <n v="2126.3999999999996"/>
    <n v="709.4"/>
    <n v="541.4"/>
    <n v="171.8"/>
    <n v="181.3"/>
    <n v="179.8"/>
    <n v="163"/>
    <n v="173.7"/>
    <n v="171.1"/>
    <n v="176.5"/>
    <n v="1032.3"/>
  </r>
  <r>
    <x v="0"/>
    <x v="9"/>
    <s v="December"/>
    <x v="120"/>
    <n v="2100.3000000000002"/>
    <n v="719.60000000000014"/>
    <n v="561.79999999999995"/>
    <n v="171.21738208401962"/>
    <n v="182.8"/>
    <n v="183.5"/>
    <n v="167.8"/>
    <n v="177.3"/>
    <n v="175.5"/>
    <n v="177.1"/>
    <n v="1051.0173820840196"/>
  </r>
  <r>
    <x v="1"/>
    <x v="9"/>
    <s v="December"/>
    <x v="120"/>
    <n v="2133"/>
    <n v="707"/>
    <n v="517.9"/>
    <n v="170.7"/>
    <n v="180.6"/>
    <n v="177.2"/>
    <n v="159.4"/>
    <n v="171.8"/>
    <n v="168.2"/>
    <n v="174.1"/>
    <n v="1018"/>
  </r>
  <r>
    <x v="2"/>
    <x v="9"/>
    <s v="December"/>
    <x v="120"/>
    <n v="2112.4"/>
    <n v="713"/>
    <n v="544"/>
    <n v="170.7"/>
    <n v="182"/>
    <n v="181.1"/>
    <n v="163.4"/>
    <n v="174.1"/>
    <n v="172"/>
    <n v="175.7"/>
    <n v="1034.3"/>
  </r>
  <r>
    <x v="0"/>
    <x v="10"/>
    <s v="January"/>
    <x v="121"/>
    <n v="2106.3000000000002"/>
    <n v="724"/>
    <n v="563.9"/>
    <n v="171.24347641680393"/>
    <n v="183.2"/>
    <n v="184.7"/>
    <n v="168.2"/>
    <n v="177.8"/>
    <n v="176.5"/>
    <n v="177.8"/>
    <n v="1054.1434764168039"/>
  </r>
  <r>
    <x v="1"/>
    <x v="10"/>
    <s v="January"/>
    <x v="121"/>
    <n v="2146.5"/>
    <n v="711.89999999999986"/>
    <n v="520.6"/>
    <n v="172.1"/>
    <n v="180.1"/>
    <n v="178.5"/>
    <n v="159.5"/>
    <n v="171.8"/>
    <n v="168.9"/>
    <n v="174.9"/>
    <n v="1020.4"/>
  </r>
  <r>
    <x v="2"/>
    <x v="10"/>
    <s v="January"/>
    <x v="121"/>
    <n v="2121.3000000000002"/>
    <n v="717.7"/>
    <n v="546.29999999999995"/>
    <n v="172.1"/>
    <n v="182"/>
    <n v="182.3"/>
    <n v="163.6"/>
    <n v="174.3"/>
    <n v="172.8"/>
    <n v="176.5"/>
    <n v="1037.7"/>
  </r>
  <r>
    <x v="0"/>
    <x v="10"/>
    <s v="February"/>
    <x v="122"/>
    <n v="2088.1"/>
    <n v="729.40000000000009"/>
    <n v="566.6"/>
    <n v="171.36869528336078"/>
    <n v="181.6"/>
    <n v="186.6"/>
    <n v="169"/>
    <n v="178.5"/>
    <n v="177.9"/>
    <n v="178"/>
    <n v="1056.9686952833608"/>
  </r>
  <r>
    <x v="1"/>
    <x v="10"/>
    <s v="February"/>
    <x v="122"/>
    <n v="2138.2999999999997"/>
    <n v="717.4"/>
    <n v="525.5"/>
    <n v="173.5"/>
    <n v="182.8"/>
    <n v="180.8"/>
    <n v="159.80000000000001"/>
    <n v="172.5"/>
    <n v="170"/>
    <n v="176.3"/>
    <n v="1027.8"/>
  </r>
  <r>
    <x v="2"/>
    <x v="10"/>
    <s v="February"/>
    <x v="122"/>
    <n v="2106.8000000000002"/>
    <n v="723.1"/>
    <n v="550"/>
    <n v="173.5"/>
    <n v="182.1"/>
    <n v="184.4"/>
    <n v="164.2"/>
    <n v="175"/>
    <n v="174.1"/>
    <n v="177.2"/>
    <n v="1043.0999999999999"/>
  </r>
  <r>
    <x v="0"/>
    <x v="10"/>
    <s v="March"/>
    <x v="123"/>
    <n v="2088.2000000000003"/>
    <n v="729.5"/>
    <n v="566.6"/>
    <n v="172.51373905667214"/>
    <n v="181.4"/>
    <n v="186.6"/>
    <n v="169"/>
    <n v="178.5"/>
    <n v="177.9"/>
    <n v="178"/>
    <n v="1057.9137390566723"/>
  </r>
  <r>
    <x v="1"/>
    <x v="10"/>
    <s v="March"/>
    <x v="123"/>
    <n v="2138.5"/>
    <n v="717.5"/>
    <n v="525.4"/>
    <n v="173.5"/>
    <n v="182.6"/>
    <n v="180.8"/>
    <n v="159.80000000000001"/>
    <n v="172.5"/>
    <n v="170"/>
    <n v="176.3"/>
    <n v="1027.5999999999999"/>
  </r>
  <r>
    <x v="2"/>
    <x v="10"/>
    <s v="March"/>
    <x v="123"/>
    <n v="2106.8999999999996"/>
    <n v="723.1"/>
    <n v="549.9"/>
    <n v="173.5"/>
    <n v="181.9"/>
    <n v="184.4"/>
    <n v="164.2"/>
    <n v="175"/>
    <n v="174.1"/>
    <n v="177.2"/>
    <n v="1042.8999999999999"/>
  </r>
  <r>
    <x v="0"/>
    <x v="10"/>
    <s v="April"/>
    <x v="124"/>
    <n v="2096"/>
    <n v="734.7"/>
    <n v="568.20000000000005"/>
    <n v="173.30274781133443"/>
    <n v="181.5"/>
    <n v="187.2"/>
    <n v="169.4"/>
    <n v="179.4"/>
    <n v="178.9"/>
    <n v="178.8"/>
    <n v="1061.6027478113344"/>
  </r>
  <r>
    <x v="1"/>
    <x v="10"/>
    <s v="April"/>
    <x v="124"/>
    <n v="2152.2000000000003"/>
    <n v="722.19999999999993"/>
    <n v="527.6"/>
    <n v="175.2"/>
    <n v="182.1"/>
    <n v="181.5"/>
    <n v="160.1"/>
    <n v="174.2"/>
    <n v="170.9"/>
    <n v="177.4"/>
    <n v="1032.1000000000001"/>
  </r>
  <r>
    <x v="2"/>
    <x v="10"/>
    <s v="April"/>
    <x v="124"/>
    <n v="2116.7000000000003"/>
    <n v="728.2"/>
    <n v="551.79999999999995"/>
    <n v="175.2"/>
    <n v="181.7"/>
    <n v="185"/>
    <n v="164.5"/>
    <n v="176.4"/>
    <n v="175"/>
    <n v="178.1"/>
    <n v="1047.4000000000001"/>
  </r>
  <r>
    <x v="0"/>
    <x v="10"/>
    <s v="May"/>
    <x v="125"/>
    <n v="2112.0000000000005"/>
    <n v="737.30000000000007"/>
    <n v="569.90000000000009"/>
    <n v="174.14054956226693"/>
    <n v="182.5"/>
    <n v="187.8"/>
    <n v="169.7"/>
    <n v="180.3"/>
    <n v="179.5"/>
    <n v="179.8"/>
    <n v="1065.9405495622668"/>
  </r>
  <r>
    <x v="1"/>
    <x v="10"/>
    <s v="May"/>
    <x v="125"/>
    <n v="2169.2000000000003"/>
    <n v="724.9"/>
    <n v="528.70000000000005"/>
    <n v="175.6"/>
    <n v="183.4"/>
    <n v="182.2"/>
    <n v="160.4"/>
    <n v="174.8"/>
    <n v="171.6"/>
    <n v="178.2"/>
    <n v="1035.8999999999999"/>
  </r>
  <r>
    <x v="2"/>
    <x v="10"/>
    <s v="May"/>
    <x v="125"/>
    <n v="2133.5"/>
    <n v="730.8"/>
    <n v="553.20000000000005"/>
    <n v="175.6"/>
    <n v="182.8"/>
    <n v="185.7"/>
    <n v="164.8"/>
    <n v="177.1"/>
    <n v="175.7"/>
    <n v="179.1"/>
    <n v="1051.1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F74DA-933E-4810-BDFF-4B073838E0F3}" name="PivotTable5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0:B50" firstHeaderRow="1" firstDataRow="1" firstDataCol="1" rowPageCount="2" colPageCount="1"/>
  <pivotFields count="14">
    <pivotField axis="axisPage" multipleItemSelectionAllowed="1" showAll="0">
      <items count="4">
        <item h="1" x="0"/>
        <item x="2"/>
        <item h="1"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showAll="0"/>
    <pivotField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Items count="1">
    <i/>
  </colItems>
  <pageFields count="2">
    <pageField fld="0" hier="-1"/>
    <pageField fld="1" hier="-1"/>
  </pageFields>
  <dataFields count="10">
    <dataField name="Average of Food" fld="4" subtotal="average" baseField="0" baseItem="0"/>
    <dataField name="Average of Luxary" fld="5" subtotal="average" baseField="0" baseItem="0"/>
    <dataField name="Average of Clothing" fld="6" subtotal="average" baseField="0" baseItem="0"/>
    <dataField name="Average of Housing" fld="7" subtotal="average" baseField="0" baseItem="0"/>
    <dataField name="Average of Fuel &amp; Light" fld="8" subtotal="average" baseField="0" baseItem="0"/>
    <dataField name="Average of Health" fld="9" subtotal="average" baseField="0" baseItem="0"/>
    <dataField name="Average of Transport and Communication" fld="10" subtotal="average" baseField="0" baseItem="0"/>
    <dataField name="Average of Education" fld="11" subtotal="average" baseField="0" baseItem="0"/>
    <dataField name="Average of Misc" fld="12" subtotal="average" baseField="0" baseItem="0"/>
    <dataField name="Average of General Index" fld="13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DDEDC-76C3-4588-8FA5-F412142FC756}" name="PivotTable4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0:B30" firstHeaderRow="1" firstDataRow="1" firstDataCol="1" rowPageCount="2" colPageCount="1"/>
  <pivotFields count="14">
    <pivotField axis="axisPage" multipleItemSelectionAllowed="1" showAll="0">
      <items count="4">
        <item h="1" x="0"/>
        <item h="1" x="2"/>
        <item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showAll="0"/>
    <pivotField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Items count="1">
    <i/>
  </colItems>
  <pageFields count="2">
    <pageField fld="0" hier="-1"/>
    <pageField fld="1" hier="-1"/>
  </pageFields>
  <dataFields count="10">
    <dataField name="Average of Food" fld="4" subtotal="average" baseField="0" baseItem="0"/>
    <dataField name="Average of Luxary" fld="5" subtotal="average" baseField="0" baseItem="0"/>
    <dataField name="Average of Clothing" fld="6" subtotal="average" baseField="0" baseItem="0"/>
    <dataField name="Average of Housing" fld="7" subtotal="average" baseField="0" baseItem="0"/>
    <dataField name="Average of Fuel &amp; Light" fld="8" subtotal="average" baseField="0" baseItem="0"/>
    <dataField name="Average of Health" fld="9" subtotal="average" baseField="0" baseItem="0"/>
    <dataField name="Average of Transport and Communication" fld="10" subtotal="average" baseField="0" baseItem="0"/>
    <dataField name="Average of Education" fld="11" subtotal="average" baseField="0" baseItem="0"/>
    <dataField name="Average of Misc" fld="12" subtotal="average" baseField="0" baseItem="0"/>
    <dataField name="Average of General Index" fld="13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C0F9F-5E46-49E0-81E4-5E72044D4A8D}" name="PivotTable2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14" firstHeaderRow="1" firstDataRow="1" firstDataCol="1" rowPageCount="2" colPageCount="1"/>
  <pivotFields count="14">
    <pivotField axis="axisPage" multipleItemSelectionAllowed="1" showAll="0">
      <items count="4">
        <item x="0"/>
        <item h="1" x="2"/>
        <item h="1"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showAll="0"/>
    <pivotField showAll="0"/>
    <pivotField dataField="1" numFmtId="2" showAll="0" avgSubtotal="1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Items count="1">
    <i/>
  </colItems>
  <pageFields count="2">
    <pageField fld="0" hier="-1"/>
    <pageField fld="1" hier="-1"/>
  </pageFields>
  <dataFields count="10">
    <dataField name="Average of Food" fld="4" subtotal="average" baseField="0" baseItem="0"/>
    <dataField name="Average of Luxary" fld="5" subtotal="average" baseField="0" baseItem="1"/>
    <dataField name="Average of Clothing" fld="6" subtotal="average" baseField="0" baseItem="2"/>
    <dataField name="Average of Housing" fld="7" subtotal="average" baseField="0" baseItem="3"/>
    <dataField name="Average of Fuel &amp; Light" fld="8" subtotal="average" baseField="0" baseItem="4"/>
    <dataField name="Average of Health" fld="9" subtotal="average" baseField="0" baseItem="5"/>
    <dataField name="Average of Transport and Communication" fld="10" subtotal="average" baseField="0" baseItem="6"/>
    <dataField name="Average of Education" fld="11" subtotal="average" baseField="0" baseItem="7"/>
    <dataField name="Average of Misc" fld="12" subtotal="average" baseField="0" baseItem="8"/>
    <dataField name="Average of General Index" fld="13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08E77-DCBD-4A49-9B27-4C840080F360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2" firstHeaderRow="1" firstDataRow="1" firstDataCol="1" rowPageCount="1" colPageCount="1"/>
  <pivotFields count="14">
    <pivotField axis="axisPage" multipleItemSelectionAllowed="1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1"/>
  </rowFields>
  <row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hier="-1"/>
  </pageFields>
  <dataFields count="1">
    <dataField name="Average of General Index" fld="13" subtotal="average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090F1-63E2-4972-9CC7-B3B68B984FC6}" name="PivotTable1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>
  <location ref="A3:M17" firstHeaderRow="0" firstDataRow="1" firstDataCol="1"/>
  <pivotFields count="31">
    <pivotField showAll="0"/>
    <pivotField showAll="0"/>
    <pivotField showAll="0"/>
    <pivotField axis="axisRow" showAll="0" sortType="ascending">
      <items count="127">
        <item h="1" x="3"/>
        <item h="1" x="7"/>
        <item h="1" x="12"/>
        <item h="1" x="1"/>
        <item h="1" x="0"/>
        <item h="1" x="6"/>
        <item h="1" x="5"/>
        <item h="1" x="2"/>
        <item h="1" x="4"/>
        <item h="1" x="11"/>
        <item h="1" x="10"/>
        <item h="1" x="9"/>
        <item h="1" x="8"/>
        <item h="1" x="17"/>
        <item h="1" x="21"/>
        <item h="1" x="25"/>
        <item h="1" x="14"/>
        <item h="1" x="13"/>
        <item h="1" x="20"/>
        <item h="1" x="19"/>
        <item h="1" x="15"/>
        <item h="1" x="16"/>
        <item h="1" x="18"/>
        <item h="1" x="24"/>
        <item h="1" x="23"/>
        <item h="1" x="22"/>
        <item h="1" x="29"/>
        <item h="1" x="33"/>
        <item h="1" x="37"/>
        <item h="1" x="27"/>
        <item h="1" x="26"/>
        <item h="1" x="32"/>
        <item h="1" x="31"/>
        <item h="1" x="28"/>
        <item h="1" x="30"/>
        <item h="1" x="36"/>
        <item h="1" x="35"/>
        <item h="1" x="34"/>
        <item h="1" x="41"/>
        <item h="1" x="45"/>
        <item h="1" x="49"/>
        <item h="1" x="39"/>
        <item h="1" x="38"/>
        <item h="1" x="44"/>
        <item h="1" x="43"/>
        <item h="1" x="40"/>
        <item h="1" x="42"/>
        <item h="1" x="48"/>
        <item h="1" x="47"/>
        <item h="1" x="46"/>
        <item h="1" x="53"/>
        <item h="1" x="57"/>
        <item h="1" x="61"/>
        <item h="1" x="51"/>
        <item h="1" x="50"/>
        <item h="1" x="56"/>
        <item h="1" x="55"/>
        <item h="1" x="52"/>
        <item h="1" x="54"/>
        <item h="1" x="60"/>
        <item h="1" x="59"/>
        <item h="1" x="58"/>
        <item h="1" x="65"/>
        <item h="1" x="69"/>
        <item h="1" x="73"/>
        <item h="1" x="63"/>
        <item h="1" x="62"/>
        <item h="1" x="68"/>
        <item h="1" x="67"/>
        <item h="1" x="64"/>
        <item h="1" x="66"/>
        <item h="1" x="72"/>
        <item h="1" x="71"/>
        <item h="1" x="70"/>
        <item h="1" x="80"/>
        <item h="1" x="84"/>
        <item h="1" x="75"/>
        <item h="1" x="74"/>
        <item h="1" x="79"/>
        <item h="1" x="78"/>
        <item h="1" x="76"/>
        <item h="1" x="77"/>
        <item h="1" x="83"/>
        <item h="1" x="82"/>
        <item h="1" x="81"/>
        <item h="1" x="88"/>
        <item h="1" x="92"/>
        <item h="1" x="96"/>
        <item h="1" x="86"/>
        <item h="1" x="85"/>
        <item h="1" x="91"/>
        <item h="1" x="90"/>
        <item h="1" x="87"/>
        <item h="1" x="89"/>
        <item h="1" x="95"/>
        <item h="1" x="94"/>
        <item h="1" x="93"/>
        <item h="1" x="100"/>
        <item h="1" x="104"/>
        <item h="1" x="108"/>
        <item h="1" x="98"/>
        <item h="1" x="97"/>
        <item h="1" x="103"/>
        <item h="1" x="102"/>
        <item h="1" x="99"/>
        <item h="1" x="101"/>
        <item h="1" x="107"/>
        <item h="1" x="106"/>
        <item h="1" x="105"/>
        <item h="1" x="112"/>
        <item x="116"/>
        <item x="120"/>
        <item h="1" x="110"/>
        <item h="1" x="109"/>
        <item x="115"/>
        <item x="114"/>
        <item h="1" x="111"/>
        <item x="113"/>
        <item x="119"/>
        <item x="118"/>
        <item x="117"/>
        <item x="124"/>
        <item x="122"/>
        <item x="121"/>
        <item x="123"/>
        <item x="125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numFmtId="2" showAll="0"/>
    <pivotField dataField="1"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3"/>
  </rowFields>
  <rowItems count="14">
    <i>
      <x v="110"/>
    </i>
    <i>
      <x v="111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 Cereals and products " fld="4" subtotal="average" baseField="3" baseItem="110"/>
    <dataField name="  Meat and fish " fld="5" subtotal="average" baseField="3" baseItem="110"/>
    <dataField name="  Egg " fld="6" subtotal="average" baseField="3" baseItem="110"/>
    <dataField name="  Milk and products " fld="7" subtotal="average" baseField="3" baseItem="110"/>
    <dataField name="  Oils and fats " fld="8" subtotal="average" baseField="3" baseItem="110"/>
    <dataField name="  Fruits " fld="9" subtotal="average" baseField="3" baseItem="110"/>
    <dataField name="  Vegetables " fld="10" subtotal="average" baseField="3" baseItem="110"/>
    <dataField name="  Pulses and products " fld="11" subtotal="average" baseField="3" baseItem="110"/>
    <dataField name="  Sugar and Confectionery " fld="12" subtotal="average" baseField="3" baseItem="110"/>
    <dataField name="  Spices " fld="13" subtotal="average" baseField="3" baseItem="110"/>
    <dataField name="  Prepared meals, snacks, sweets " fld="15" subtotal="average" baseField="3" baseItem="110"/>
    <dataField name="  Food and beverages " fld="16" subtotal="average" baseField="3" baseItem="1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35467-AC41-4BB4-AE9C-59C64E8E5EF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69" firstHeaderRow="0" firstDataRow="1" firstDataCol="1" rowPageCount="2" colPageCount="1"/>
  <pivotFields count="15">
    <pivotField axis="axisPage" multipleItemSelectionAllowed="1" showAll="0">
      <items count="4">
        <item h="1" x="0"/>
        <item x="2"/>
        <item h="1"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x="5"/>
        <item x="6"/>
        <item x="7"/>
        <item x="8"/>
        <item x="9"/>
        <item x="10"/>
        <item t="default"/>
      </items>
    </pivotField>
    <pivotField showAll="0"/>
    <pivotField axis="axisRow" showAll="0">
      <items count="127">
        <item x="3"/>
        <item x="7"/>
        <item x="12"/>
        <item x="1"/>
        <item x="0"/>
        <item x="6"/>
        <item x="5"/>
        <item x="2"/>
        <item x="4"/>
        <item x="11"/>
        <item x="10"/>
        <item x="9"/>
        <item x="8"/>
        <item x="17"/>
        <item x="21"/>
        <item x="25"/>
        <item x="14"/>
        <item x="13"/>
        <item x="20"/>
        <item x="19"/>
        <item x="15"/>
        <item x="16"/>
        <item x="18"/>
        <item x="24"/>
        <item x="23"/>
        <item x="22"/>
        <item x="29"/>
        <item x="33"/>
        <item x="37"/>
        <item x="27"/>
        <item x="26"/>
        <item x="32"/>
        <item x="31"/>
        <item x="28"/>
        <item x="30"/>
        <item x="36"/>
        <item x="35"/>
        <item x="34"/>
        <item x="41"/>
        <item x="45"/>
        <item x="49"/>
        <item x="39"/>
        <item x="38"/>
        <item x="44"/>
        <item x="43"/>
        <item x="40"/>
        <item x="42"/>
        <item x="48"/>
        <item x="47"/>
        <item x="46"/>
        <item x="53"/>
        <item x="57"/>
        <item x="61"/>
        <item x="51"/>
        <item x="50"/>
        <item x="56"/>
        <item x="55"/>
        <item x="52"/>
        <item x="54"/>
        <item x="60"/>
        <item x="59"/>
        <item x="58"/>
        <item x="65"/>
        <item x="69"/>
        <item x="73"/>
        <item x="63"/>
        <item x="62"/>
        <item x="68"/>
        <item x="67"/>
        <item x="64"/>
        <item x="66"/>
        <item x="72"/>
        <item x="71"/>
        <item x="70"/>
        <item x="80"/>
        <item x="84"/>
        <item x="75"/>
        <item x="74"/>
        <item x="79"/>
        <item x="78"/>
        <item x="76"/>
        <item x="77"/>
        <item x="83"/>
        <item x="82"/>
        <item x="81"/>
        <item x="88"/>
        <item x="92"/>
        <item x="96"/>
        <item x="86"/>
        <item x="85"/>
        <item x="91"/>
        <item x="90"/>
        <item x="87"/>
        <item x="89"/>
        <item x="95"/>
        <item x="94"/>
        <item x="93"/>
        <item x="100"/>
        <item x="104"/>
        <item x="108"/>
        <item x="98"/>
        <item x="97"/>
        <item x="103"/>
        <item x="102"/>
        <item x="99"/>
        <item x="101"/>
        <item x="107"/>
        <item x="106"/>
        <item x="105"/>
        <item x="112"/>
        <item x="116"/>
        <item x="120"/>
        <item x="110"/>
        <item x="109"/>
        <item x="115"/>
        <item x="114"/>
        <item x="111"/>
        <item x="113"/>
        <item x="119"/>
        <item x="118"/>
        <item x="117"/>
        <item x="124"/>
        <item x="122"/>
        <item x="121"/>
        <item x="123"/>
        <item x="125"/>
        <item t="default"/>
      </items>
    </pivotField>
    <pivotField dataField="1"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3"/>
  </rowFields>
  <rowItems count="65"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 Food" fld="4" baseField="3" baseItem="62" numFmtId="2"/>
    <dataField name=" Health" fld="9" baseField="3" baseItem="62" numFmtId="2"/>
    <dataField name=" Essential Services" fld="14" baseField="3" baseItem="62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E3E0B-6948-414E-86DF-33978A629B7B}" name="PivotTable1" cacheId="0" dataOnRows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>
  <location ref="A4:AE32" firstHeaderRow="1" firstDataRow="2" firstDataCol="1" rowPageCount="2" colPageCount="1"/>
  <pivotFields count="31">
    <pivotField axis="axisPage" multipleItemSelectionAllowed="1" showAll="0">
      <items count="4">
        <item h="1" x="0"/>
        <item x="2"/>
        <item h="1"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t="default"/>
      </items>
    </pivotField>
    <pivotField showAll="0"/>
    <pivotField axis="axisCol" showAll="0">
      <items count="127">
        <item x="3"/>
        <item x="7"/>
        <item x="12"/>
        <item x="1"/>
        <item x="0"/>
        <item x="6"/>
        <item x="5"/>
        <item x="2"/>
        <item x="4"/>
        <item x="11"/>
        <item x="10"/>
        <item x="9"/>
        <item x="8"/>
        <item x="17"/>
        <item x="21"/>
        <item x="25"/>
        <item x="14"/>
        <item x="13"/>
        <item x="20"/>
        <item x="19"/>
        <item x="15"/>
        <item x="16"/>
        <item x="18"/>
        <item x="24"/>
        <item x="23"/>
        <item x="22"/>
        <item x="29"/>
        <item x="33"/>
        <item x="37"/>
        <item x="27"/>
        <item x="26"/>
        <item x="32"/>
        <item x="31"/>
        <item x="28"/>
        <item x="30"/>
        <item x="36"/>
        <item x="35"/>
        <item x="34"/>
        <item x="41"/>
        <item x="45"/>
        <item x="49"/>
        <item x="39"/>
        <item x="38"/>
        <item x="44"/>
        <item x="43"/>
        <item x="40"/>
        <item x="42"/>
        <item x="48"/>
        <item x="47"/>
        <item x="46"/>
        <item x="53"/>
        <item x="57"/>
        <item x="61"/>
        <item x="51"/>
        <item x="50"/>
        <item x="56"/>
        <item x="55"/>
        <item x="52"/>
        <item x="54"/>
        <item x="60"/>
        <item x="59"/>
        <item x="58"/>
        <item x="65"/>
        <item x="69"/>
        <item x="73"/>
        <item x="63"/>
        <item x="62"/>
        <item x="68"/>
        <item x="67"/>
        <item x="64"/>
        <item x="66"/>
        <item x="72"/>
        <item x="71"/>
        <item x="70"/>
        <item x="80"/>
        <item x="84"/>
        <item x="75"/>
        <item x="74"/>
        <item x="79"/>
        <item x="78"/>
        <item x="76"/>
        <item x="77"/>
        <item x="83"/>
        <item x="82"/>
        <item x="81"/>
        <item x="88"/>
        <item x="92"/>
        <item x="96"/>
        <item x="86"/>
        <item x="85"/>
        <item x="91"/>
        <item x="90"/>
        <item x="87"/>
        <item x="89"/>
        <item x="95"/>
        <item x="94"/>
        <item x="93"/>
        <item x="100"/>
        <item x="104"/>
        <item x="108"/>
        <item x="98"/>
        <item x="97"/>
        <item x="103"/>
        <item x="102"/>
        <item x="99"/>
        <item x="101"/>
        <item x="107"/>
        <item x="106"/>
        <item x="105"/>
        <item x="112"/>
        <item x="116"/>
        <item x="120"/>
        <item x="110"/>
        <item x="109"/>
        <item x="115"/>
        <item x="114"/>
        <item x="111"/>
        <item x="113"/>
        <item x="119"/>
        <item x="118"/>
        <item x="117"/>
        <item x="124"/>
        <item x="122"/>
        <item x="121"/>
        <item x="123"/>
        <item x="125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Fields count="1">
    <field x="-2"/>
  </rowFields>
  <rowItems count="2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</rowItems>
  <colFields count="1">
    <field x="3"/>
  </colFields>
  <colItems count="30"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colItems>
  <pageFields count="2">
    <pageField fld="0" hier="-1"/>
    <pageField fld="1" hier="-1"/>
  </pageFields>
  <dataFields count="27">
    <dataField name="Average of Cereals and products " fld="4" subtotal="average" baseField="3" baseItem="0"/>
    <dataField name="Average of Meat and fish " fld="5" subtotal="average" baseField="3" baseItem="0"/>
    <dataField name="Average of Egg " fld="6" subtotal="average" baseField="3" baseItem="0"/>
    <dataField name="Average of Milk and products " fld="7" subtotal="average" baseField="3" baseItem="0"/>
    <dataField name="Average of Oils and fats " fld="8" subtotal="average" baseField="3" baseItem="0"/>
    <dataField name="Average of Fruits " fld="9" subtotal="average" baseField="3" baseItem="0"/>
    <dataField name="Average of Vegetables " fld="10" subtotal="average" baseField="3" baseItem="0"/>
    <dataField name="Average of Pulses and products " fld="11" subtotal="average" baseField="3" baseItem="0"/>
    <dataField name="Average of Sugar and Confectionery " fld="12" subtotal="average" baseField="3" baseItem="0"/>
    <dataField name="Average of Spices " fld="13" subtotal="average" baseField="3" baseItem="0"/>
    <dataField name="Average of Non-alcoholic beverages " fld="14" subtotal="average" baseField="3" baseItem="0"/>
    <dataField name="Average of Prepared meals, snacks, sweets " fld="15" subtotal="average" baseField="3" baseItem="0"/>
    <dataField name="Average of Food and beverages " fld="16" subtotal="average" baseField="3" baseItem="0"/>
    <dataField name="Average of Pan, tobacco and intoxicants " fld="17" subtotal="average" baseField="3" baseItem="0"/>
    <dataField name="Average of Clothing " fld="18" subtotal="average" baseField="3" baseItem="0"/>
    <dataField name="Average of Footwear " fld="19" subtotal="average" baseField="3" baseItem="0"/>
    <dataField name="Average of Clothing and footwear  " fld="20" subtotal="average" baseField="3" baseItem="0"/>
    <dataField name="Average of Housing " fld="21" subtotal="average" baseField="3" baseItem="0"/>
    <dataField name="Average of Fuel and light " fld="22" subtotal="average" baseField="3" baseItem="0"/>
    <dataField name="Average of Household goods and services " fld="23" subtotal="average" baseField="3" baseItem="0"/>
    <dataField name="Average of Health " fld="24" subtotal="average" baseField="3" baseItem="0"/>
    <dataField name="Average of Transport and communication " fld="25" subtotal="average" baseField="3" baseItem="0"/>
    <dataField name="Average of Recreation and amusement " fld="26" subtotal="average" baseField="3" baseItem="0"/>
    <dataField name="Average of Education " fld="27" subtotal="average" baseField="3" baseItem="0"/>
    <dataField name="Average of Personal care and effects " fld="28" subtotal="average" baseField="3" baseItem="0"/>
    <dataField name="Average of Miscellaneous " fld="29" subtotal="average" baseField="3" baseItem="0"/>
    <dataField name="Average of General index " fld="30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946E-D612-45CC-A447-B5BAA5138620}">
  <dimension ref="A1:BF373"/>
  <sheetViews>
    <sheetView workbookViewId="0">
      <selection activeCell="E9" sqref="E9"/>
    </sheetView>
  </sheetViews>
  <sheetFormatPr defaultRowHeight="14.5" x14ac:dyDescent="0.35"/>
  <cols>
    <col min="1" max="1" width="10.90625" style="8" bestFit="1" customWidth="1"/>
    <col min="2" max="2" width="6.7265625" style="8" bestFit="1" customWidth="1"/>
    <col min="3" max="3" width="9.6328125" style="8" bestFit="1" customWidth="1"/>
    <col min="4" max="4" width="20.453125" style="8" bestFit="1" customWidth="1"/>
    <col min="5" max="5" width="13.81640625" style="8" bestFit="1" customWidth="1"/>
    <col min="6" max="6" width="5.90625" style="8" bestFit="1" customWidth="1"/>
    <col min="7" max="7" width="17.36328125" style="8" bestFit="1" customWidth="1"/>
    <col min="8" max="8" width="13.08984375" style="8" bestFit="1" customWidth="1"/>
    <col min="9" max="9" width="7.7265625" style="8" bestFit="1" customWidth="1"/>
    <col min="10" max="10" width="12.08984375" style="8" bestFit="1" customWidth="1"/>
    <col min="11" max="11" width="19.54296875" style="8" bestFit="1" customWidth="1"/>
    <col min="12" max="12" width="22.90625" style="8" bestFit="1" customWidth="1"/>
    <col min="13" max="13" width="8.453125" style="8" bestFit="1" customWidth="1"/>
    <col min="14" max="14" width="23.1796875" style="8" bestFit="1" customWidth="1"/>
    <col min="15" max="15" width="33" style="8" bestFit="1" customWidth="1"/>
    <col min="16" max="16" width="19.26953125" style="8" bestFit="1" customWidth="1"/>
    <col min="17" max="17" width="26.6328125" style="8" bestFit="1" customWidth="1"/>
    <col min="18" max="18" width="9.81640625" style="8" bestFit="1" customWidth="1"/>
    <col min="19" max="19" width="10.6328125" style="8" bestFit="1" customWidth="1"/>
    <col min="20" max="20" width="20.81640625" style="8" bestFit="1" customWidth="1"/>
    <col min="21" max="21" width="9.6328125" style="8" bestFit="1" customWidth="1"/>
    <col min="22" max="22" width="13.7265625" style="8" bestFit="1" customWidth="1"/>
    <col min="23" max="23" width="27.7265625" style="8" bestFit="1" customWidth="1"/>
    <col min="24" max="24" width="8.453125" style="8" bestFit="1" customWidth="1"/>
    <col min="25" max="25" width="27.54296875" style="8" bestFit="1" customWidth="1"/>
    <col min="26" max="26" width="25.54296875" style="8" bestFit="1" customWidth="1"/>
    <col min="27" max="27" width="11.1796875" style="8" bestFit="1" customWidth="1"/>
    <col min="28" max="28" width="23.81640625" style="8" bestFit="1" customWidth="1"/>
    <col min="29" max="29" width="14.7265625" style="8" bestFit="1" customWidth="1"/>
    <col min="30" max="30" width="14.08984375" style="8" bestFit="1" customWidth="1"/>
    <col min="31" max="31" width="5.54296875" style="8" bestFit="1" customWidth="1"/>
    <col min="32" max="32" width="26.7265625" style="8" customWidth="1"/>
    <col min="33" max="55" width="8.7265625" style="8"/>
    <col min="56" max="56" width="31.7265625" style="8" customWidth="1"/>
    <col min="57" max="57" width="15.08984375" style="8" customWidth="1"/>
    <col min="58" max="58" width="11.1796875" style="8" customWidth="1"/>
    <col min="59" max="16384" width="8.7265625" style="8"/>
  </cols>
  <sheetData>
    <row r="1" spans="1:58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F1" s="8" t="s">
        <v>175</v>
      </c>
      <c r="AG1" s="8" t="s">
        <v>4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8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</row>
    <row r="2" spans="1:58" x14ac:dyDescent="0.35">
      <c r="A2" s="8" t="s">
        <v>30</v>
      </c>
      <c r="B2" s="8">
        <v>2013</v>
      </c>
      <c r="C2" s="8" t="s">
        <v>31</v>
      </c>
      <c r="D2" s="8">
        <v>107.5</v>
      </c>
      <c r="E2" s="8">
        <v>106.3</v>
      </c>
      <c r="F2" s="8">
        <v>108.1</v>
      </c>
      <c r="G2" s="8">
        <v>104.9</v>
      </c>
      <c r="H2" s="8">
        <v>106.1</v>
      </c>
      <c r="I2" s="8">
        <v>103.9</v>
      </c>
      <c r="J2" s="8">
        <v>101.9</v>
      </c>
      <c r="K2" s="8">
        <v>106.1</v>
      </c>
      <c r="L2" s="8">
        <v>106.8</v>
      </c>
      <c r="M2" s="8">
        <v>103.1</v>
      </c>
      <c r="N2" s="8">
        <v>104.8</v>
      </c>
      <c r="O2" s="8">
        <v>106.7</v>
      </c>
      <c r="P2" s="8">
        <v>105.5</v>
      </c>
      <c r="Q2" s="8">
        <v>105.1</v>
      </c>
      <c r="R2" s="8">
        <v>106.5</v>
      </c>
      <c r="S2" s="8">
        <v>105.8</v>
      </c>
      <c r="T2" s="8">
        <v>106.4</v>
      </c>
      <c r="U2" s="8" t="s">
        <v>32</v>
      </c>
      <c r="V2" s="8">
        <v>105.5</v>
      </c>
      <c r="W2" s="8">
        <v>104.8</v>
      </c>
      <c r="X2" s="8">
        <v>104</v>
      </c>
      <c r="Y2" s="8">
        <v>103.3</v>
      </c>
      <c r="Z2" s="8">
        <v>103.4</v>
      </c>
      <c r="AA2" s="8">
        <v>103.8</v>
      </c>
      <c r="AB2" s="8">
        <v>104.7</v>
      </c>
      <c r="AC2" s="8">
        <v>104</v>
      </c>
      <c r="AD2" s="8">
        <v>105.1</v>
      </c>
    </row>
    <row r="3" spans="1:58" x14ac:dyDescent="0.35">
      <c r="A3" s="8" t="s">
        <v>33</v>
      </c>
      <c r="B3" s="8">
        <v>2013</v>
      </c>
      <c r="C3" s="8" t="s">
        <v>31</v>
      </c>
      <c r="D3" s="8">
        <v>110.5</v>
      </c>
      <c r="E3" s="8">
        <v>109.1</v>
      </c>
      <c r="F3" s="8">
        <v>113</v>
      </c>
      <c r="G3" s="8">
        <v>103.6</v>
      </c>
      <c r="H3" s="8">
        <v>103.4</v>
      </c>
      <c r="I3" s="8">
        <v>102.3</v>
      </c>
      <c r="J3" s="8">
        <v>102.9</v>
      </c>
      <c r="K3" s="8">
        <v>105.8</v>
      </c>
      <c r="L3" s="8">
        <v>105.1</v>
      </c>
      <c r="M3" s="8">
        <v>101.8</v>
      </c>
      <c r="N3" s="8">
        <v>105.1</v>
      </c>
      <c r="O3" s="8">
        <v>107.9</v>
      </c>
      <c r="P3" s="8">
        <v>105.9</v>
      </c>
      <c r="Q3" s="8">
        <v>105.2</v>
      </c>
      <c r="R3" s="8">
        <v>105.9</v>
      </c>
      <c r="S3" s="8">
        <v>105</v>
      </c>
      <c r="T3" s="8">
        <v>105.8</v>
      </c>
      <c r="U3" s="8">
        <v>100.3</v>
      </c>
      <c r="V3" s="8">
        <v>105.4</v>
      </c>
      <c r="W3" s="8">
        <v>104.8</v>
      </c>
      <c r="X3" s="8">
        <v>104.1</v>
      </c>
      <c r="Y3" s="8">
        <v>103.2</v>
      </c>
      <c r="Z3" s="8">
        <v>102.9</v>
      </c>
      <c r="AA3" s="8">
        <v>103.5</v>
      </c>
      <c r="AB3" s="8">
        <v>104.3</v>
      </c>
      <c r="AC3" s="8">
        <v>103.7</v>
      </c>
      <c r="AD3" s="8">
        <v>104</v>
      </c>
    </row>
    <row r="4" spans="1:58" x14ac:dyDescent="0.35">
      <c r="A4" s="8" t="s">
        <v>34</v>
      </c>
      <c r="B4" s="8">
        <v>2013</v>
      </c>
      <c r="C4" s="8" t="s">
        <v>31</v>
      </c>
      <c r="D4" s="8">
        <v>108.4</v>
      </c>
      <c r="E4" s="8">
        <v>107.3</v>
      </c>
      <c r="F4" s="8">
        <v>110</v>
      </c>
      <c r="G4" s="8">
        <v>104.4</v>
      </c>
      <c r="H4" s="8">
        <v>105.1</v>
      </c>
      <c r="I4" s="8">
        <v>103.2</v>
      </c>
      <c r="J4" s="8">
        <v>102.2</v>
      </c>
      <c r="K4" s="8">
        <v>106</v>
      </c>
      <c r="L4" s="8">
        <v>106.2</v>
      </c>
      <c r="M4" s="8">
        <v>102.7</v>
      </c>
      <c r="N4" s="8">
        <v>104.9</v>
      </c>
      <c r="O4" s="8">
        <v>107.3</v>
      </c>
      <c r="P4" s="8">
        <v>105.6</v>
      </c>
      <c r="Q4" s="8">
        <v>105.1</v>
      </c>
      <c r="R4" s="8">
        <v>106.3</v>
      </c>
      <c r="S4" s="8">
        <v>105.5</v>
      </c>
      <c r="T4" s="8">
        <v>106.2</v>
      </c>
      <c r="U4" s="8">
        <v>100.3</v>
      </c>
      <c r="V4" s="8">
        <v>105.5</v>
      </c>
      <c r="W4" s="8">
        <v>104.8</v>
      </c>
      <c r="X4" s="8">
        <v>104</v>
      </c>
      <c r="Y4" s="8">
        <v>103.2</v>
      </c>
      <c r="Z4" s="8">
        <v>103.1</v>
      </c>
      <c r="AA4" s="8">
        <v>103.6</v>
      </c>
      <c r="AB4" s="8">
        <v>104.5</v>
      </c>
      <c r="AC4" s="8">
        <v>103.9</v>
      </c>
      <c r="AD4" s="8">
        <v>104.6</v>
      </c>
    </row>
    <row r="5" spans="1:58" x14ac:dyDescent="0.35">
      <c r="A5" s="8" t="s">
        <v>30</v>
      </c>
      <c r="B5" s="8">
        <v>2013</v>
      </c>
      <c r="C5" s="8" t="s">
        <v>35</v>
      </c>
      <c r="D5" s="8">
        <v>109.2</v>
      </c>
      <c r="E5" s="8">
        <v>108.7</v>
      </c>
      <c r="F5" s="8">
        <v>110.2</v>
      </c>
      <c r="G5" s="8">
        <v>105.4</v>
      </c>
      <c r="H5" s="8">
        <v>106.7</v>
      </c>
      <c r="I5" s="8">
        <v>104</v>
      </c>
      <c r="J5" s="8">
        <v>102.4</v>
      </c>
      <c r="K5" s="8">
        <v>105.9</v>
      </c>
      <c r="L5" s="8">
        <v>105.7</v>
      </c>
      <c r="M5" s="8">
        <v>103.1</v>
      </c>
      <c r="N5" s="8">
        <v>105.1</v>
      </c>
      <c r="O5" s="8">
        <v>107.7</v>
      </c>
      <c r="P5" s="8">
        <v>106.3</v>
      </c>
      <c r="Q5" s="8">
        <v>105.6</v>
      </c>
      <c r="R5" s="8">
        <v>107.1</v>
      </c>
      <c r="S5" s="8">
        <v>106.3</v>
      </c>
      <c r="T5" s="8">
        <v>107</v>
      </c>
      <c r="U5" s="8" t="s">
        <v>32</v>
      </c>
      <c r="V5" s="8">
        <v>106.2</v>
      </c>
      <c r="W5" s="8">
        <v>105.2</v>
      </c>
      <c r="X5" s="8">
        <v>104.4</v>
      </c>
      <c r="Y5" s="8">
        <v>103.9</v>
      </c>
      <c r="Z5" s="8">
        <v>104</v>
      </c>
      <c r="AA5" s="8">
        <v>104.1</v>
      </c>
      <c r="AB5" s="8">
        <v>104.6</v>
      </c>
      <c r="AC5" s="8">
        <v>104.4</v>
      </c>
      <c r="AD5" s="8">
        <v>105.8</v>
      </c>
    </row>
    <row r="6" spans="1:58" x14ac:dyDescent="0.35">
      <c r="A6" s="8" t="s">
        <v>33</v>
      </c>
      <c r="B6" s="8">
        <v>2013</v>
      </c>
      <c r="C6" s="8" t="s">
        <v>35</v>
      </c>
      <c r="D6" s="8">
        <v>112.9</v>
      </c>
      <c r="E6" s="8">
        <v>112.9</v>
      </c>
      <c r="F6" s="8">
        <v>116.9</v>
      </c>
      <c r="G6" s="8">
        <v>104</v>
      </c>
      <c r="H6" s="8">
        <v>103.5</v>
      </c>
      <c r="I6" s="8">
        <v>103.1</v>
      </c>
      <c r="J6" s="8">
        <v>104.9</v>
      </c>
      <c r="K6" s="8">
        <v>104.1</v>
      </c>
      <c r="L6" s="8">
        <v>103.8</v>
      </c>
      <c r="M6" s="8">
        <v>102.3</v>
      </c>
      <c r="N6" s="8">
        <v>106</v>
      </c>
      <c r="O6" s="8">
        <v>109</v>
      </c>
      <c r="P6" s="8">
        <v>107.2</v>
      </c>
      <c r="Q6" s="8">
        <v>106</v>
      </c>
      <c r="R6" s="8">
        <v>106.6</v>
      </c>
      <c r="S6" s="8">
        <v>105.5</v>
      </c>
      <c r="T6" s="8">
        <v>106.4</v>
      </c>
      <c r="U6" s="8">
        <v>100.4</v>
      </c>
      <c r="V6" s="8">
        <v>105.7</v>
      </c>
      <c r="W6" s="8">
        <v>105.2</v>
      </c>
      <c r="X6" s="8">
        <v>104.7</v>
      </c>
      <c r="Y6" s="8">
        <v>104.4</v>
      </c>
      <c r="Z6" s="8">
        <v>103.3</v>
      </c>
      <c r="AA6" s="8">
        <v>103.7</v>
      </c>
      <c r="AB6" s="8">
        <v>104.3</v>
      </c>
      <c r="AC6" s="8">
        <v>104.3</v>
      </c>
      <c r="AD6" s="8">
        <v>104.7</v>
      </c>
    </row>
    <row r="7" spans="1:58" x14ac:dyDescent="0.35">
      <c r="A7" s="8" t="s">
        <v>34</v>
      </c>
      <c r="B7" s="8">
        <v>2013</v>
      </c>
      <c r="C7" s="8" t="s">
        <v>35</v>
      </c>
      <c r="D7" s="8">
        <v>110.4</v>
      </c>
      <c r="E7" s="8">
        <v>110.2</v>
      </c>
      <c r="F7" s="8">
        <v>112.8</v>
      </c>
      <c r="G7" s="8">
        <v>104.9</v>
      </c>
      <c r="H7" s="8">
        <v>105.5</v>
      </c>
      <c r="I7" s="8">
        <v>103.6</v>
      </c>
      <c r="J7" s="8">
        <v>103.2</v>
      </c>
      <c r="K7" s="8">
        <v>105.3</v>
      </c>
      <c r="L7" s="8">
        <v>105.1</v>
      </c>
      <c r="M7" s="8">
        <v>102.8</v>
      </c>
      <c r="N7" s="8">
        <v>105.5</v>
      </c>
      <c r="O7" s="8">
        <v>108.3</v>
      </c>
      <c r="P7" s="8">
        <v>106.6</v>
      </c>
      <c r="Q7" s="8">
        <v>105.7</v>
      </c>
      <c r="R7" s="8">
        <v>106.9</v>
      </c>
      <c r="S7" s="8">
        <v>106</v>
      </c>
      <c r="T7" s="8">
        <v>106.8</v>
      </c>
      <c r="U7" s="8">
        <v>100.4</v>
      </c>
      <c r="V7" s="8">
        <v>106</v>
      </c>
      <c r="W7" s="8">
        <v>105.2</v>
      </c>
      <c r="X7" s="8">
        <v>104.5</v>
      </c>
      <c r="Y7" s="8">
        <v>104.2</v>
      </c>
      <c r="Z7" s="8">
        <v>103.6</v>
      </c>
      <c r="AA7" s="8">
        <v>103.9</v>
      </c>
      <c r="AB7" s="8">
        <v>104.5</v>
      </c>
      <c r="AC7" s="8">
        <v>104.4</v>
      </c>
      <c r="AD7" s="8">
        <v>105.3</v>
      </c>
    </row>
    <row r="8" spans="1:58" x14ac:dyDescent="0.35">
      <c r="A8" s="8" t="s">
        <v>30</v>
      </c>
      <c r="B8" s="8">
        <v>2013</v>
      </c>
      <c r="C8" s="8" t="s">
        <v>36</v>
      </c>
      <c r="D8" s="8">
        <v>110.2</v>
      </c>
      <c r="E8" s="8">
        <v>108.8</v>
      </c>
      <c r="F8" s="8">
        <v>109.9</v>
      </c>
      <c r="G8" s="8">
        <v>105.6</v>
      </c>
      <c r="H8" s="8">
        <v>106.2</v>
      </c>
      <c r="I8" s="8">
        <v>105.7</v>
      </c>
      <c r="J8" s="8">
        <v>101.4</v>
      </c>
      <c r="K8" s="8">
        <v>105.7</v>
      </c>
      <c r="L8" s="8">
        <v>105</v>
      </c>
      <c r="M8" s="8">
        <v>103.3</v>
      </c>
      <c r="N8" s="8">
        <v>105.6</v>
      </c>
      <c r="O8" s="8">
        <v>108.2</v>
      </c>
      <c r="P8" s="8">
        <v>106.6</v>
      </c>
      <c r="Q8" s="8">
        <v>106.5</v>
      </c>
      <c r="R8" s="8">
        <v>107.6</v>
      </c>
      <c r="S8" s="8">
        <v>106.8</v>
      </c>
      <c r="T8" s="8">
        <v>107.5</v>
      </c>
      <c r="U8" s="8" t="s">
        <v>32</v>
      </c>
      <c r="V8" s="8">
        <v>106.1</v>
      </c>
      <c r="W8" s="8">
        <v>105.6</v>
      </c>
      <c r="X8" s="8">
        <v>104.7</v>
      </c>
      <c r="Y8" s="8">
        <v>104.6</v>
      </c>
      <c r="Z8" s="8">
        <v>104</v>
      </c>
      <c r="AA8" s="8">
        <v>104.3</v>
      </c>
      <c r="AB8" s="8">
        <v>104.3</v>
      </c>
      <c r="AC8" s="8">
        <v>104.6</v>
      </c>
      <c r="AD8" s="8">
        <v>106</v>
      </c>
    </row>
    <row r="9" spans="1:58" x14ac:dyDescent="0.35">
      <c r="A9" s="8" t="s">
        <v>33</v>
      </c>
      <c r="B9" s="8">
        <v>2013</v>
      </c>
      <c r="C9" s="8" t="s">
        <v>36</v>
      </c>
      <c r="D9" s="8">
        <v>113.9</v>
      </c>
      <c r="E9" s="8">
        <v>111.4</v>
      </c>
      <c r="F9" s="8">
        <v>113.2</v>
      </c>
      <c r="G9" s="8">
        <v>104.3</v>
      </c>
      <c r="H9" s="8">
        <v>102.7</v>
      </c>
      <c r="I9" s="8">
        <v>104.9</v>
      </c>
      <c r="J9" s="8">
        <v>103.8</v>
      </c>
      <c r="K9" s="8">
        <v>103.5</v>
      </c>
      <c r="L9" s="8">
        <v>102.6</v>
      </c>
      <c r="M9" s="8">
        <v>102.4</v>
      </c>
      <c r="N9" s="8">
        <v>107</v>
      </c>
      <c r="O9" s="8">
        <v>109.8</v>
      </c>
      <c r="P9" s="8">
        <v>107.3</v>
      </c>
      <c r="Q9" s="8">
        <v>106.8</v>
      </c>
      <c r="R9" s="8">
        <v>107.2</v>
      </c>
      <c r="S9" s="8">
        <v>106</v>
      </c>
      <c r="T9" s="8">
        <v>107</v>
      </c>
      <c r="U9" s="8">
        <v>100.4</v>
      </c>
      <c r="V9" s="8">
        <v>106</v>
      </c>
      <c r="W9" s="8">
        <v>105.7</v>
      </c>
      <c r="X9" s="8">
        <v>105.2</v>
      </c>
      <c r="Y9" s="8">
        <v>105.5</v>
      </c>
      <c r="Z9" s="8">
        <v>103.5</v>
      </c>
      <c r="AA9" s="8">
        <v>103.8</v>
      </c>
      <c r="AB9" s="8">
        <v>104.2</v>
      </c>
      <c r="AC9" s="8">
        <v>104.9</v>
      </c>
      <c r="AD9" s="8">
        <v>105</v>
      </c>
    </row>
    <row r="10" spans="1:58" x14ac:dyDescent="0.35">
      <c r="A10" s="8" t="s">
        <v>34</v>
      </c>
      <c r="B10" s="8">
        <v>2013</v>
      </c>
      <c r="C10" s="8" t="s">
        <v>36</v>
      </c>
      <c r="D10" s="8">
        <v>111.4</v>
      </c>
      <c r="E10" s="8">
        <v>109.7</v>
      </c>
      <c r="F10" s="8">
        <v>111.2</v>
      </c>
      <c r="G10" s="8">
        <v>105.1</v>
      </c>
      <c r="H10" s="8">
        <v>104.9</v>
      </c>
      <c r="I10" s="8">
        <v>105.3</v>
      </c>
      <c r="J10" s="8">
        <v>102.2</v>
      </c>
      <c r="K10" s="8">
        <v>105</v>
      </c>
      <c r="L10" s="8">
        <v>104.2</v>
      </c>
      <c r="M10" s="8">
        <v>103</v>
      </c>
      <c r="N10" s="8">
        <v>106.2</v>
      </c>
      <c r="O10" s="8">
        <v>108.9</v>
      </c>
      <c r="P10" s="8">
        <v>106.9</v>
      </c>
      <c r="Q10" s="8">
        <v>106.6</v>
      </c>
      <c r="R10" s="8">
        <v>107.4</v>
      </c>
      <c r="S10" s="8">
        <v>106.5</v>
      </c>
      <c r="T10" s="8">
        <v>107.3</v>
      </c>
      <c r="U10" s="8">
        <v>100.4</v>
      </c>
      <c r="V10" s="8">
        <v>106.1</v>
      </c>
      <c r="W10" s="8">
        <v>105.6</v>
      </c>
      <c r="X10" s="8">
        <v>104.9</v>
      </c>
      <c r="Y10" s="8">
        <v>105.1</v>
      </c>
      <c r="Z10" s="8">
        <v>103.7</v>
      </c>
      <c r="AA10" s="8">
        <v>104</v>
      </c>
      <c r="AB10" s="8">
        <v>104.3</v>
      </c>
      <c r="AC10" s="8">
        <v>104.7</v>
      </c>
      <c r="AD10" s="8">
        <v>105.5</v>
      </c>
    </row>
    <row r="11" spans="1:58" x14ac:dyDescent="0.35">
      <c r="A11" s="8" t="s">
        <v>30</v>
      </c>
      <c r="B11" s="8">
        <v>2013</v>
      </c>
      <c r="C11" s="8" t="s">
        <v>37</v>
      </c>
      <c r="D11" s="8">
        <v>110.2</v>
      </c>
      <c r="E11" s="8">
        <v>109.5</v>
      </c>
      <c r="F11" s="8">
        <v>106.9</v>
      </c>
      <c r="G11" s="8">
        <v>106.3</v>
      </c>
      <c r="H11" s="8">
        <v>105.7</v>
      </c>
      <c r="I11" s="8">
        <v>108.3</v>
      </c>
      <c r="J11" s="8">
        <v>103.4</v>
      </c>
      <c r="K11" s="8">
        <v>105.7</v>
      </c>
      <c r="L11" s="8">
        <v>104.2</v>
      </c>
      <c r="M11" s="8">
        <v>103.2</v>
      </c>
      <c r="N11" s="8">
        <v>106.5</v>
      </c>
      <c r="O11" s="8">
        <v>108.8</v>
      </c>
      <c r="P11" s="8">
        <v>107.1</v>
      </c>
      <c r="Q11" s="8">
        <v>107.1</v>
      </c>
      <c r="R11" s="8">
        <v>108.1</v>
      </c>
      <c r="S11" s="8">
        <v>107.4</v>
      </c>
      <c r="T11" s="8">
        <v>108</v>
      </c>
      <c r="U11" s="8" t="s">
        <v>32</v>
      </c>
      <c r="V11" s="8">
        <v>106.5</v>
      </c>
      <c r="W11" s="8">
        <v>106.1</v>
      </c>
      <c r="X11" s="8">
        <v>105.1</v>
      </c>
      <c r="Y11" s="8">
        <v>104.4</v>
      </c>
      <c r="Z11" s="8">
        <v>104.5</v>
      </c>
      <c r="AA11" s="8">
        <v>104.8</v>
      </c>
      <c r="AB11" s="8">
        <v>102.7</v>
      </c>
      <c r="AC11" s="8">
        <v>104.6</v>
      </c>
      <c r="AD11" s="8">
        <v>106.4</v>
      </c>
    </row>
    <row r="12" spans="1:58" x14ac:dyDescent="0.35">
      <c r="A12" s="8" t="s">
        <v>33</v>
      </c>
      <c r="B12" s="8">
        <v>2013</v>
      </c>
      <c r="C12" s="8" t="s">
        <v>37</v>
      </c>
      <c r="D12" s="8">
        <v>114.6</v>
      </c>
      <c r="E12" s="8">
        <v>113.4</v>
      </c>
      <c r="F12" s="8">
        <v>106</v>
      </c>
      <c r="G12" s="8">
        <v>104.7</v>
      </c>
      <c r="H12" s="8">
        <v>102.1</v>
      </c>
      <c r="I12" s="8">
        <v>109.5</v>
      </c>
      <c r="J12" s="8">
        <v>109.7</v>
      </c>
      <c r="K12" s="8">
        <v>104.6</v>
      </c>
      <c r="L12" s="8">
        <v>102</v>
      </c>
      <c r="M12" s="8">
        <v>103.5</v>
      </c>
      <c r="N12" s="8">
        <v>108.2</v>
      </c>
      <c r="O12" s="8">
        <v>110.6</v>
      </c>
      <c r="P12" s="8">
        <v>108.8</v>
      </c>
      <c r="Q12" s="8">
        <v>108.5</v>
      </c>
      <c r="R12" s="8">
        <v>107.9</v>
      </c>
      <c r="S12" s="8">
        <v>106.4</v>
      </c>
      <c r="T12" s="8">
        <v>107.7</v>
      </c>
      <c r="U12" s="8">
        <v>100.5</v>
      </c>
      <c r="V12" s="8">
        <v>106.4</v>
      </c>
      <c r="W12" s="8">
        <v>106.5</v>
      </c>
      <c r="X12" s="8">
        <v>105.7</v>
      </c>
      <c r="Y12" s="8">
        <v>105</v>
      </c>
      <c r="Z12" s="8">
        <v>104</v>
      </c>
      <c r="AA12" s="8">
        <v>105.2</v>
      </c>
      <c r="AB12" s="8">
        <v>103.2</v>
      </c>
      <c r="AC12" s="8">
        <v>105.1</v>
      </c>
      <c r="AD12" s="8">
        <v>105.7</v>
      </c>
    </row>
    <row r="13" spans="1:58" x14ac:dyDescent="0.35">
      <c r="A13" s="8" t="s">
        <v>34</v>
      </c>
      <c r="B13" s="8">
        <v>2013</v>
      </c>
      <c r="C13" s="8" t="s">
        <v>37</v>
      </c>
      <c r="D13" s="8">
        <v>111.6</v>
      </c>
      <c r="E13" s="8">
        <v>110.9</v>
      </c>
      <c r="F13" s="8">
        <v>106.6</v>
      </c>
      <c r="G13" s="8">
        <v>105.7</v>
      </c>
      <c r="H13" s="8">
        <v>104.4</v>
      </c>
      <c r="I13" s="8">
        <v>108.9</v>
      </c>
      <c r="J13" s="8">
        <v>105.5</v>
      </c>
      <c r="K13" s="8">
        <v>105.3</v>
      </c>
      <c r="L13" s="8">
        <v>103.5</v>
      </c>
      <c r="M13" s="8">
        <v>103.3</v>
      </c>
      <c r="N13" s="8">
        <v>107.2</v>
      </c>
      <c r="O13" s="8">
        <v>109.6</v>
      </c>
      <c r="P13" s="8">
        <v>107.7</v>
      </c>
      <c r="Q13" s="8">
        <v>107.5</v>
      </c>
      <c r="R13" s="8">
        <v>108</v>
      </c>
      <c r="S13" s="8">
        <v>107</v>
      </c>
      <c r="T13" s="8">
        <v>107.9</v>
      </c>
      <c r="U13" s="8">
        <v>100.5</v>
      </c>
      <c r="V13" s="8">
        <v>106.5</v>
      </c>
      <c r="W13" s="8">
        <v>106.3</v>
      </c>
      <c r="X13" s="8">
        <v>105.3</v>
      </c>
      <c r="Y13" s="8">
        <v>104.7</v>
      </c>
      <c r="Z13" s="8">
        <v>104.2</v>
      </c>
      <c r="AA13" s="8">
        <v>105</v>
      </c>
      <c r="AB13" s="8">
        <v>102.9</v>
      </c>
      <c r="AC13" s="8">
        <v>104.8</v>
      </c>
      <c r="AD13" s="8">
        <v>106.1</v>
      </c>
    </row>
    <row r="14" spans="1:58" x14ac:dyDescent="0.35">
      <c r="A14" s="8" t="s">
        <v>30</v>
      </c>
      <c r="B14" s="8">
        <v>2013</v>
      </c>
      <c r="C14" s="8" t="s">
        <v>38</v>
      </c>
      <c r="D14" s="8">
        <v>110.9</v>
      </c>
      <c r="E14" s="8">
        <v>109.8</v>
      </c>
      <c r="F14" s="8">
        <v>105.9</v>
      </c>
      <c r="G14" s="8">
        <v>107.5</v>
      </c>
      <c r="H14" s="8">
        <v>105.3</v>
      </c>
      <c r="I14" s="8">
        <v>108.1</v>
      </c>
      <c r="J14" s="8">
        <v>107.3</v>
      </c>
      <c r="K14" s="8">
        <v>106.1</v>
      </c>
      <c r="L14" s="8">
        <v>103.7</v>
      </c>
      <c r="M14" s="8">
        <v>104</v>
      </c>
      <c r="N14" s="8">
        <v>107.4</v>
      </c>
      <c r="O14" s="8">
        <v>109.9</v>
      </c>
      <c r="P14" s="8">
        <v>108.1</v>
      </c>
      <c r="Q14" s="8">
        <v>108.1</v>
      </c>
      <c r="R14" s="8">
        <v>108.8</v>
      </c>
      <c r="S14" s="8">
        <v>107.9</v>
      </c>
      <c r="T14" s="8">
        <v>108.6</v>
      </c>
      <c r="U14" s="8" t="s">
        <v>32</v>
      </c>
      <c r="V14" s="8">
        <v>107.5</v>
      </c>
      <c r="W14" s="8">
        <v>106.8</v>
      </c>
      <c r="X14" s="8">
        <v>105.7</v>
      </c>
      <c r="Y14" s="8">
        <v>104.1</v>
      </c>
      <c r="Z14" s="8">
        <v>105</v>
      </c>
      <c r="AA14" s="8">
        <v>105.5</v>
      </c>
      <c r="AB14" s="8">
        <v>102.1</v>
      </c>
      <c r="AC14" s="8">
        <v>104.8</v>
      </c>
      <c r="AD14" s="8">
        <v>107.2</v>
      </c>
    </row>
    <row r="15" spans="1:58" x14ac:dyDescent="0.35">
      <c r="A15" s="8" t="s">
        <v>33</v>
      </c>
      <c r="B15" s="8">
        <v>2013</v>
      </c>
      <c r="C15" s="8" t="s">
        <v>38</v>
      </c>
      <c r="D15" s="8">
        <v>115.4</v>
      </c>
      <c r="E15" s="8">
        <v>114.2</v>
      </c>
      <c r="F15" s="8">
        <v>102.7</v>
      </c>
      <c r="G15" s="8">
        <v>105.5</v>
      </c>
      <c r="H15" s="8">
        <v>101.5</v>
      </c>
      <c r="I15" s="8">
        <v>110.6</v>
      </c>
      <c r="J15" s="8">
        <v>123.7</v>
      </c>
      <c r="K15" s="8">
        <v>105.2</v>
      </c>
      <c r="L15" s="8">
        <v>101.9</v>
      </c>
      <c r="M15" s="8">
        <v>105</v>
      </c>
      <c r="N15" s="8">
        <v>109.1</v>
      </c>
      <c r="O15" s="8">
        <v>111.3</v>
      </c>
      <c r="P15" s="8">
        <v>111.1</v>
      </c>
      <c r="Q15" s="8">
        <v>109.8</v>
      </c>
      <c r="R15" s="8">
        <v>108.5</v>
      </c>
      <c r="S15" s="8">
        <v>106.7</v>
      </c>
      <c r="T15" s="8">
        <v>108.3</v>
      </c>
      <c r="U15" s="8">
        <v>100.5</v>
      </c>
      <c r="V15" s="8">
        <v>107.2</v>
      </c>
      <c r="W15" s="8">
        <v>107.1</v>
      </c>
      <c r="X15" s="8">
        <v>106.2</v>
      </c>
      <c r="Y15" s="8">
        <v>103.9</v>
      </c>
      <c r="Z15" s="8">
        <v>104.6</v>
      </c>
      <c r="AA15" s="8">
        <v>105.7</v>
      </c>
      <c r="AB15" s="8">
        <v>102.6</v>
      </c>
      <c r="AC15" s="8">
        <v>104.9</v>
      </c>
      <c r="AD15" s="8">
        <v>106.6</v>
      </c>
    </row>
    <row r="16" spans="1:58" x14ac:dyDescent="0.35">
      <c r="A16" s="8" t="s">
        <v>34</v>
      </c>
      <c r="B16" s="8">
        <v>2013</v>
      </c>
      <c r="C16" s="8" t="s">
        <v>38</v>
      </c>
      <c r="D16" s="8">
        <v>112.3</v>
      </c>
      <c r="E16" s="8">
        <v>111.3</v>
      </c>
      <c r="F16" s="8">
        <v>104.7</v>
      </c>
      <c r="G16" s="8">
        <v>106.8</v>
      </c>
      <c r="H16" s="8">
        <v>103.9</v>
      </c>
      <c r="I16" s="8">
        <v>109.3</v>
      </c>
      <c r="J16" s="8">
        <v>112.9</v>
      </c>
      <c r="K16" s="8">
        <v>105.8</v>
      </c>
      <c r="L16" s="8">
        <v>103.1</v>
      </c>
      <c r="M16" s="8">
        <v>104.3</v>
      </c>
      <c r="N16" s="8">
        <v>108.1</v>
      </c>
      <c r="O16" s="8">
        <v>110.5</v>
      </c>
      <c r="P16" s="8">
        <v>109.2</v>
      </c>
      <c r="Q16" s="8">
        <v>108.6</v>
      </c>
      <c r="R16" s="8">
        <v>108.7</v>
      </c>
      <c r="S16" s="8">
        <v>107.4</v>
      </c>
      <c r="T16" s="8">
        <v>108.5</v>
      </c>
      <c r="U16" s="8">
        <v>100.5</v>
      </c>
      <c r="V16" s="8">
        <v>107.4</v>
      </c>
      <c r="W16" s="8">
        <v>106.9</v>
      </c>
      <c r="X16" s="8">
        <v>105.9</v>
      </c>
      <c r="Y16" s="8">
        <v>104</v>
      </c>
      <c r="Z16" s="8">
        <v>104.8</v>
      </c>
      <c r="AA16" s="8">
        <v>105.6</v>
      </c>
      <c r="AB16" s="8">
        <v>102.3</v>
      </c>
      <c r="AC16" s="8">
        <v>104.8</v>
      </c>
      <c r="AD16" s="8">
        <v>106.9</v>
      </c>
    </row>
    <row r="17" spans="1:30" x14ac:dyDescent="0.35">
      <c r="A17" s="8" t="s">
        <v>30</v>
      </c>
      <c r="B17" s="8">
        <v>2013</v>
      </c>
      <c r="C17" s="8" t="s">
        <v>39</v>
      </c>
      <c r="D17" s="8">
        <v>112.3</v>
      </c>
      <c r="E17" s="8">
        <v>112.1</v>
      </c>
      <c r="F17" s="8">
        <v>108.1</v>
      </c>
      <c r="G17" s="8">
        <v>108.3</v>
      </c>
      <c r="H17" s="8">
        <v>105.9</v>
      </c>
      <c r="I17" s="8">
        <v>109.2</v>
      </c>
      <c r="J17" s="8">
        <v>118</v>
      </c>
      <c r="K17" s="8">
        <v>106.8</v>
      </c>
      <c r="L17" s="8">
        <v>104.1</v>
      </c>
      <c r="M17" s="8">
        <v>105.4</v>
      </c>
      <c r="N17" s="8">
        <v>108.2</v>
      </c>
      <c r="O17" s="8">
        <v>111</v>
      </c>
      <c r="P17" s="8">
        <v>110.6</v>
      </c>
      <c r="Q17" s="8">
        <v>109</v>
      </c>
      <c r="R17" s="8">
        <v>109.7</v>
      </c>
      <c r="S17" s="8">
        <v>108.8</v>
      </c>
      <c r="T17" s="8">
        <v>109.5</v>
      </c>
      <c r="U17" s="8" t="s">
        <v>32</v>
      </c>
      <c r="V17" s="8">
        <v>108.5</v>
      </c>
      <c r="W17" s="8">
        <v>107.5</v>
      </c>
      <c r="X17" s="8">
        <v>106.3</v>
      </c>
      <c r="Y17" s="8">
        <v>105</v>
      </c>
      <c r="Z17" s="8">
        <v>105.6</v>
      </c>
      <c r="AA17" s="8">
        <v>106.5</v>
      </c>
      <c r="AB17" s="8">
        <v>102.5</v>
      </c>
      <c r="AC17" s="8">
        <v>105.5</v>
      </c>
      <c r="AD17" s="8">
        <v>108.9</v>
      </c>
    </row>
    <row r="18" spans="1:30" x14ac:dyDescent="0.35">
      <c r="A18" s="8" t="s">
        <v>33</v>
      </c>
      <c r="B18" s="8">
        <v>2013</v>
      </c>
      <c r="C18" s="8" t="s">
        <v>39</v>
      </c>
      <c r="D18" s="8">
        <v>117</v>
      </c>
      <c r="E18" s="8">
        <v>120.1</v>
      </c>
      <c r="F18" s="8">
        <v>112.5</v>
      </c>
      <c r="G18" s="8">
        <v>107.3</v>
      </c>
      <c r="H18" s="8">
        <v>101.3</v>
      </c>
      <c r="I18" s="8">
        <v>112.4</v>
      </c>
      <c r="J18" s="8">
        <v>143.6</v>
      </c>
      <c r="K18" s="8">
        <v>105.4</v>
      </c>
      <c r="L18" s="8">
        <v>101.4</v>
      </c>
      <c r="M18" s="8">
        <v>106.4</v>
      </c>
      <c r="N18" s="8">
        <v>110</v>
      </c>
      <c r="O18" s="8">
        <v>112.2</v>
      </c>
      <c r="P18" s="8">
        <v>115</v>
      </c>
      <c r="Q18" s="8">
        <v>110.9</v>
      </c>
      <c r="R18" s="8">
        <v>109.2</v>
      </c>
      <c r="S18" s="8">
        <v>107.2</v>
      </c>
      <c r="T18" s="8">
        <v>108.9</v>
      </c>
      <c r="U18" s="8">
        <v>106.6</v>
      </c>
      <c r="V18" s="8">
        <v>108</v>
      </c>
      <c r="W18" s="8">
        <v>107.7</v>
      </c>
      <c r="X18" s="8">
        <v>106.5</v>
      </c>
      <c r="Y18" s="8">
        <v>105.2</v>
      </c>
      <c r="Z18" s="8">
        <v>105.2</v>
      </c>
      <c r="AA18" s="8">
        <v>108.1</v>
      </c>
      <c r="AB18" s="8">
        <v>103.3</v>
      </c>
      <c r="AC18" s="8">
        <v>106.1</v>
      </c>
      <c r="AD18" s="8">
        <v>109.7</v>
      </c>
    </row>
    <row r="19" spans="1:30" x14ac:dyDescent="0.35">
      <c r="A19" s="8" t="s">
        <v>34</v>
      </c>
      <c r="B19" s="8">
        <v>2013</v>
      </c>
      <c r="C19" s="8" t="s">
        <v>39</v>
      </c>
      <c r="D19" s="8">
        <v>113.8</v>
      </c>
      <c r="E19" s="8">
        <v>114.9</v>
      </c>
      <c r="F19" s="8">
        <v>109.8</v>
      </c>
      <c r="G19" s="8">
        <v>107.9</v>
      </c>
      <c r="H19" s="8">
        <v>104.2</v>
      </c>
      <c r="I19" s="8">
        <v>110.7</v>
      </c>
      <c r="J19" s="8">
        <v>126.7</v>
      </c>
      <c r="K19" s="8">
        <v>106.3</v>
      </c>
      <c r="L19" s="8">
        <v>103.2</v>
      </c>
      <c r="M19" s="8">
        <v>105.7</v>
      </c>
      <c r="N19" s="8">
        <v>109</v>
      </c>
      <c r="O19" s="8">
        <v>111.6</v>
      </c>
      <c r="P19" s="8">
        <v>112.2</v>
      </c>
      <c r="Q19" s="8">
        <v>109.5</v>
      </c>
      <c r="R19" s="8">
        <v>109.5</v>
      </c>
      <c r="S19" s="8">
        <v>108.1</v>
      </c>
      <c r="T19" s="8">
        <v>109.3</v>
      </c>
      <c r="U19" s="8">
        <v>106.6</v>
      </c>
      <c r="V19" s="8">
        <v>108.3</v>
      </c>
      <c r="W19" s="8">
        <v>107.6</v>
      </c>
      <c r="X19" s="8">
        <v>106.4</v>
      </c>
      <c r="Y19" s="8">
        <v>105.1</v>
      </c>
      <c r="Z19" s="8">
        <v>105.4</v>
      </c>
      <c r="AA19" s="8">
        <v>107.4</v>
      </c>
      <c r="AB19" s="8">
        <v>102.8</v>
      </c>
      <c r="AC19" s="8">
        <v>105.8</v>
      </c>
      <c r="AD19" s="8">
        <v>109.3</v>
      </c>
    </row>
    <row r="20" spans="1:30" x14ac:dyDescent="0.35">
      <c r="A20" s="8" t="s">
        <v>30</v>
      </c>
      <c r="B20" s="8">
        <v>2013</v>
      </c>
      <c r="C20" s="8" t="s">
        <v>40</v>
      </c>
      <c r="D20" s="8">
        <v>113.4</v>
      </c>
      <c r="E20" s="8">
        <v>114.9</v>
      </c>
      <c r="F20" s="8">
        <v>110.5</v>
      </c>
      <c r="G20" s="8">
        <v>109.3</v>
      </c>
      <c r="H20" s="8">
        <v>106.2</v>
      </c>
      <c r="I20" s="8">
        <v>110.3</v>
      </c>
      <c r="J20" s="8">
        <v>129.19999999999999</v>
      </c>
      <c r="K20" s="8">
        <v>107.1</v>
      </c>
      <c r="L20" s="8">
        <v>104.3</v>
      </c>
      <c r="M20" s="8">
        <v>106.4</v>
      </c>
      <c r="N20" s="8">
        <v>109.1</v>
      </c>
      <c r="O20" s="8">
        <v>112.1</v>
      </c>
      <c r="P20" s="8">
        <v>113.1</v>
      </c>
      <c r="Q20" s="8">
        <v>109.8</v>
      </c>
      <c r="R20" s="8">
        <v>110.5</v>
      </c>
      <c r="S20" s="8">
        <v>109.5</v>
      </c>
      <c r="T20" s="8">
        <v>110.3</v>
      </c>
      <c r="U20" s="8" t="s">
        <v>32</v>
      </c>
      <c r="V20" s="8">
        <v>109.5</v>
      </c>
      <c r="W20" s="8">
        <v>108.3</v>
      </c>
      <c r="X20" s="8">
        <v>106.9</v>
      </c>
      <c r="Y20" s="8">
        <v>106.8</v>
      </c>
      <c r="Z20" s="8">
        <v>106.4</v>
      </c>
      <c r="AA20" s="8">
        <v>107.8</v>
      </c>
      <c r="AB20" s="8">
        <v>102.5</v>
      </c>
      <c r="AC20" s="8">
        <v>106.5</v>
      </c>
      <c r="AD20" s="8">
        <v>110.7</v>
      </c>
    </row>
    <row r="21" spans="1:30" x14ac:dyDescent="0.35">
      <c r="A21" s="8" t="s">
        <v>33</v>
      </c>
      <c r="B21" s="8">
        <v>2013</v>
      </c>
      <c r="C21" s="8" t="s">
        <v>40</v>
      </c>
      <c r="D21" s="8">
        <v>117.8</v>
      </c>
      <c r="E21" s="8">
        <v>119.2</v>
      </c>
      <c r="F21" s="8">
        <v>114</v>
      </c>
      <c r="G21" s="8">
        <v>108.3</v>
      </c>
      <c r="H21" s="8">
        <v>101.1</v>
      </c>
      <c r="I21" s="8">
        <v>113.2</v>
      </c>
      <c r="J21" s="8">
        <v>160.9</v>
      </c>
      <c r="K21" s="8">
        <v>105.1</v>
      </c>
      <c r="L21" s="8">
        <v>101.3</v>
      </c>
      <c r="M21" s="8">
        <v>107.5</v>
      </c>
      <c r="N21" s="8">
        <v>110.4</v>
      </c>
      <c r="O21" s="8">
        <v>113.1</v>
      </c>
      <c r="P21" s="8">
        <v>117.5</v>
      </c>
      <c r="Q21" s="8">
        <v>111.7</v>
      </c>
      <c r="R21" s="8">
        <v>109.8</v>
      </c>
      <c r="S21" s="8">
        <v>107.8</v>
      </c>
      <c r="T21" s="8">
        <v>109.5</v>
      </c>
      <c r="U21" s="8">
        <v>107.7</v>
      </c>
      <c r="V21" s="8">
        <v>108.6</v>
      </c>
      <c r="W21" s="8">
        <v>108.1</v>
      </c>
      <c r="X21" s="8">
        <v>107.1</v>
      </c>
      <c r="Y21" s="8">
        <v>107.3</v>
      </c>
      <c r="Z21" s="8">
        <v>105.9</v>
      </c>
      <c r="AA21" s="8">
        <v>110.1</v>
      </c>
      <c r="AB21" s="8">
        <v>103.2</v>
      </c>
      <c r="AC21" s="8">
        <v>107.3</v>
      </c>
      <c r="AD21" s="8">
        <v>111.4</v>
      </c>
    </row>
    <row r="22" spans="1:30" x14ac:dyDescent="0.35">
      <c r="A22" s="8" t="s">
        <v>34</v>
      </c>
      <c r="B22" s="8">
        <v>2013</v>
      </c>
      <c r="C22" s="8" t="s">
        <v>40</v>
      </c>
      <c r="D22" s="8">
        <v>114.8</v>
      </c>
      <c r="E22" s="8">
        <v>116.4</v>
      </c>
      <c r="F22" s="8">
        <v>111.9</v>
      </c>
      <c r="G22" s="8">
        <v>108.9</v>
      </c>
      <c r="H22" s="8">
        <v>104.3</v>
      </c>
      <c r="I22" s="8">
        <v>111.7</v>
      </c>
      <c r="J22" s="8">
        <v>140</v>
      </c>
      <c r="K22" s="8">
        <v>106.4</v>
      </c>
      <c r="L22" s="8">
        <v>103.3</v>
      </c>
      <c r="M22" s="8">
        <v>106.8</v>
      </c>
      <c r="N22" s="8">
        <v>109.6</v>
      </c>
      <c r="O22" s="8">
        <v>112.6</v>
      </c>
      <c r="P22" s="8">
        <v>114.7</v>
      </c>
      <c r="Q22" s="8">
        <v>110.3</v>
      </c>
      <c r="R22" s="8">
        <v>110.2</v>
      </c>
      <c r="S22" s="8">
        <v>108.8</v>
      </c>
      <c r="T22" s="8">
        <v>110</v>
      </c>
      <c r="U22" s="8">
        <v>107.7</v>
      </c>
      <c r="V22" s="8">
        <v>109.2</v>
      </c>
      <c r="W22" s="8">
        <v>108.2</v>
      </c>
      <c r="X22" s="8">
        <v>107</v>
      </c>
      <c r="Y22" s="8">
        <v>107.1</v>
      </c>
      <c r="Z22" s="8">
        <v>106.1</v>
      </c>
      <c r="AA22" s="8">
        <v>109.1</v>
      </c>
      <c r="AB22" s="8">
        <v>102.8</v>
      </c>
      <c r="AC22" s="8">
        <v>106.9</v>
      </c>
      <c r="AD22" s="8">
        <v>111</v>
      </c>
    </row>
    <row r="23" spans="1:30" x14ac:dyDescent="0.35">
      <c r="A23" s="8" t="s">
        <v>30</v>
      </c>
      <c r="B23" s="8">
        <v>2013</v>
      </c>
      <c r="C23" s="8" t="s">
        <v>41</v>
      </c>
      <c r="D23" s="8">
        <v>114.3</v>
      </c>
      <c r="E23" s="8">
        <v>115.4</v>
      </c>
      <c r="F23" s="8">
        <v>111.1</v>
      </c>
      <c r="G23" s="8">
        <v>110</v>
      </c>
      <c r="H23" s="8">
        <v>106.4</v>
      </c>
      <c r="I23" s="8">
        <v>110.8</v>
      </c>
      <c r="J23" s="8">
        <v>138.9</v>
      </c>
      <c r="K23" s="8">
        <v>107.4</v>
      </c>
      <c r="L23" s="8">
        <v>104.1</v>
      </c>
      <c r="M23" s="8">
        <v>106.9</v>
      </c>
      <c r="N23" s="8">
        <v>109.7</v>
      </c>
      <c r="O23" s="8">
        <v>112.6</v>
      </c>
      <c r="P23" s="8">
        <v>114.9</v>
      </c>
      <c r="Q23" s="8">
        <v>110.7</v>
      </c>
      <c r="R23" s="8">
        <v>111.3</v>
      </c>
      <c r="S23" s="8">
        <v>110.2</v>
      </c>
      <c r="T23" s="8">
        <v>111.1</v>
      </c>
      <c r="U23" s="8" t="s">
        <v>32</v>
      </c>
      <c r="V23" s="8">
        <v>109.9</v>
      </c>
      <c r="W23" s="8">
        <v>108.7</v>
      </c>
      <c r="X23" s="8">
        <v>107.5</v>
      </c>
      <c r="Y23" s="8">
        <v>107.8</v>
      </c>
      <c r="Z23" s="8">
        <v>106.8</v>
      </c>
      <c r="AA23" s="8">
        <v>108.7</v>
      </c>
      <c r="AB23" s="8">
        <v>105</v>
      </c>
      <c r="AC23" s="8">
        <v>107.5</v>
      </c>
      <c r="AD23" s="8">
        <v>112.1</v>
      </c>
    </row>
    <row r="24" spans="1:30" x14ac:dyDescent="0.35">
      <c r="A24" s="8" t="s">
        <v>33</v>
      </c>
      <c r="B24" s="8">
        <v>2013</v>
      </c>
      <c r="C24" s="8" t="s">
        <v>41</v>
      </c>
      <c r="D24" s="8">
        <v>118.3</v>
      </c>
      <c r="E24" s="8">
        <v>120.4</v>
      </c>
      <c r="F24" s="8">
        <v>112.7</v>
      </c>
      <c r="G24" s="8">
        <v>108.9</v>
      </c>
      <c r="H24" s="8">
        <v>101.1</v>
      </c>
      <c r="I24" s="8">
        <v>108.7</v>
      </c>
      <c r="J24" s="8">
        <v>177</v>
      </c>
      <c r="K24" s="8">
        <v>104.7</v>
      </c>
      <c r="L24" s="8">
        <v>101</v>
      </c>
      <c r="M24" s="8">
        <v>108.5</v>
      </c>
      <c r="N24" s="8">
        <v>110.9</v>
      </c>
      <c r="O24" s="8">
        <v>114.3</v>
      </c>
      <c r="P24" s="8">
        <v>119.6</v>
      </c>
      <c r="Q24" s="8">
        <v>112.4</v>
      </c>
      <c r="R24" s="8">
        <v>110.6</v>
      </c>
      <c r="S24" s="8">
        <v>108.3</v>
      </c>
      <c r="T24" s="8">
        <v>110.2</v>
      </c>
      <c r="U24" s="8">
        <v>108.9</v>
      </c>
      <c r="V24" s="8">
        <v>109.3</v>
      </c>
      <c r="W24" s="8">
        <v>108.7</v>
      </c>
      <c r="X24" s="8">
        <v>107.6</v>
      </c>
      <c r="Y24" s="8">
        <v>108.1</v>
      </c>
      <c r="Z24" s="8">
        <v>106.5</v>
      </c>
      <c r="AA24" s="8">
        <v>110.8</v>
      </c>
      <c r="AB24" s="8">
        <v>106</v>
      </c>
      <c r="AC24" s="8">
        <v>108.3</v>
      </c>
      <c r="AD24" s="8">
        <v>112.7</v>
      </c>
    </row>
    <row r="25" spans="1:30" x14ac:dyDescent="0.35">
      <c r="A25" s="8" t="s">
        <v>34</v>
      </c>
      <c r="B25" s="8">
        <v>2013</v>
      </c>
      <c r="C25" s="8" t="s">
        <v>41</v>
      </c>
      <c r="D25" s="8">
        <v>115.6</v>
      </c>
      <c r="E25" s="8">
        <v>117.2</v>
      </c>
      <c r="F25" s="8">
        <v>111.7</v>
      </c>
      <c r="G25" s="8">
        <v>109.6</v>
      </c>
      <c r="H25" s="8">
        <v>104.5</v>
      </c>
      <c r="I25" s="8">
        <v>109.8</v>
      </c>
      <c r="J25" s="8">
        <v>151.80000000000001</v>
      </c>
      <c r="K25" s="8">
        <v>106.5</v>
      </c>
      <c r="L25" s="8">
        <v>103.1</v>
      </c>
      <c r="M25" s="8">
        <v>107.4</v>
      </c>
      <c r="N25" s="8">
        <v>110.2</v>
      </c>
      <c r="O25" s="8">
        <v>113.4</v>
      </c>
      <c r="P25" s="8">
        <v>116.6</v>
      </c>
      <c r="Q25" s="8">
        <v>111.2</v>
      </c>
      <c r="R25" s="8">
        <v>111</v>
      </c>
      <c r="S25" s="8">
        <v>109.4</v>
      </c>
      <c r="T25" s="8">
        <v>110.7</v>
      </c>
      <c r="U25" s="8">
        <v>108.9</v>
      </c>
      <c r="V25" s="8">
        <v>109.7</v>
      </c>
      <c r="W25" s="8">
        <v>108.7</v>
      </c>
      <c r="X25" s="8">
        <v>107.5</v>
      </c>
      <c r="Y25" s="8">
        <v>108</v>
      </c>
      <c r="Z25" s="8">
        <v>106.6</v>
      </c>
      <c r="AA25" s="8">
        <v>109.9</v>
      </c>
      <c r="AB25" s="8">
        <v>105.4</v>
      </c>
      <c r="AC25" s="8">
        <v>107.9</v>
      </c>
      <c r="AD25" s="8">
        <v>112.4</v>
      </c>
    </row>
    <row r="26" spans="1:30" x14ac:dyDescent="0.35">
      <c r="A26" s="8" t="s">
        <v>30</v>
      </c>
      <c r="B26" s="8">
        <v>2013</v>
      </c>
      <c r="C26" s="8" t="s">
        <v>42</v>
      </c>
      <c r="D26" s="8">
        <v>115.4</v>
      </c>
      <c r="E26" s="8">
        <v>115.7</v>
      </c>
      <c r="F26" s="8">
        <v>111.7</v>
      </c>
      <c r="G26" s="8">
        <v>111</v>
      </c>
      <c r="H26" s="8">
        <v>107.4</v>
      </c>
      <c r="I26" s="8">
        <v>110.9</v>
      </c>
      <c r="J26" s="8">
        <v>154</v>
      </c>
      <c r="K26" s="8">
        <v>108.1</v>
      </c>
      <c r="L26" s="8">
        <v>104.2</v>
      </c>
      <c r="M26" s="8">
        <v>107.9</v>
      </c>
      <c r="N26" s="8">
        <v>110.4</v>
      </c>
      <c r="O26" s="8">
        <v>114</v>
      </c>
      <c r="P26" s="8">
        <v>117.8</v>
      </c>
      <c r="Q26" s="8">
        <v>111.7</v>
      </c>
      <c r="R26" s="8">
        <v>112.7</v>
      </c>
      <c r="S26" s="8">
        <v>111.4</v>
      </c>
      <c r="T26" s="8">
        <v>112.5</v>
      </c>
      <c r="U26" s="8" t="s">
        <v>32</v>
      </c>
      <c r="V26" s="8">
        <v>111.1</v>
      </c>
      <c r="W26" s="8">
        <v>109.6</v>
      </c>
      <c r="X26" s="8">
        <v>108.3</v>
      </c>
      <c r="Y26" s="8">
        <v>109.3</v>
      </c>
      <c r="Z26" s="8">
        <v>107.7</v>
      </c>
      <c r="AA26" s="8">
        <v>109.8</v>
      </c>
      <c r="AB26" s="8">
        <v>106.7</v>
      </c>
      <c r="AC26" s="8">
        <v>108.7</v>
      </c>
      <c r="AD26" s="8">
        <v>114.2</v>
      </c>
    </row>
    <row r="27" spans="1:30" x14ac:dyDescent="0.35">
      <c r="A27" s="8" t="s">
        <v>33</v>
      </c>
      <c r="B27" s="8">
        <v>2013</v>
      </c>
      <c r="C27" s="8" t="s">
        <v>42</v>
      </c>
      <c r="D27" s="8">
        <v>118.6</v>
      </c>
      <c r="E27" s="8">
        <v>119.1</v>
      </c>
      <c r="F27" s="8">
        <v>113.2</v>
      </c>
      <c r="G27" s="8">
        <v>109.6</v>
      </c>
      <c r="H27" s="8">
        <v>101.7</v>
      </c>
      <c r="I27" s="8">
        <v>103.2</v>
      </c>
      <c r="J27" s="8">
        <v>174.3</v>
      </c>
      <c r="K27" s="8">
        <v>105.1</v>
      </c>
      <c r="L27" s="8">
        <v>100.8</v>
      </c>
      <c r="M27" s="8">
        <v>109.1</v>
      </c>
      <c r="N27" s="8">
        <v>111.1</v>
      </c>
      <c r="O27" s="8">
        <v>115.4</v>
      </c>
      <c r="P27" s="8">
        <v>119.2</v>
      </c>
      <c r="Q27" s="8">
        <v>112.9</v>
      </c>
      <c r="R27" s="8">
        <v>111.4</v>
      </c>
      <c r="S27" s="8">
        <v>109</v>
      </c>
      <c r="T27" s="8">
        <v>111.1</v>
      </c>
      <c r="U27" s="8">
        <v>109.7</v>
      </c>
      <c r="V27" s="8">
        <v>109.5</v>
      </c>
      <c r="W27" s="8">
        <v>109.6</v>
      </c>
      <c r="X27" s="8">
        <v>107.9</v>
      </c>
      <c r="Y27" s="8">
        <v>110.4</v>
      </c>
      <c r="Z27" s="8">
        <v>107.4</v>
      </c>
      <c r="AA27" s="8">
        <v>111.2</v>
      </c>
      <c r="AB27" s="8">
        <v>106.9</v>
      </c>
      <c r="AC27" s="8">
        <v>109.4</v>
      </c>
      <c r="AD27" s="8">
        <v>113.2</v>
      </c>
    </row>
    <row r="28" spans="1:30" x14ac:dyDescent="0.35">
      <c r="A28" s="8" t="s">
        <v>34</v>
      </c>
      <c r="B28" s="8">
        <v>2013</v>
      </c>
      <c r="C28" s="8" t="s">
        <v>42</v>
      </c>
      <c r="D28" s="8">
        <v>116.4</v>
      </c>
      <c r="E28" s="8">
        <v>116.9</v>
      </c>
      <c r="F28" s="8">
        <v>112.3</v>
      </c>
      <c r="G28" s="8">
        <v>110.5</v>
      </c>
      <c r="H28" s="8">
        <v>105.3</v>
      </c>
      <c r="I28" s="8">
        <v>107.3</v>
      </c>
      <c r="J28" s="8">
        <v>160.9</v>
      </c>
      <c r="K28" s="8">
        <v>107.1</v>
      </c>
      <c r="L28" s="8">
        <v>103.1</v>
      </c>
      <c r="M28" s="8">
        <v>108.3</v>
      </c>
      <c r="N28" s="8">
        <v>110.7</v>
      </c>
      <c r="O28" s="8">
        <v>114.6</v>
      </c>
      <c r="P28" s="8">
        <v>118.3</v>
      </c>
      <c r="Q28" s="8">
        <v>112</v>
      </c>
      <c r="R28" s="8">
        <v>112.2</v>
      </c>
      <c r="S28" s="8">
        <v>110.4</v>
      </c>
      <c r="T28" s="8">
        <v>111.9</v>
      </c>
      <c r="U28" s="8">
        <v>109.7</v>
      </c>
      <c r="V28" s="8">
        <v>110.5</v>
      </c>
      <c r="W28" s="8">
        <v>109.6</v>
      </c>
      <c r="X28" s="8">
        <v>108.1</v>
      </c>
      <c r="Y28" s="8">
        <v>109.9</v>
      </c>
      <c r="Z28" s="8">
        <v>107.5</v>
      </c>
      <c r="AA28" s="8">
        <v>110.6</v>
      </c>
      <c r="AB28" s="8">
        <v>106.8</v>
      </c>
      <c r="AC28" s="8">
        <v>109</v>
      </c>
      <c r="AD28" s="8">
        <v>113.7</v>
      </c>
    </row>
    <row r="29" spans="1:30" x14ac:dyDescent="0.35">
      <c r="A29" s="8" t="s">
        <v>30</v>
      </c>
      <c r="B29" s="8">
        <v>2013</v>
      </c>
      <c r="C29" s="8" t="s">
        <v>43</v>
      </c>
      <c r="D29" s="8">
        <v>116.3</v>
      </c>
      <c r="E29" s="8">
        <v>115.4</v>
      </c>
      <c r="F29" s="8">
        <v>112.6</v>
      </c>
      <c r="G29" s="8">
        <v>111.7</v>
      </c>
      <c r="H29" s="8">
        <v>107.7</v>
      </c>
      <c r="I29" s="8">
        <v>113.2</v>
      </c>
      <c r="J29" s="8">
        <v>164.9</v>
      </c>
      <c r="K29" s="8">
        <v>108.3</v>
      </c>
      <c r="L29" s="8">
        <v>103.9</v>
      </c>
      <c r="M29" s="8">
        <v>108.2</v>
      </c>
      <c r="N29" s="8">
        <v>111.1</v>
      </c>
      <c r="O29" s="8">
        <v>114.9</v>
      </c>
      <c r="P29" s="8">
        <v>119.8</v>
      </c>
      <c r="Q29" s="8">
        <v>112.2</v>
      </c>
      <c r="R29" s="8">
        <v>113.6</v>
      </c>
      <c r="S29" s="8">
        <v>112.3</v>
      </c>
      <c r="T29" s="8">
        <v>113.4</v>
      </c>
      <c r="U29" s="8" t="s">
        <v>32</v>
      </c>
      <c r="V29" s="8">
        <v>111.6</v>
      </c>
      <c r="W29" s="8">
        <v>110.4</v>
      </c>
      <c r="X29" s="8">
        <v>108.9</v>
      </c>
      <c r="Y29" s="8">
        <v>109.3</v>
      </c>
      <c r="Z29" s="8">
        <v>108.3</v>
      </c>
      <c r="AA29" s="8">
        <v>110.2</v>
      </c>
      <c r="AB29" s="8">
        <v>107.5</v>
      </c>
      <c r="AC29" s="8">
        <v>109.1</v>
      </c>
      <c r="AD29" s="8">
        <v>115.5</v>
      </c>
    </row>
    <row r="30" spans="1:30" x14ac:dyDescent="0.35">
      <c r="A30" s="8" t="s">
        <v>33</v>
      </c>
      <c r="B30" s="8">
        <v>2013</v>
      </c>
      <c r="C30" s="8" t="s">
        <v>43</v>
      </c>
      <c r="D30" s="8">
        <v>118.9</v>
      </c>
      <c r="E30" s="8">
        <v>118.1</v>
      </c>
      <c r="F30" s="8">
        <v>114.5</v>
      </c>
      <c r="G30" s="8">
        <v>110.4</v>
      </c>
      <c r="H30" s="8">
        <v>102.3</v>
      </c>
      <c r="I30" s="8">
        <v>106.2</v>
      </c>
      <c r="J30" s="8">
        <v>183.5</v>
      </c>
      <c r="K30" s="8">
        <v>105.3</v>
      </c>
      <c r="L30" s="8">
        <v>100.2</v>
      </c>
      <c r="M30" s="8">
        <v>109.6</v>
      </c>
      <c r="N30" s="8">
        <v>111.4</v>
      </c>
      <c r="O30" s="8">
        <v>116</v>
      </c>
      <c r="P30" s="8">
        <v>120.8</v>
      </c>
      <c r="Q30" s="8">
        <v>113.5</v>
      </c>
      <c r="R30" s="8">
        <v>112.5</v>
      </c>
      <c r="S30" s="8">
        <v>109.7</v>
      </c>
      <c r="T30" s="8">
        <v>112</v>
      </c>
      <c r="U30" s="8">
        <v>110.5</v>
      </c>
      <c r="V30" s="8">
        <v>109.7</v>
      </c>
      <c r="W30" s="8">
        <v>110.2</v>
      </c>
      <c r="X30" s="8">
        <v>108.2</v>
      </c>
      <c r="Y30" s="8">
        <v>109.7</v>
      </c>
      <c r="Z30" s="8">
        <v>108</v>
      </c>
      <c r="AA30" s="8">
        <v>111.3</v>
      </c>
      <c r="AB30" s="8">
        <v>107.3</v>
      </c>
      <c r="AC30" s="8">
        <v>109.4</v>
      </c>
      <c r="AD30" s="8">
        <v>114</v>
      </c>
    </row>
    <row r="31" spans="1:30" x14ac:dyDescent="0.35">
      <c r="A31" s="8" t="s">
        <v>34</v>
      </c>
      <c r="B31" s="8">
        <v>2013</v>
      </c>
      <c r="C31" s="8" t="s">
        <v>43</v>
      </c>
      <c r="D31" s="8">
        <v>117.1</v>
      </c>
      <c r="E31" s="8">
        <v>116.3</v>
      </c>
      <c r="F31" s="8">
        <v>113.3</v>
      </c>
      <c r="G31" s="8">
        <v>111.2</v>
      </c>
      <c r="H31" s="8">
        <v>105.7</v>
      </c>
      <c r="I31" s="8">
        <v>109.9</v>
      </c>
      <c r="J31" s="8">
        <v>171.2</v>
      </c>
      <c r="K31" s="8">
        <v>107.3</v>
      </c>
      <c r="L31" s="8">
        <v>102.7</v>
      </c>
      <c r="M31" s="8">
        <v>108.7</v>
      </c>
      <c r="N31" s="8">
        <v>111.2</v>
      </c>
      <c r="O31" s="8">
        <v>115.4</v>
      </c>
      <c r="P31" s="8">
        <v>120.2</v>
      </c>
      <c r="Q31" s="8">
        <v>112.5</v>
      </c>
      <c r="R31" s="8">
        <v>113.2</v>
      </c>
      <c r="S31" s="8">
        <v>111.2</v>
      </c>
      <c r="T31" s="8">
        <v>112.8</v>
      </c>
      <c r="U31" s="8">
        <v>110.5</v>
      </c>
      <c r="V31" s="8">
        <v>110.9</v>
      </c>
      <c r="W31" s="8">
        <v>110.3</v>
      </c>
      <c r="X31" s="8">
        <v>108.6</v>
      </c>
      <c r="Y31" s="8">
        <v>109.5</v>
      </c>
      <c r="Z31" s="8">
        <v>108.1</v>
      </c>
      <c r="AA31" s="8">
        <v>110.8</v>
      </c>
      <c r="AB31" s="8">
        <v>107.4</v>
      </c>
      <c r="AC31" s="8">
        <v>109.2</v>
      </c>
      <c r="AD31" s="8">
        <v>114.8</v>
      </c>
    </row>
    <row r="32" spans="1:30" x14ac:dyDescent="0.35">
      <c r="A32" s="8" t="s">
        <v>30</v>
      </c>
      <c r="B32" s="8">
        <v>2013</v>
      </c>
      <c r="C32" s="8" t="s">
        <v>44</v>
      </c>
      <c r="D32" s="8">
        <v>117.3</v>
      </c>
      <c r="E32" s="8">
        <v>114.9</v>
      </c>
      <c r="F32" s="8">
        <v>116.2</v>
      </c>
      <c r="G32" s="8">
        <v>112.8</v>
      </c>
      <c r="H32" s="8">
        <v>108.9</v>
      </c>
      <c r="I32" s="8">
        <v>116.6</v>
      </c>
      <c r="J32" s="8">
        <v>178.1</v>
      </c>
      <c r="K32" s="8">
        <v>109.1</v>
      </c>
      <c r="L32" s="8">
        <v>103.6</v>
      </c>
      <c r="M32" s="8">
        <v>109</v>
      </c>
      <c r="N32" s="8">
        <v>111.8</v>
      </c>
      <c r="O32" s="8">
        <v>116</v>
      </c>
      <c r="P32" s="8">
        <v>122.5</v>
      </c>
      <c r="Q32" s="8">
        <v>112.8</v>
      </c>
      <c r="R32" s="8">
        <v>114.6</v>
      </c>
      <c r="S32" s="8">
        <v>113.1</v>
      </c>
      <c r="T32" s="8">
        <v>114.4</v>
      </c>
      <c r="U32" s="8" t="s">
        <v>32</v>
      </c>
      <c r="V32" s="8">
        <v>112.6</v>
      </c>
      <c r="W32" s="8">
        <v>111.3</v>
      </c>
      <c r="X32" s="8">
        <v>109.7</v>
      </c>
      <c r="Y32" s="8">
        <v>109.6</v>
      </c>
      <c r="Z32" s="8">
        <v>108.7</v>
      </c>
      <c r="AA32" s="8">
        <v>111</v>
      </c>
      <c r="AB32" s="8">
        <v>108.2</v>
      </c>
      <c r="AC32" s="8">
        <v>109.8</v>
      </c>
      <c r="AD32" s="8">
        <v>117.4</v>
      </c>
    </row>
    <row r="33" spans="1:30" x14ac:dyDescent="0.35">
      <c r="A33" s="8" t="s">
        <v>33</v>
      </c>
      <c r="B33" s="8">
        <v>2013</v>
      </c>
      <c r="C33" s="8" t="s">
        <v>45</v>
      </c>
      <c r="D33" s="8">
        <v>119.8</v>
      </c>
      <c r="E33" s="8">
        <v>116.3</v>
      </c>
      <c r="F33" s="8">
        <v>122.6</v>
      </c>
      <c r="G33" s="8">
        <v>112</v>
      </c>
      <c r="H33" s="8">
        <v>103.2</v>
      </c>
      <c r="I33" s="8">
        <v>110</v>
      </c>
      <c r="J33" s="8">
        <v>192.8</v>
      </c>
      <c r="K33" s="8">
        <v>106.3</v>
      </c>
      <c r="L33" s="8">
        <v>99.5</v>
      </c>
      <c r="M33" s="8">
        <v>110.3</v>
      </c>
      <c r="N33" s="8">
        <v>111.8</v>
      </c>
      <c r="O33" s="8">
        <v>117.1</v>
      </c>
      <c r="P33" s="8">
        <v>122.9</v>
      </c>
      <c r="Q33" s="8">
        <v>114.1</v>
      </c>
      <c r="R33" s="8">
        <v>113.5</v>
      </c>
      <c r="S33" s="8">
        <v>110.3</v>
      </c>
      <c r="T33" s="8">
        <v>113</v>
      </c>
      <c r="U33" s="8">
        <v>111.1</v>
      </c>
      <c r="V33" s="8">
        <v>110</v>
      </c>
      <c r="W33" s="8">
        <v>110.9</v>
      </c>
      <c r="X33" s="8">
        <v>108.6</v>
      </c>
      <c r="Y33" s="8">
        <v>109.5</v>
      </c>
      <c r="Z33" s="8">
        <v>108.5</v>
      </c>
      <c r="AA33" s="8">
        <v>111.3</v>
      </c>
      <c r="AB33" s="8">
        <v>107.9</v>
      </c>
      <c r="AC33" s="8">
        <v>109.6</v>
      </c>
      <c r="AD33" s="8">
        <v>115</v>
      </c>
    </row>
    <row r="34" spans="1:30" x14ac:dyDescent="0.35">
      <c r="A34" s="8" t="s">
        <v>34</v>
      </c>
      <c r="B34" s="8">
        <v>2013</v>
      </c>
      <c r="C34" s="8" t="s">
        <v>45</v>
      </c>
      <c r="D34" s="8">
        <v>118.1</v>
      </c>
      <c r="E34" s="8">
        <v>115.4</v>
      </c>
      <c r="F34" s="8">
        <v>118.7</v>
      </c>
      <c r="G34" s="8">
        <v>112.5</v>
      </c>
      <c r="H34" s="8">
        <v>106.8</v>
      </c>
      <c r="I34" s="8">
        <v>113.5</v>
      </c>
      <c r="J34" s="8">
        <v>183.1</v>
      </c>
      <c r="K34" s="8">
        <v>108.2</v>
      </c>
      <c r="L34" s="8">
        <v>102.2</v>
      </c>
      <c r="M34" s="8">
        <v>109.4</v>
      </c>
      <c r="N34" s="8">
        <v>111.8</v>
      </c>
      <c r="O34" s="8">
        <v>116.5</v>
      </c>
      <c r="P34" s="8">
        <v>122.6</v>
      </c>
      <c r="Q34" s="8">
        <v>113.1</v>
      </c>
      <c r="R34" s="8">
        <v>114.2</v>
      </c>
      <c r="S34" s="8">
        <v>111.9</v>
      </c>
      <c r="T34" s="8">
        <v>113.8</v>
      </c>
      <c r="U34" s="8">
        <v>111.1</v>
      </c>
      <c r="V34" s="8">
        <v>111.6</v>
      </c>
      <c r="W34" s="8">
        <v>111.1</v>
      </c>
      <c r="X34" s="8">
        <v>109.3</v>
      </c>
      <c r="Y34" s="8">
        <v>109.5</v>
      </c>
      <c r="Z34" s="8">
        <v>108.6</v>
      </c>
      <c r="AA34" s="8">
        <v>111.2</v>
      </c>
      <c r="AB34" s="8">
        <v>108.1</v>
      </c>
      <c r="AC34" s="8">
        <v>109.7</v>
      </c>
      <c r="AD34" s="8">
        <v>116.3</v>
      </c>
    </row>
    <row r="35" spans="1:30" x14ac:dyDescent="0.35">
      <c r="A35" s="8" t="s">
        <v>30</v>
      </c>
      <c r="B35" s="8">
        <v>2013</v>
      </c>
      <c r="C35" s="8" t="s">
        <v>46</v>
      </c>
      <c r="D35" s="8">
        <v>118.4</v>
      </c>
      <c r="E35" s="8">
        <v>115.9</v>
      </c>
      <c r="F35" s="8">
        <v>120.4</v>
      </c>
      <c r="G35" s="8">
        <v>113.8</v>
      </c>
      <c r="H35" s="8">
        <v>109.5</v>
      </c>
      <c r="I35" s="8">
        <v>115.5</v>
      </c>
      <c r="J35" s="8">
        <v>145.69999999999999</v>
      </c>
      <c r="K35" s="8">
        <v>109.5</v>
      </c>
      <c r="L35" s="8">
        <v>102.9</v>
      </c>
      <c r="M35" s="8">
        <v>109.8</v>
      </c>
      <c r="N35" s="8">
        <v>112.1</v>
      </c>
      <c r="O35" s="8">
        <v>116.8</v>
      </c>
      <c r="P35" s="8">
        <v>118.7</v>
      </c>
      <c r="Q35" s="8">
        <v>113.6</v>
      </c>
      <c r="R35" s="8">
        <v>115.8</v>
      </c>
      <c r="S35" s="8">
        <v>114</v>
      </c>
      <c r="T35" s="8">
        <v>115.5</v>
      </c>
      <c r="U35" s="8" t="s">
        <v>32</v>
      </c>
      <c r="V35" s="8">
        <v>112.8</v>
      </c>
      <c r="W35" s="8">
        <v>112.1</v>
      </c>
      <c r="X35" s="8">
        <v>110.1</v>
      </c>
      <c r="Y35" s="8">
        <v>109.9</v>
      </c>
      <c r="Z35" s="8">
        <v>109.2</v>
      </c>
      <c r="AA35" s="8">
        <v>111.6</v>
      </c>
      <c r="AB35" s="8">
        <v>108.1</v>
      </c>
      <c r="AC35" s="8">
        <v>110.1</v>
      </c>
      <c r="AD35" s="8">
        <v>115.5</v>
      </c>
    </row>
    <row r="36" spans="1:30" x14ac:dyDescent="0.35">
      <c r="A36" s="8" t="s">
        <v>33</v>
      </c>
      <c r="B36" s="8">
        <v>2013</v>
      </c>
      <c r="C36" s="8" t="s">
        <v>46</v>
      </c>
      <c r="D36" s="8">
        <v>120.5</v>
      </c>
      <c r="E36" s="8">
        <v>118.1</v>
      </c>
      <c r="F36" s="8">
        <v>128.5</v>
      </c>
      <c r="G36" s="8">
        <v>112.8</v>
      </c>
      <c r="H36" s="8">
        <v>103.4</v>
      </c>
      <c r="I36" s="8">
        <v>110.7</v>
      </c>
      <c r="J36" s="8">
        <v>144.80000000000001</v>
      </c>
      <c r="K36" s="8">
        <v>107.1</v>
      </c>
      <c r="L36" s="8">
        <v>98.6</v>
      </c>
      <c r="M36" s="8">
        <v>111.9</v>
      </c>
      <c r="N36" s="8">
        <v>112.1</v>
      </c>
      <c r="O36" s="8">
        <v>118.1</v>
      </c>
      <c r="P36" s="8">
        <v>117.8</v>
      </c>
      <c r="Q36" s="8">
        <v>115</v>
      </c>
      <c r="R36" s="8">
        <v>114.2</v>
      </c>
      <c r="S36" s="8">
        <v>110.9</v>
      </c>
      <c r="T36" s="8">
        <v>113.7</v>
      </c>
      <c r="U36" s="8">
        <v>110.7</v>
      </c>
      <c r="V36" s="8">
        <v>110.4</v>
      </c>
      <c r="W36" s="8">
        <v>111.3</v>
      </c>
      <c r="X36" s="8">
        <v>109</v>
      </c>
      <c r="Y36" s="8">
        <v>109.7</v>
      </c>
      <c r="Z36" s="8">
        <v>108.9</v>
      </c>
      <c r="AA36" s="8">
        <v>111.4</v>
      </c>
      <c r="AB36" s="8">
        <v>107.7</v>
      </c>
      <c r="AC36" s="8">
        <v>109.8</v>
      </c>
      <c r="AD36" s="8">
        <v>113.3</v>
      </c>
    </row>
    <row r="37" spans="1:30" x14ac:dyDescent="0.35">
      <c r="A37" s="8" t="s">
        <v>34</v>
      </c>
      <c r="B37" s="8">
        <v>2013</v>
      </c>
      <c r="C37" s="8" t="s">
        <v>46</v>
      </c>
      <c r="D37" s="8">
        <v>119.1</v>
      </c>
      <c r="E37" s="8">
        <v>116.7</v>
      </c>
      <c r="F37" s="8">
        <v>123.5</v>
      </c>
      <c r="G37" s="8">
        <v>113.4</v>
      </c>
      <c r="H37" s="8">
        <v>107.3</v>
      </c>
      <c r="I37" s="8">
        <v>113.3</v>
      </c>
      <c r="J37" s="8">
        <v>145.4</v>
      </c>
      <c r="K37" s="8">
        <v>108.7</v>
      </c>
      <c r="L37" s="8">
        <v>101.5</v>
      </c>
      <c r="M37" s="8">
        <v>110.5</v>
      </c>
      <c r="N37" s="8">
        <v>112.1</v>
      </c>
      <c r="O37" s="8">
        <v>117.4</v>
      </c>
      <c r="P37" s="8">
        <v>118.4</v>
      </c>
      <c r="Q37" s="8">
        <v>114</v>
      </c>
      <c r="R37" s="8">
        <v>115.2</v>
      </c>
      <c r="S37" s="8">
        <v>112.7</v>
      </c>
      <c r="T37" s="8">
        <v>114.8</v>
      </c>
      <c r="U37" s="8">
        <v>110.7</v>
      </c>
      <c r="V37" s="8">
        <v>111.9</v>
      </c>
      <c r="W37" s="8">
        <v>111.7</v>
      </c>
      <c r="X37" s="8">
        <v>109.7</v>
      </c>
      <c r="Y37" s="8">
        <v>109.8</v>
      </c>
      <c r="Z37" s="8">
        <v>109</v>
      </c>
      <c r="AA37" s="8">
        <v>111.5</v>
      </c>
      <c r="AB37" s="8">
        <v>107.9</v>
      </c>
      <c r="AC37" s="8">
        <v>110</v>
      </c>
      <c r="AD37" s="8">
        <v>114.5</v>
      </c>
    </row>
    <row r="38" spans="1:30" x14ac:dyDescent="0.35">
      <c r="A38" s="8" t="s">
        <v>30</v>
      </c>
      <c r="B38" s="8">
        <v>2014</v>
      </c>
      <c r="C38" s="8" t="s">
        <v>31</v>
      </c>
      <c r="D38" s="8">
        <v>118.9</v>
      </c>
      <c r="E38" s="8">
        <v>117.1</v>
      </c>
      <c r="F38" s="8">
        <v>120.5</v>
      </c>
      <c r="G38" s="8">
        <v>114.4</v>
      </c>
      <c r="H38" s="8">
        <v>109</v>
      </c>
      <c r="I38" s="8">
        <v>115.5</v>
      </c>
      <c r="J38" s="8">
        <v>123.9</v>
      </c>
      <c r="K38" s="8">
        <v>109.6</v>
      </c>
      <c r="L38" s="8">
        <v>101.8</v>
      </c>
      <c r="M38" s="8">
        <v>110.2</v>
      </c>
      <c r="N38" s="8">
        <v>112.4</v>
      </c>
      <c r="O38" s="8">
        <v>117.3</v>
      </c>
      <c r="P38" s="8">
        <v>116</v>
      </c>
      <c r="Q38" s="8">
        <v>114</v>
      </c>
      <c r="R38" s="8">
        <v>116.5</v>
      </c>
      <c r="S38" s="8">
        <v>114.5</v>
      </c>
      <c r="T38" s="8">
        <v>116.2</v>
      </c>
      <c r="U38" s="8" t="s">
        <v>32</v>
      </c>
      <c r="V38" s="8">
        <v>113</v>
      </c>
      <c r="W38" s="8">
        <v>112.6</v>
      </c>
      <c r="X38" s="8">
        <v>110.6</v>
      </c>
      <c r="Y38" s="8">
        <v>110.5</v>
      </c>
      <c r="Z38" s="8">
        <v>109.6</v>
      </c>
      <c r="AA38" s="8">
        <v>111.8</v>
      </c>
      <c r="AB38" s="8">
        <v>108.3</v>
      </c>
      <c r="AC38" s="8">
        <v>110.6</v>
      </c>
      <c r="AD38" s="8">
        <v>114.2</v>
      </c>
    </row>
    <row r="39" spans="1:30" x14ac:dyDescent="0.35">
      <c r="A39" s="8" t="s">
        <v>33</v>
      </c>
      <c r="B39" s="8">
        <v>2014</v>
      </c>
      <c r="C39" s="8" t="s">
        <v>31</v>
      </c>
      <c r="D39" s="8">
        <v>121.2</v>
      </c>
      <c r="E39" s="8">
        <v>122</v>
      </c>
      <c r="F39" s="8">
        <v>129.9</v>
      </c>
      <c r="G39" s="8">
        <v>113.6</v>
      </c>
      <c r="H39" s="8">
        <v>102.9</v>
      </c>
      <c r="I39" s="8">
        <v>112.1</v>
      </c>
      <c r="J39" s="8">
        <v>118.9</v>
      </c>
      <c r="K39" s="8">
        <v>107.5</v>
      </c>
      <c r="L39" s="8">
        <v>96.9</v>
      </c>
      <c r="M39" s="8">
        <v>112.7</v>
      </c>
      <c r="N39" s="8">
        <v>112.1</v>
      </c>
      <c r="O39" s="8">
        <v>119</v>
      </c>
      <c r="P39" s="8">
        <v>115.5</v>
      </c>
      <c r="Q39" s="8">
        <v>115.7</v>
      </c>
      <c r="R39" s="8">
        <v>114.8</v>
      </c>
      <c r="S39" s="8">
        <v>111.3</v>
      </c>
      <c r="T39" s="8">
        <v>114.3</v>
      </c>
      <c r="U39" s="8">
        <v>111.6</v>
      </c>
      <c r="V39" s="8">
        <v>111</v>
      </c>
      <c r="W39" s="8">
        <v>111.9</v>
      </c>
      <c r="X39" s="8">
        <v>109.7</v>
      </c>
      <c r="Y39" s="8">
        <v>110.8</v>
      </c>
      <c r="Z39" s="8">
        <v>109.8</v>
      </c>
      <c r="AA39" s="8">
        <v>111.5</v>
      </c>
      <c r="AB39" s="8">
        <v>108</v>
      </c>
      <c r="AC39" s="8">
        <v>110.5</v>
      </c>
      <c r="AD39" s="8">
        <v>112.9</v>
      </c>
    </row>
    <row r="40" spans="1:30" x14ac:dyDescent="0.35">
      <c r="A40" s="8" t="s">
        <v>34</v>
      </c>
      <c r="B40" s="8">
        <v>2014</v>
      </c>
      <c r="C40" s="8" t="s">
        <v>31</v>
      </c>
      <c r="D40" s="8">
        <v>119.6</v>
      </c>
      <c r="E40" s="8">
        <v>118.8</v>
      </c>
      <c r="F40" s="8">
        <v>124.1</v>
      </c>
      <c r="G40" s="8">
        <v>114.1</v>
      </c>
      <c r="H40" s="8">
        <v>106.8</v>
      </c>
      <c r="I40" s="8">
        <v>113.9</v>
      </c>
      <c r="J40" s="8">
        <v>122.2</v>
      </c>
      <c r="K40" s="8">
        <v>108.9</v>
      </c>
      <c r="L40" s="8">
        <v>100.2</v>
      </c>
      <c r="M40" s="8">
        <v>111</v>
      </c>
      <c r="N40" s="8">
        <v>112.3</v>
      </c>
      <c r="O40" s="8">
        <v>118.1</v>
      </c>
      <c r="P40" s="8">
        <v>115.8</v>
      </c>
      <c r="Q40" s="8">
        <v>114.5</v>
      </c>
      <c r="R40" s="8">
        <v>115.8</v>
      </c>
      <c r="S40" s="8">
        <v>113.2</v>
      </c>
      <c r="T40" s="8">
        <v>115.4</v>
      </c>
      <c r="U40" s="8">
        <v>111.6</v>
      </c>
      <c r="V40" s="8">
        <v>112.2</v>
      </c>
      <c r="W40" s="8">
        <v>112.3</v>
      </c>
      <c r="X40" s="8">
        <v>110.3</v>
      </c>
      <c r="Y40" s="8">
        <v>110.7</v>
      </c>
      <c r="Z40" s="8">
        <v>109.7</v>
      </c>
      <c r="AA40" s="8">
        <v>111.6</v>
      </c>
      <c r="AB40" s="8">
        <v>108.2</v>
      </c>
      <c r="AC40" s="8">
        <v>110.6</v>
      </c>
      <c r="AD40" s="8">
        <v>113.6</v>
      </c>
    </row>
    <row r="41" spans="1:30" x14ac:dyDescent="0.35">
      <c r="A41" s="8" t="s">
        <v>30</v>
      </c>
      <c r="B41" s="8">
        <v>2014</v>
      </c>
      <c r="C41" s="8" t="s">
        <v>35</v>
      </c>
      <c r="D41" s="8">
        <v>119.4</v>
      </c>
      <c r="E41" s="8">
        <v>117.7</v>
      </c>
      <c r="F41" s="8">
        <v>121.2</v>
      </c>
      <c r="G41" s="8">
        <v>115</v>
      </c>
      <c r="H41" s="8">
        <v>109</v>
      </c>
      <c r="I41" s="8">
        <v>116.6</v>
      </c>
      <c r="J41" s="8">
        <v>116</v>
      </c>
      <c r="K41" s="8">
        <v>109.8</v>
      </c>
      <c r="L41" s="8">
        <v>101.1</v>
      </c>
      <c r="M41" s="8">
        <v>110.4</v>
      </c>
      <c r="N41" s="8">
        <v>112.9</v>
      </c>
      <c r="O41" s="8">
        <v>117.8</v>
      </c>
      <c r="P41" s="8">
        <v>115.3</v>
      </c>
      <c r="Q41" s="8">
        <v>114.2</v>
      </c>
      <c r="R41" s="8">
        <v>117.1</v>
      </c>
      <c r="S41" s="8">
        <v>114.5</v>
      </c>
      <c r="T41" s="8">
        <v>116.7</v>
      </c>
      <c r="U41" s="8" t="s">
        <v>32</v>
      </c>
      <c r="V41" s="8">
        <v>113.2</v>
      </c>
      <c r="W41" s="8">
        <v>112.9</v>
      </c>
      <c r="X41" s="8">
        <v>110.9</v>
      </c>
      <c r="Y41" s="8">
        <v>110.8</v>
      </c>
      <c r="Z41" s="8">
        <v>109.9</v>
      </c>
      <c r="AA41" s="8">
        <v>112</v>
      </c>
      <c r="AB41" s="8">
        <v>108.7</v>
      </c>
      <c r="AC41" s="8">
        <v>110.9</v>
      </c>
      <c r="AD41" s="8">
        <v>114</v>
      </c>
    </row>
    <row r="42" spans="1:30" x14ac:dyDescent="0.35">
      <c r="A42" s="8" t="s">
        <v>33</v>
      </c>
      <c r="B42" s="8">
        <v>2014</v>
      </c>
      <c r="C42" s="8" t="s">
        <v>35</v>
      </c>
      <c r="D42" s="8">
        <v>121.9</v>
      </c>
      <c r="E42" s="8">
        <v>122</v>
      </c>
      <c r="F42" s="8">
        <v>124.5</v>
      </c>
      <c r="G42" s="8">
        <v>115.2</v>
      </c>
      <c r="H42" s="8">
        <v>102.5</v>
      </c>
      <c r="I42" s="8">
        <v>114.1</v>
      </c>
      <c r="J42" s="8">
        <v>111.5</v>
      </c>
      <c r="K42" s="8">
        <v>108.2</v>
      </c>
      <c r="L42" s="8">
        <v>95.4</v>
      </c>
      <c r="M42" s="8">
        <v>113.5</v>
      </c>
      <c r="N42" s="8">
        <v>112.1</v>
      </c>
      <c r="O42" s="8">
        <v>119.9</v>
      </c>
      <c r="P42" s="8">
        <v>115.2</v>
      </c>
      <c r="Q42" s="8">
        <v>116.2</v>
      </c>
      <c r="R42" s="8">
        <v>115.3</v>
      </c>
      <c r="S42" s="8">
        <v>111.7</v>
      </c>
      <c r="T42" s="8">
        <v>114.7</v>
      </c>
      <c r="U42" s="8">
        <v>112.5</v>
      </c>
      <c r="V42" s="8">
        <v>111.1</v>
      </c>
      <c r="W42" s="8">
        <v>112.6</v>
      </c>
      <c r="X42" s="8">
        <v>110.4</v>
      </c>
      <c r="Y42" s="8">
        <v>111.3</v>
      </c>
      <c r="Z42" s="8">
        <v>110.3</v>
      </c>
      <c r="AA42" s="8">
        <v>111.6</v>
      </c>
      <c r="AB42" s="8">
        <v>108.7</v>
      </c>
      <c r="AC42" s="8">
        <v>111</v>
      </c>
      <c r="AD42" s="8">
        <v>113.1</v>
      </c>
    </row>
    <row r="43" spans="1:30" x14ac:dyDescent="0.35">
      <c r="A43" s="8" t="s">
        <v>34</v>
      </c>
      <c r="B43" s="8">
        <v>2014</v>
      </c>
      <c r="C43" s="8" t="s">
        <v>35</v>
      </c>
      <c r="D43" s="8">
        <v>120.2</v>
      </c>
      <c r="E43" s="8">
        <v>119.2</v>
      </c>
      <c r="F43" s="8">
        <v>122.5</v>
      </c>
      <c r="G43" s="8">
        <v>115.1</v>
      </c>
      <c r="H43" s="8">
        <v>106.6</v>
      </c>
      <c r="I43" s="8">
        <v>115.4</v>
      </c>
      <c r="J43" s="8">
        <v>114.5</v>
      </c>
      <c r="K43" s="8">
        <v>109.3</v>
      </c>
      <c r="L43" s="8">
        <v>99.2</v>
      </c>
      <c r="M43" s="8">
        <v>111.4</v>
      </c>
      <c r="N43" s="8">
        <v>112.6</v>
      </c>
      <c r="O43" s="8">
        <v>118.8</v>
      </c>
      <c r="P43" s="8">
        <v>115.3</v>
      </c>
      <c r="Q43" s="8">
        <v>114.7</v>
      </c>
      <c r="R43" s="8">
        <v>116.4</v>
      </c>
      <c r="S43" s="8">
        <v>113.3</v>
      </c>
      <c r="T43" s="8">
        <v>115.9</v>
      </c>
      <c r="U43" s="8">
        <v>112.5</v>
      </c>
      <c r="V43" s="8">
        <v>112.4</v>
      </c>
      <c r="W43" s="8">
        <v>112.8</v>
      </c>
      <c r="X43" s="8">
        <v>110.7</v>
      </c>
      <c r="Y43" s="8">
        <v>111.1</v>
      </c>
      <c r="Z43" s="8">
        <v>110.1</v>
      </c>
      <c r="AA43" s="8">
        <v>111.8</v>
      </c>
      <c r="AB43" s="8">
        <v>108.7</v>
      </c>
      <c r="AC43" s="8">
        <v>110.9</v>
      </c>
      <c r="AD43" s="8">
        <v>113.6</v>
      </c>
    </row>
    <row r="44" spans="1:30" x14ac:dyDescent="0.35">
      <c r="A44" s="8" t="s">
        <v>30</v>
      </c>
      <c r="B44" s="8">
        <v>2014</v>
      </c>
      <c r="C44" s="8" t="s">
        <v>36</v>
      </c>
      <c r="D44" s="8">
        <v>120.1</v>
      </c>
      <c r="E44" s="8">
        <v>118.1</v>
      </c>
      <c r="F44" s="8">
        <v>120.7</v>
      </c>
      <c r="G44" s="8">
        <v>116.1</v>
      </c>
      <c r="H44" s="8">
        <v>109.3</v>
      </c>
      <c r="I44" s="8">
        <v>119.6</v>
      </c>
      <c r="J44" s="8">
        <v>117.9</v>
      </c>
      <c r="K44" s="8">
        <v>110.2</v>
      </c>
      <c r="L44" s="8">
        <v>101.2</v>
      </c>
      <c r="M44" s="8">
        <v>110.7</v>
      </c>
      <c r="N44" s="8">
        <v>113</v>
      </c>
      <c r="O44" s="8">
        <v>118.3</v>
      </c>
      <c r="P44" s="8">
        <v>116.2</v>
      </c>
      <c r="Q44" s="8">
        <v>114.6</v>
      </c>
      <c r="R44" s="8">
        <v>117.5</v>
      </c>
      <c r="S44" s="8">
        <v>114.9</v>
      </c>
      <c r="T44" s="8">
        <v>117.2</v>
      </c>
      <c r="U44" s="8" t="s">
        <v>32</v>
      </c>
      <c r="V44" s="8">
        <v>113.4</v>
      </c>
      <c r="W44" s="8">
        <v>113.4</v>
      </c>
      <c r="X44" s="8">
        <v>111.4</v>
      </c>
      <c r="Y44" s="8">
        <v>111.2</v>
      </c>
      <c r="Z44" s="8">
        <v>110.2</v>
      </c>
      <c r="AA44" s="8">
        <v>112.4</v>
      </c>
      <c r="AB44" s="8">
        <v>108.9</v>
      </c>
      <c r="AC44" s="8">
        <v>111.3</v>
      </c>
      <c r="AD44" s="8">
        <v>114.6</v>
      </c>
    </row>
    <row r="45" spans="1:30" x14ac:dyDescent="0.35">
      <c r="A45" s="8" t="s">
        <v>33</v>
      </c>
      <c r="B45" s="8">
        <v>2014</v>
      </c>
      <c r="C45" s="8" t="s">
        <v>36</v>
      </c>
      <c r="D45" s="8">
        <v>122.1</v>
      </c>
      <c r="E45" s="8">
        <v>121.4</v>
      </c>
      <c r="F45" s="8">
        <v>121.5</v>
      </c>
      <c r="G45" s="8">
        <v>116.2</v>
      </c>
      <c r="H45" s="8">
        <v>102.8</v>
      </c>
      <c r="I45" s="8">
        <v>117.7</v>
      </c>
      <c r="J45" s="8">
        <v>113.3</v>
      </c>
      <c r="K45" s="8">
        <v>108.9</v>
      </c>
      <c r="L45" s="8">
        <v>96.3</v>
      </c>
      <c r="M45" s="8">
        <v>114.1</v>
      </c>
      <c r="N45" s="8">
        <v>112.2</v>
      </c>
      <c r="O45" s="8">
        <v>120.5</v>
      </c>
      <c r="P45" s="8">
        <v>116</v>
      </c>
      <c r="Q45" s="8">
        <v>116.7</v>
      </c>
      <c r="R45" s="8">
        <v>115.8</v>
      </c>
      <c r="S45" s="8">
        <v>112.1</v>
      </c>
      <c r="T45" s="8">
        <v>115.2</v>
      </c>
      <c r="U45" s="8">
        <v>113.2</v>
      </c>
      <c r="V45" s="8">
        <v>110.9</v>
      </c>
      <c r="W45" s="8">
        <v>113</v>
      </c>
      <c r="X45" s="8">
        <v>110.8</v>
      </c>
      <c r="Y45" s="8">
        <v>111.6</v>
      </c>
      <c r="Z45" s="8">
        <v>110.9</v>
      </c>
      <c r="AA45" s="8">
        <v>111.8</v>
      </c>
      <c r="AB45" s="8">
        <v>109.2</v>
      </c>
      <c r="AC45" s="8">
        <v>111.4</v>
      </c>
      <c r="AD45" s="8">
        <v>113.7</v>
      </c>
    </row>
    <row r="46" spans="1:30" x14ac:dyDescent="0.35">
      <c r="A46" s="8" t="s">
        <v>34</v>
      </c>
      <c r="B46" s="8">
        <v>2014</v>
      </c>
      <c r="C46" s="8" t="s">
        <v>47</v>
      </c>
      <c r="D46" s="8">
        <v>120.7</v>
      </c>
      <c r="E46" s="8">
        <v>119.3</v>
      </c>
      <c r="F46" s="8">
        <v>121</v>
      </c>
      <c r="G46" s="8">
        <v>116.1</v>
      </c>
      <c r="H46" s="8">
        <v>106.9</v>
      </c>
      <c r="I46" s="8">
        <v>118.7</v>
      </c>
      <c r="J46" s="8">
        <v>116.3</v>
      </c>
      <c r="K46" s="8">
        <v>109.8</v>
      </c>
      <c r="L46" s="8">
        <v>99.6</v>
      </c>
      <c r="M46" s="8">
        <v>111.8</v>
      </c>
      <c r="N46" s="8">
        <v>112.7</v>
      </c>
      <c r="O46" s="8">
        <v>119.3</v>
      </c>
      <c r="P46" s="8">
        <v>116.1</v>
      </c>
      <c r="Q46" s="8">
        <v>115.2</v>
      </c>
      <c r="R46" s="8">
        <v>116.8</v>
      </c>
      <c r="S46" s="8">
        <v>113.7</v>
      </c>
      <c r="T46" s="8">
        <v>116.4</v>
      </c>
      <c r="U46" s="8">
        <v>113.2</v>
      </c>
      <c r="V46" s="8">
        <v>112.5</v>
      </c>
      <c r="W46" s="8">
        <v>113.2</v>
      </c>
      <c r="X46" s="8">
        <v>111.2</v>
      </c>
      <c r="Y46" s="8">
        <v>111.4</v>
      </c>
      <c r="Z46" s="8">
        <v>110.6</v>
      </c>
      <c r="AA46" s="8">
        <v>112</v>
      </c>
      <c r="AB46" s="8">
        <v>109</v>
      </c>
      <c r="AC46" s="8">
        <v>111.3</v>
      </c>
      <c r="AD46" s="8">
        <v>114.2</v>
      </c>
    </row>
    <row r="47" spans="1:30" x14ac:dyDescent="0.35">
      <c r="A47" s="8" t="s">
        <v>30</v>
      </c>
      <c r="B47" s="8">
        <v>2014</v>
      </c>
      <c r="C47" s="8" t="s">
        <v>37</v>
      </c>
      <c r="D47" s="8">
        <v>120.2</v>
      </c>
      <c r="E47" s="8">
        <v>118.9</v>
      </c>
      <c r="F47" s="8">
        <v>118.1</v>
      </c>
      <c r="G47" s="8">
        <v>117</v>
      </c>
      <c r="H47" s="8">
        <v>109.7</v>
      </c>
      <c r="I47" s="8">
        <v>125.5</v>
      </c>
      <c r="J47" s="8">
        <v>120.5</v>
      </c>
      <c r="K47" s="8">
        <v>111</v>
      </c>
      <c r="L47" s="8">
        <v>102.6</v>
      </c>
      <c r="M47" s="8">
        <v>111.2</v>
      </c>
      <c r="N47" s="8">
        <v>113.5</v>
      </c>
      <c r="O47" s="8">
        <v>118.7</v>
      </c>
      <c r="P47" s="8">
        <v>117.2</v>
      </c>
      <c r="Q47" s="8">
        <v>115.4</v>
      </c>
      <c r="R47" s="8">
        <v>118.1</v>
      </c>
      <c r="S47" s="8">
        <v>116.1</v>
      </c>
      <c r="T47" s="8">
        <v>117.8</v>
      </c>
      <c r="U47" s="8" t="s">
        <v>32</v>
      </c>
      <c r="V47" s="8">
        <v>113.4</v>
      </c>
      <c r="W47" s="8">
        <v>113.7</v>
      </c>
      <c r="X47" s="8">
        <v>111.8</v>
      </c>
      <c r="Y47" s="8">
        <v>111.2</v>
      </c>
      <c r="Z47" s="8">
        <v>110.5</v>
      </c>
      <c r="AA47" s="8">
        <v>113</v>
      </c>
      <c r="AB47" s="8">
        <v>108.9</v>
      </c>
      <c r="AC47" s="8">
        <v>111.5</v>
      </c>
      <c r="AD47" s="8">
        <v>115.4</v>
      </c>
    </row>
    <row r="48" spans="1:30" x14ac:dyDescent="0.35">
      <c r="A48" s="8" t="s">
        <v>33</v>
      </c>
      <c r="B48" s="8">
        <v>2014</v>
      </c>
      <c r="C48" s="8" t="s">
        <v>37</v>
      </c>
      <c r="D48" s="8">
        <v>122.5</v>
      </c>
      <c r="E48" s="8">
        <v>121.7</v>
      </c>
      <c r="F48" s="8">
        <v>113.3</v>
      </c>
      <c r="G48" s="8">
        <v>117</v>
      </c>
      <c r="H48" s="8">
        <v>103.1</v>
      </c>
      <c r="I48" s="8">
        <v>126.7</v>
      </c>
      <c r="J48" s="8">
        <v>121.2</v>
      </c>
      <c r="K48" s="8">
        <v>111</v>
      </c>
      <c r="L48" s="8">
        <v>100.3</v>
      </c>
      <c r="M48" s="8">
        <v>115.3</v>
      </c>
      <c r="N48" s="8">
        <v>112.7</v>
      </c>
      <c r="O48" s="8">
        <v>121</v>
      </c>
      <c r="P48" s="8">
        <v>118.2</v>
      </c>
      <c r="Q48" s="8">
        <v>117.6</v>
      </c>
      <c r="R48" s="8">
        <v>116.3</v>
      </c>
      <c r="S48" s="8">
        <v>112.5</v>
      </c>
      <c r="T48" s="8">
        <v>115.7</v>
      </c>
      <c r="U48" s="8">
        <v>113.9</v>
      </c>
      <c r="V48" s="8">
        <v>110.9</v>
      </c>
      <c r="W48" s="8">
        <v>113.4</v>
      </c>
      <c r="X48" s="8">
        <v>111</v>
      </c>
      <c r="Y48" s="8">
        <v>111.2</v>
      </c>
      <c r="Z48" s="8">
        <v>111.2</v>
      </c>
      <c r="AA48" s="8">
        <v>112.5</v>
      </c>
      <c r="AB48" s="8">
        <v>109.1</v>
      </c>
      <c r="AC48" s="8">
        <v>111.4</v>
      </c>
      <c r="AD48" s="8">
        <v>114.7</v>
      </c>
    </row>
    <row r="49" spans="1:30" x14ac:dyDescent="0.35">
      <c r="A49" s="8" t="s">
        <v>34</v>
      </c>
      <c r="B49" s="8">
        <v>2014</v>
      </c>
      <c r="C49" s="8" t="s">
        <v>37</v>
      </c>
      <c r="D49" s="8">
        <v>120.9</v>
      </c>
      <c r="E49" s="8">
        <v>119.9</v>
      </c>
      <c r="F49" s="8">
        <v>116.2</v>
      </c>
      <c r="G49" s="8">
        <v>117</v>
      </c>
      <c r="H49" s="8">
        <v>107.3</v>
      </c>
      <c r="I49" s="8">
        <v>126.1</v>
      </c>
      <c r="J49" s="8">
        <v>120.7</v>
      </c>
      <c r="K49" s="8">
        <v>111</v>
      </c>
      <c r="L49" s="8">
        <v>101.8</v>
      </c>
      <c r="M49" s="8">
        <v>112.6</v>
      </c>
      <c r="N49" s="8">
        <v>113.2</v>
      </c>
      <c r="O49" s="8">
        <v>119.8</v>
      </c>
      <c r="P49" s="8">
        <v>117.6</v>
      </c>
      <c r="Q49" s="8">
        <v>116</v>
      </c>
      <c r="R49" s="8">
        <v>117.4</v>
      </c>
      <c r="S49" s="8">
        <v>114.6</v>
      </c>
      <c r="T49" s="8">
        <v>117</v>
      </c>
      <c r="U49" s="8">
        <v>113.9</v>
      </c>
      <c r="V49" s="8">
        <v>112.5</v>
      </c>
      <c r="W49" s="8">
        <v>113.6</v>
      </c>
      <c r="X49" s="8">
        <v>111.5</v>
      </c>
      <c r="Y49" s="8">
        <v>111.2</v>
      </c>
      <c r="Z49" s="8">
        <v>110.9</v>
      </c>
      <c r="AA49" s="8">
        <v>112.7</v>
      </c>
      <c r="AB49" s="8">
        <v>109</v>
      </c>
      <c r="AC49" s="8">
        <v>111.5</v>
      </c>
      <c r="AD49" s="8">
        <v>115.1</v>
      </c>
    </row>
    <row r="50" spans="1:30" x14ac:dyDescent="0.35">
      <c r="A50" s="8" t="s">
        <v>30</v>
      </c>
      <c r="B50" s="8">
        <v>2014</v>
      </c>
      <c r="C50" s="8" t="s">
        <v>38</v>
      </c>
      <c r="D50" s="8">
        <v>120.3</v>
      </c>
      <c r="E50" s="8">
        <v>120.2</v>
      </c>
      <c r="F50" s="8">
        <v>116.9</v>
      </c>
      <c r="G50" s="8">
        <v>118</v>
      </c>
      <c r="H50" s="8">
        <v>110.1</v>
      </c>
      <c r="I50" s="8">
        <v>126.3</v>
      </c>
      <c r="J50" s="8">
        <v>123.9</v>
      </c>
      <c r="K50" s="8">
        <v>111.5</v>
      </c>
      <c r="L50" s="8">
        <v>103.5</v>
      </c>
      <c r="M50" s="8">
        <v>111.6</v>
      </c>
      <c r="N50" s="8">
        <v>114.2</v>
      </c>
      <c r="O50" s="8">
        <v>119.2</v>
      </c>
      <c r="P50" s="8">
        <v>118.2</v>
      </c>
      <c r="Q50" s="8">
        <v>116.3</v>
      </c>
      <c r="R50" s="8">
        <v>118.7</v>
      </c>
      <c r="S50" s="8">
        <v>116.8</v>
      </c>
      <c r="T50" s="8">
        <v>118.5</v>
      </c>
      <c r="U50" s="8" t="s">
        <v>32</v>
      </c>
      <c r="V50" s="8">
        <v>113.4</v>
      </c>
      <c r="W50" s="8">
        <v>114.1</v>
      </c>
      <c r="X50" s="8">
        <v>112.1</v>
      </c>
      <c r="Y50" s="8">
        <v>111.4</v>
      </c>
      <c r="Z50" s="8">
        <v>110.9</v>
      </c>
      <c r="AA50" s="8">
        <v>113.1</v>
      </c>
      <c r="AB50" s="8">
        <v>108.9</v>
      </c>
      <c r="AC50" s="8">
        <v>111.8</v>
      </c>
      <c r="AD50" s="8">
        <v>116</v>
      </c>
    </row>
    <row r="51" spans="1:30" x14ac:dyDescent="0.35">
      <c r="A51" s="8" t="s">
        <v>33</v>
      </c>
      <c r="B51" s="8">
        <v>2014</v>
      </c>
      <c r="C51" s="8" t="s">
        <v>38</v>
      </c>
      <c r="D51" s="8">
        <v>122.7</v>
      </c>
      <c r="E51" s="8">
        <v>124.1</v>
      </c>
      <c r="F51" s="8">
        <v>114.2</v>
      </c>
      <c r="G51" s="8">
        <v>119.1</v>
      </c>
      <c r="H51" s="8">
        <v>103.5</v>
      </c>
      <c r="I51" s="8">
        <v>129.19999999999999</v>
      </c>
      <c r="J51" s="8">
        <v>127</v>
      </c>
      <c r="K51" s="8">
        <v>112.6</v>
      </c>
      <c r="L51" s="8">
        <v>101.3</v>
      </c>
      <c r="M51" s="8">
        <v>117</v>
      </c>
      <c r="N51" s="8">
        <v>112.9</v>
      </c>
      <c r="O51" s="8">
        <v>121.7</v>
      </c>
      <c r="P51" s="8">
        <v>120</v>
      </c>
      <c r="Q51" s="8">
        <v>118.3</v>
      </c>
      <c r="R51" s="8">
        <v>116.8</v>
      </c>
      <c r="S51" s="8">
        <v>112.9</v>
      </c>
      <c r="T51" s="8">
        <v>116.2</v>
      </c>
      <c r="U51" s="8">
        <v>114.3</v>
      </c>
      <c r="V51" s="8">
        <v>111.1</v>
      </c>
      <c r="W51" s="8">
        <v>114.1</v>
      </c>
      <c r="X51" s="8">
        <v>111.2</v>
      </c>
      <c r="Y51" s="8">
        <v>111.3</v>
      </c>
      <c r="Z51" s="8">
        <v>111.5</v>
      </c>
      <c r="AA51" s="8">
        <v>112.9</v>
      </c>
      <c r="AB51" s="8">
        <v>109.3</v>
      </c>
      <c r="AC51" s="8">
        <v>111.7</v>
      </c>
      <c r="AD51" s="8">
        <v>115.6</v>
      </c>
    </row>
    <row r="52" spans="1:30" x14ac:dyDescent="0.35">
      <c r="A52" s="8" t="s">
        <v>34</v>
      </c>
      <c r="B52" s="8">
        <v>2014</v>
      </c>
      <c r="C52" s="8" t="s">
        <v>38</v>
      </c>
      <c r="D52" s="8">
        <v>121.1</v>
      </c>
      <c r="E52" s="8">
        <v>121.6</v>
      </c>
      <c r="F52" s="8">
        <v>115.9</v>
      </c>
      <c r="G52" s="8">
        <v>118.4</v>
      </c>
      <c r="H52" s="8">
        <v>107.7</v>
      </c>
      <c r="I52" s="8">
        <v>127.7</v>
      </c>
      <c r="J52" s="8">
        <v>125</v>
      </c>
      <c r="K52" s="8">
        <v>111.9</v>
      </c>
      <c r="L52" s="8">
        <v>102.8</v>
      </c>
      <c r="M52" s="8">
        <v>113.4</v>
      </c>
      <c r="N52" s="8">
        <v>113.7</v>
      </c>
      <c r="O52" s="8">
        <v>120.4</v>
      </c>
      <c r="P52" s="8">
        <v>118.9</v>
      </c>
      <c r="Q52" s="8">
        <v>116.8</v>
      </c>
      <c r="R52" s="8">
        <v>118</v>
      </c>
      <c r="S52" s="8">
        <v>115.2</v>
      </c>
      <c r="T52" s="8">
        <v>117.6</v>
      </c>
      <c r="U52" s="8">
        <v>114.3</v>
      </c>
      <c r="V52" s="8">
        <v>112.5</v>
      </c>
      <c r="W52" s="8">
        <v>114.1</v>
      </c>
      <c r="X52" s="8">
        <v>111.8</v>
      </c>
      <c r="Y52" s="8">
        <v>111.3</v>
      </c>
      <c r="Z52" s="8">
        <v>111.2</v>
      </c>
      <c r="AA52" s="8">
        <v>113</v>
      </c>
      <c r="AB52" s="8">
        <v>109.1</v>
      </c>
      <c r="AC52" s="8">
        <v>111.8</v>
      </c>
      <c r="AD52" s="8">
        <v>115.8</v>
      </c>
    </row>
    <row r="53" spans="1:30" x14ac:dyDescent="0.35">
      <c r="A53" s="8" t="s">
        <v>30</v>
      </c>
      <c r="B53" s="8">
        <v>2014</v>
      </c>
      <c r="C53" s="8" t="s">
        <v>39</v>
      </c>
      <c r="D53" s="8">
        <v>120.7</v>
      </c>
      <c r="E53" s="8">
        <v>121.6</v>
      </c>
      <c r="F53" s="8">
        <v>116.1</v>
      </c>
      <c r="G53" s="8">
        <v>119.3</v>
      </c>
      <c r="H53" s="8">
        <v>110.3</v>
      </c>
      <c r="I53" s="8">
        <v>125.8</v>
      </c>
      <c r="J53" s="8">
        <v>129.30000000000001</v>
      </c>
      <c r="K53" s="8">
        <v>112.2</v>
      </c>
      <c r="L53" s="8">
        <v>103.6</v>
      </c>
      <c r="M53" s="8">
        <v>112.3</v>
      </c>
      <c r="N53" s="8">
        <v>114.9</v>
      </c>
      <c r="O53" s="8">
        <v>120.1</v>
      </c>
      <c r="P53" s="8">
        <v>119.5</v>
      </c>
      <c r="Q53" s="8">
        <v>117.3</v>
      </c>
      <c r="R53" s="8">
        <v>119.7</v>
      </c>
      <c r="S53" s="8">
        <v>117.3</v>
      </c>
      <c r="T53" s="8">
        <v>119.3</v>
      </c>
      <c r="U53" s="8" t="s">
        <v>32</v>
      </c>
      <c r="V53" s="8">
        <v>114.4</v>
      </c>
      <c r="W53" s="8">
        <v>114.9</v>
      </c>
      <c r="X53" s="8">
        <v>112.8</v>
      </c>
      <c r="Y53" s="8">
        <v>112.2</v>
      </c>
      <c r="Z53" s="8">
        <v>111.4</v>
      </c>
      <c r="AA53" s="8">
        <v>114.3</v>
      </c>
      <c r="AB53" s="8">
        <v>108</v>
      </c>
      <c r="AC53" s="8">
        <v>112.3</v>
      </c>
      <c r="AD53" s="8">
        <v>117</v>
      </c>
    </row>
    <row r="54" spans="1:30" x14ac:dyDescent="0.35">
      <c r="A54" s="8" t="s">
        <v>33</v>
      </c>
      <c r="B54" s="8">
        <v>2014</v>
      </c>
      <c r="C54" s="8" t="s">
        <v>39</v>
      </c>
      <c r="D54" s="8">
        <v>123.1</v>
      </c>
      <c r="E54" s="8">
        <v>125.9</v>
      </c>
      <c r="F54" s="8">
        <v>115.4</v>
      </c>
      <c r="G54" s="8">
        <v>120.4</v>
      </c>
      <c r="H54" s="8">
        <v>103.4</v>
      </c>
      <c r="I54" s="8">
        <v>131.19999999999999</v>
      </c>
      <c r="J54" s="8">
        <v>137.5</v>
      </c>
      <c r="K54" s="8">
        <v>112.8</v>
      </c>
      <c r="L54" s="8">
        <v>101.4</v>
      </c>
      <c r="M54" s="8">
        <v>118.3</v>
      </c>
      <c r="N54" s="8">
        <v>113.2</v>
      </c>
      <c r="O54" s="8">
        <v>122.4</v>
      </c>
      <c r="P54" s="8">
        <v>122</v>
      </c>
      <c r="Q54" s="8">
        <v>119</v>
      </c>
      <c r="R54" s="8">
        <v>117.4</v>
      </c>
      <c r="S54" s="8">
        <v>113.2</v>
      </c>
      <c r="T54" s="8">
        <v>116.7</v>
      </c>
      <c r="U54" s="8">
        <v>113.9</v>
      </c>
      <c r="V54" s="8">
        <v>111.2</v>
      </c>
      <c r="W54" s="8">
        <v>114.3</v>
      </c>
      <c r="X54" s="8">
        <v>111.4</v>
      </c>
      <c r="Y54" s="8">
        <v>111.5</v>
      </c>
      <c r="Z54" s="8">
        <v>111.8</v>
      </c>
      <c r="AA54" s="8">
        <v>115.1</v>
      </c>
      <c r="AB54" s="8">
        <v>108.7</v>
      </c>
      <c r="AC54" s="8">
        <v>112.2</v>
      </c>
      <c r="AD54" s="8">
        <v>116.4</v>
      </c>
    </row>
    <row r="55" spans="1:30" x14ac:dyDescent="0.35">
      <c r="A55" s="8" t="s">
        <v>34</v>
      </c>
      <c r="B55" s="8">
        <v>2014</v>
      </c>
      <c r="C55" s="8" t="s">
        <v>39</v>
      </c>
      <c r="D55" s="8">
        <v>121.5</v>
      </c>
      <c r="E55" s="8">
        <v>123.1</v>
      </c>
      <c r="F55" s="8">
        <v>115.8</v>
      </c>
      <c r="G55" s="8">
        <v>119.7</v>
      </c>
      <c r="H55" s="8">
        <v>107.8</v>
      </c>
      <c r="I55" s="8">
        <v>128.30000000000001</v>
      </c>
      <c r="J55" s="8">
        <v>132.1</v>
      </c>
      <c r="K55" s="8">
        <v>112.4</v>
      </c>
      <c r="L55" s="8">
        <v>102.9</v>
      </c>
      <c r="M55" s="8">
        <v>114.3</v>
      </c>
      <c r="N55" s="8">
        <v>114.2</v>
      </c>
      <c r="O55" s="8">
        <v>121.2</v>
      </c>
      <c r="P55" s="8">
        <v>120.4</v>
      </c>
      <c r="Q55" s="8">
        <v>117.8</v>
      </c>
      <c r="R55" s="8">
        <v>118.8</v>
      </c>
      <c r="S55" s="8">
        <v>115.6</v>
      </c>
      <c r="T55" s="8">
        <v>118.3</v>
      </c>
      <c r="U55" s="8">
        <v>113.9</v>
      </c>
      <c r="V55" s="8">
        <v>113.2</v>
      </c>
      <c r="W55" s="8">
        <v>114.6</v>
      </c>
      <c r="X55" s="8">
        <v>112.3</v>
      </c>
      <c r="Y55" s="8">
        <v>111.8</v>
      </c>
      <c r="Z55" s="8">
        <v>111.6</v>
      </c>
      <c r="AA55" s="8">
        <v>114.8</v>
      </c>
      <c r="AB55" s="8">
        <v>108.3</v>
      </c>
      <c r="AC55" s="8">
        <v>112.3</v>
      </c>
      <c r="AD55" s="8">
        <v>116.7</v>
      </c>
    </row>
    <row r="56" spans="1:30" x14ac:dyDescent="0.35">
      <c r="A56" s="8" t="s">
        <v>30</v>
      </c>
      <c r="B56" s="8">
        <v>2014</v>
      </c>
      <c r="C56" s="8" t="s">
        <v>40</v>
      </c>
      <c r="D56" s="8">
        <v>121.7</v>
      </c>
      <c r="E56" s="8">
        <v>122.5</v>
      </c>
      <c r="F56" s="8">
        <v>117.7</v>
      </c>
      <c r="G56" s="8">
        <v>120.6</v>
      </c>
      <c r="H56" s="8">
        <v>110.4</v>
      </c>
      <c r="I56" s="8">
        <v>129.1</v>
      </c>
      <c r="J56" s="8">
        <v>150.1</v>
      </c>
      <c r="K56" s="8">
        <v>113.2</v>
      </c>
      <c r="L56" s="8">
        <v>104.8</v>
      </c>
      <c r="M56" s="8">
        <v>113.3</v>
      </c>
      <c r="N56" s="8">
        <v>115.6</v>
      </c>
      <c r="O56" s="8">
        <v>120.9</v>
      </c>
      <c r="P56" s="8">
        <v>123.3</v>
      </c>
      <c r="Q56" s="8">
        <v>118</v>
      </c>
      <c r="R56" s="8">
        <v>120.7</v>
      </c>
      <c r="S56" s="8">
        <v>118.3</v>
      </c>
      <c r="T56" s="8">
        <v>120.3</v>
      </c>
      <c r="U56" s="8" t="s">
        <v>32</v>
      </c>
      <c r="V56" s="8">
        <v>115.3</v>
      </c>
      <c r="W56" s="8">
        <v>115.4</v>
      </c>
      <c r="X56" s="8">
        <v>113.4</v>
      </c>
      <c r="Y56" s="8">
        <v>113.2</v>
      </c>
      <c r="Z56" s="8">
        <v>111.8</v>
      </c>
      <c r="AA56" s="8">
        <v>115.5</v>
      </c>
      <c r="AB56" s="8">
        <v>108.8</v>
      </c>
      <c r="AC56" s="8">
        <v>113.1</v>
      </c>
      <c r="AD56" s="8">
        <v>119.5</v>
      </c>
    </row>
    <row r="57" spans="1:30" x14ac:dyDescent="0.35">
      <c r="A57" s="8" t="s">
        <v>33</v>
      </c>
      <c r="B57" s="8">
        <v>2014</v>
      </c>
      <c r="C57" s="8" t="s">
        <v>40</v>
      </c>
      <c r="D57" s="8">
        <v>123.8</v>
      </c>
      <c r="E57" s="8">
        <v>126.4</v>
      </c>
      <c r="F57" s="8">
        <v>118</v>
      </c>
      <c r="G57" s="8">
        <v>121.6</v>
      </c>
      <c r="H57" s="8">
        <v>103.5</v>
      </c>
      <c r="I57" s="8">
        <v>133.69999999999999</v>
      </c>
      <c r="J57" s="8">
        <v>172.4</v>
      </c>
      <c r="K57" s="8">
        <v>113.1</v>
      </c>
      <c r="L57" s="8">
        <v>102.7</v>
      </c>
      <c r="M57" s="8">
        <v>120</v>
      </c>
      <c r="N57" s="8">
        <v>113.8</v>
      </c>
      <c r="O57" s="8">
        <v>123.4</v>
      </c>
      <c r="P57" s="8">
        <v>127.1</v>
      </c>
      <c r="Q57" s="8">
        <v>121</v>
      </c>
      <c r="R57" s="8">
        <v>118</v>
      </c>
      <c r="S57" s="8">
        <v>113.6</v>
      </c>
      <c r="T57" s="8">
        <v>117.4</v>
      </c>
      <c r="U57" s="8">
        <v>114.8</v>
      </c>
      <c r="V57" s="8">
        <v>111.6</v>
      </c>
      <c r="W57" s="8">
        <v>114.9</v>
      </c>
      <c r="X57" s="8">
        <v>111.5</v>
      </c>
      <c r="Y57" s="8">
        <v>113</v>
      </c>
      <c r="Z57" s="8">
        <v>112.4</v>
      </c>
      <c r="AA57" s="8">
        <v>117.8</v>
      </c>
      <c r="AB57" s="8">
        <v>109.7</v>
      </c>
      <c r="AC57" s="8">
        <v>113.5</v>
      </c>
      <c r="AD57" s="8">
        <v>118.9</v>
      </c>
    </row>
    <row r="58" spans="1:30" x14ac:dyDescent="0.35">
      <c r="A58" s="8" t="s">
        <v>34</v>
      </c>
      <c r="B58" s="8">
        <v>2014</v>
      </c>
      <c r="C58" s="8" t="s">
        <v>40</v>
      </c>
      <c r="D58" s="8">
        <v>122.4</v>
      </c>
      <c r="E58" s="8">
        <v>123.9</v>
      </c>
      <c r="F58" s="8">
        <v>117.8</v>
      </c>
      <c r="G58" s="8">
        <v>121</v>
      </c>
      <c r="H58" s="8">
        <v>107.9</v>
      </c>
      <c r="I58" s="8">
        <v>131.19999999999999</v>
      </c>
      <c r="J58" s="8">
        <v>157.69999999999999</v>
      </c>
      <c r="K58" s="8">
        <v>113.2</v>
      </c>
      <c r="L58" s="8">
        <v>104.1</v>
      </c>
      <c r="M58" s="8">
        <v>115.5</v>
      </c>
      <c r="N58" s="8">
        <v>114.8</v>
      </c>
      <c r="O58" s="8">
        <v>122.1</v>
      </c>
      <c r="P58" s="8">
        <v>124.7</v>
      </c>
      <c r="Q58" s="8">
        <v>118.8</v>
      </c>
      <c r="R58" s="8">
        <v>119.6</v>
      </c>
      <c r="S58" s="8">
        <v>116.3</v>
      </c>
      <c r="T58" s="8">
        <v>119.1</v>
      </c>
      <c r="U58" s="8">
        <v>114.8</v>
      </c>
      <c r="V58" s="8">
        <v>113.9</v>
      </c>
      <c r="W58" s="8">
        <v>115.2</v>
      </c>
      <c r="X58" s="8">
        <v>112.7</v>
      </c>
      <c r="Y58" s="8">
        <v>113.1</v>
      </c>
      <c r="Z58" s="8">
        <v>112.1</v>
      </c>
      <c r="AA58" s="8">
        <v>116.8</v>
      </c>
      <c r="AB58" s="8">
        <v>109.2</v>
      </c>
      <c r="AC58" s="8">
        <v>113.3</v>
      </c>
      <c r="AD58" s="8">
        <v>119.2</v>
      </c>
    </row>
    <row r="59" spans="1:30" x14ac:dyDescent="0.35">
      <c r="A59" s="8" t="s">
        <v>30</v>
      </c>
      <c r="B59" s="8">
        <v>2014</v>
      </c>
      <c r="C59" s="8" t="s">
        <v>41</v>
      </c>
      <c r="D59" s="8">
        <v>121.8</v>
      </c>
      <c r="E59" s="8">
        <v>122.8</v>
      </c>
      <c r="F59" s="8">
        <v>117.8</v>
      </c>
      <c r="G59" s="8">
        <v>121.9</v>
      </c>
      <c r="H59" s="8">
        <v>110.6</v>
      </c>
      <c r="I59" s="8">
        <v>129.69999999999999</v>
      </c>
      <c r="J59" s="8">
        <v>161.1</v>
      </c>
      <c r="K59" s="8">
        <v>114.1</v>
      </c>
      <c r="L59" s="8">
        <v>105.1</v>
      </c>
      <c r="M59" s="8">
        <v>114.6</v>
      </c>
      <c r="N59" s="8">
        <v>115.8</v>
      </c>
      <c r="O59" s="8">
        <v>121.7</v>
      </c>
      <c r="P59" s="8">
        <v>125.3</v>
      </c>
      <c r="Q59" s="8">
        <v>118.8</v>
      </c>
      <c r="R59" s="8">
        <v>120.9</v>
      </c>
      <c r="S59" s="8">
        <v>118.8</v>
      </c>
      <c r="T59" s="8">
        <v>120.7</v>
      </c>
      <c r="U59" s="8" t="s">
        <v>32</v>
      </c>
      <c r="V59" s="8">
        <v>115.4</v>
      </c>
      <c r="W59" s="8">
        <v>115.9</v>
      </c>
      <c r="X59" s="8">
        <v>114</v>
      </c>
      <c r="Y59" s="8">
        <v>113.2</v>
      </c>
      <c r="Z59" s="8">
        <v>112.2</v>
      </c>
      <c r="AA59" s="8">
        <v>116.2</v>
      </c>
      <c r="AB59" s="8">
        <v>109.4</v>
      </c>
      <c r="AC59" s="8">
        <v>113.5</v>
      </c>
      <c r="AD59" s="8">
        <v>120.7</v>
      </c>
    </row>
    <row r="60" spans="1:30" x14ac:dyDescent="0.35">
      <c r="A60" s="8" t="s">
        <v>33</v>
      </c>
      <c r="B60" s="8">
        <v>2014</v>
      </c>
      <c r="C60" s="8" t="s">
        <v>41</v>
      </c>
      <c r="D60" s="8">
        <v>124.8</v>
      </c>
      <c r="E60" s="8">
        <v>127.3</v>
      </c>
      <c r="F60" s="8">
        <v>116.5</v>
      </c>
      <c r="G60" s="8">
        <v>122.2</v>
      </c>
      <c r="H60" s="8">
        <v>103.6</v>
      </c>
      <c r="I60" s="8">
        <v>132.69999999999999</v>
      </c>
      <c r="J60" s="8">
        <v>181.9</v>
      </c>
      <c r="K60" s="8">
        <v>115.2</v>
      </c>
      <c r="L60" s="8">
        <v>102.7</v>
      </c>
      <c r="M60" s="8">
        <v>122.1</v>
      </c>
      <c r="N60" s="8">
        <v>114.4</v>
      </c>
      <c r="O60" s="8">
        <v>124.7</v>
      </c>
      <c r="P60" s="8">
        <v>128.9</v>
      </c>
      <c r="Q60" s="8">
        <v>123</v>
      </c>
      <c r="R60" s="8">
        <v>118.6</v>
      </c>
      <c r="S60" s="8">
        <v>114.1</v>
      </c>
      <c r="T60" s="8">
        <v>117.9</v>
      </c>
      <c r="U60" s="8">
        <v>115.5</v>
      </c>
      <c r="V60" s="8">
        <v>111.8</v>
      </c>
      <c r="W60" s="8">
        <v>115.3</v>
      </c>
      <c r="X60" s="8">
        <v>112.2</v>
      </c>
      <c r="Y60" s="8">
        <v>112.5</v>
      </c>
      <c r="Z60" s="8">
        <v>112.9</v>
      </c>
      <c r="AA60" s="8">
        <v>119.2</v>
      </c>
      <c r="AB60" s="8">
        <v>110.5</v>
      </c>
      <c r="AC60" s="8">
        <v>113.9</v>
      </c>
      <c r="AD60" s="8">
        <v>119.9</v>
      </c>
    </row>
    <row r="61" spans="1:30" x14ac:dyDescent="0.35">
      <c r="A61" s="8" t="s">
        <v>34</v>
      </c>
      <c r="B61" s="8">
        <v>2014</v>
      </c>
      <c r="C61" s="8" t="s">
        <v>41</v>
      </c>
      <c r="D61" s="8">
        <v>122.7</v>
      </c>
      <c r="E61" s="8">
        <v>124.4</v>
      </c>
      <c r="F61" s="8">
        <v>117.3</v>
      </c>
      <c r="G61" s="8">
        <v>122</v>
      </c>
      <c r="H61" s="8">
        <v>108</v>
      </c>
      <c r="I61" s="8">
        <v>131.1</v>
      </c>
      <c r="J61" s="8">
        <v>168.2</v>
      </c>
      <c r="K61" s="8">
        <v>114.5</v>
      </c>
      <c r="L61" s="8">
        <v>104.3</v>
      </c>
      <c r="M61" s="8">
        <v>117.1</v>
      </c>
      <c r="N61" s="8">
        <v>115.2</v>
      </c>
      <c r="O61" s="8">
        <v>123.1</v>
      </c>
      <c r="P61" s="8">
        <v>126.6</v>
      </c>
      <c r="Q61" s="8">
        <v>119.9</v>
      </c>
      <c r="R61" s="8">
        <v>120</v>
      </c>
      <c r="S61" s="8">
        <v>116.8</v>
      </c>
      <c r="T61" s="8">
        <v>119.6</v>
      </c>
      <c r="U61" s="8">
        <v>115.5</v>
      </c>
      <c r="V61" s="8">
        <v>114</v>
      </c>
      <c r="W61" s="8">
        <v>115.6</v>
      </c>
      <c r="X61" s="8">
        <v>113.3</v>
      </c>
      <c r="Y61" s="8">
        <v>112.8</v>
      </c>
      <c r="Z61" s="8">
        <v>112.6</v>
      </c>
      <c r="AA61" s="8">
        <v>118</v>
      </c>
      <c r="AB61" s="8">
        <v>109.9</v>
      </c>
      <c r="AC61" s="8">
        <v>113.7</v>
      </c>
      <c r="AD61" s="8">
        <v>120.3</v>
      </c>
    </row>
    <row r="62" spans="1:30" x14ac:dyDescent="0.35">
      <c r="A62" s="8" t="s">
        <v>30</v>
      </c>
      <c r="B62" s="8">
        <v>2014</v>
      </c>
      <c r="C62" s="8" t="s">
        <v>42</v>
      </c>
      <c r="D62" s="8">
        <v>122.3</v>
      </c>
      <c r="E62" s="8">
        <v>122.4</v>
      </c>
      <c r="F62" s="8">
        <v>117.8</v>
      </c>
      <c r="G62" s="8">
        <v>122.7</v>
      </c>
      <c r="H62" s="8">
        <v>110.4</v>
      </c>
      <c r="I62" s="8">
        <v>129.80000000000001</v>
      </c>
      <c r="J62" s="8">
        <v>158.80000000000001</v>
      </c>
      <c r="K62" s="8">
        <v>115</v>
      </c>
      <c r="L62" s="8">
        <v>104.7</v>
      </c>
      <c r="M62" s="8">
        <v>114.9</v>
      </c>
      <c r="N62" s="8">
        <v>116.5</v>
      </c>
      <c r="O62" s="8">
        <v>122.6</v>
      </c>
      <c r="P62" s="8">
        <v>125.3</v>
      </c>
      <c r="Q62" s="8">
        <v>119.5</v>
      </c>
      <c r="R62" s="8">
        <v>121.7</v>
      </c>
      <c r="S62" s="8">
        <v>119.2</v>
      </c>
      <c r="T62" s="8">
        <v>121.3</v>
      </c>
      <c r="U62" s="8" t="s">
        <v>32</v>
      </c>
      <c r="V62" s="8">
        <v>115.8</v>
      </c>
      <c r="W62" s="8">
        <v>116.7</v>
      </c>
      <c r="X62" s="8">
        <v>114.5</v>
      </c>
      <c r="Y62" s="8">
        <v>112.8</v>
      </c>
      <c r="Z62" s="8">
        <v>112.6</v>
      </c>
      <c r="AA62" s="8">
        <v>116.6</v>
      </c>
      <c r="AB62" s="8">
        <v>109.1</v>
      </c>
      <c r="AC62" s="8">
        <v>113.7</v>
      </c>
      <c r="AD62" s="8">
        <v>120.9</v>
      </c>
    </row>
    <row r="63" spans="1:30" x14ac:dyDescent="0.35">
      <c r="A63" s="8" t="s">
        <v>33</v>
      </c>
      <c r="B63" s="8">
        <v>2014</v>
      </c>
      <c r="C63" s="8" t="s">
        <v>42</v>
      </c>
      <c r="D63" s="8">
        <v>124.2</v>
      </c>
      <c r="E63" s="8">
        <v>125.4</v>
      </c>
      <c r="F63" s="8">
        <v>116.4</v>
      </c>
      <c r="G63" s="8">
        <v>122.7</v>
      </c>
      <c r="H63" s="8">
        <v>103.5</v>
      </c>
      <c r="I63" s="8">
        <v>124.5</v>
      </c>
      <c r="J63" s="8">
        <v>168.6</v>
      </c>
      <c r="K63" s="8">
        <v>116.9</v>
      </c>
      <c r="L63" s="8">
        <v>101.9</v>
      </c>
      <c r="M63" s="8">
        <v>122.9</v>
      </c>
      <c r="N63" s="8">
        <v>114.8</v>
      </c>
      <c r="O63" s="8">
        <v>125.2</v>
      </c>
      <c r="P63" s="8">
        <v>126.7</v>
      </c>
      <c r="Q63" s="8">
        <v>124.3</v>
      </c>
      <c r="R63" s="8">
        <v>119.2</v>
      </c>
      <c r="S63" s="8">
        <v>114.5</v>
      </c>
      <c r="T63" s="8">
        <v>118.4</v>
      </c>
      <c r="U63" s="8">
        <v>116.1</v>
      </c>
      <c r="V63" s="8">
        <v>111.8</v>
      </c>
      <c r="W63" s="8">
        <v>115.5</v>
      </c>
      <c r="X63" s="8">
        <v>112.3</v>
      </c>
      <c r="Y63" s="8">
        <v>111.2</v>
      </c>
      <c r="Z63" s="8">
        <v>113.4</v>
      </c>
      <c r="AA63" s="8">
        <v>120</v>
      </c>
      <c r="AB63" s="8">
        <v>110</v>
      </c>
      <c r="AC63" s="8">
        <v>113.6</v>
      </c>
      <c r="AD63" s="8">
        <v>119.2</v>
      </c>
    </row>
    <row r="64" spans="1:30" x14ac:dyDescent="0.35">
      <c r="A64" s="8" t="s">
        <v>34</v>
      </c>
      <c r="B64" s="8">
        <v>2014</v>
      </c>
      <c r="C64" s="8" t="s">
        <v>42</v>
      </c>
      <c r="D64" s="8">
        <v>122.9</v>
      </c>
      <c r="E64" s="8">
        <v>123.5</v>
      </c>
      <c r="F64" s="8">
        <v>117.3</v>
      </c>
      <c r="G64" s="8">
        <v>122.7</v>
      </c>
      <c r="H64" s="8">
        <v>107.9</v>
      </c>
      <c r="I64" s="8">
        <v>127.3</v>
      </c>
      <c r="J64" s="8">
        <v>162.1</v>
      </c>
      <c r="K64" s="8">
        <v>115.6</v>
      </c>
      <c r="L64" s="8">
        <v>103.8</v>
      </c>
      <c r="M64" s="8">
        <v>117.6</v>
      </c>
      <c r="N64" s="8">
        <v>115.8</v>
      </c>
      <c r="O64" s="8">
        <v>123.8</v>
      </c>
      <c r="P64" s="8">
        <v>125.8</v>
      </c>
      <c r="Q64" s="8">
        <v>120.8</v>
      </c>
      <c r="R64" s="8">
        <v>120.7</v>
      </c>
      <c r="S64" s="8">
        <v>117.2</v>
      </c>
      <c r="T64" s="8">
        <v>120.1</v>
      </c>
      <c r="U64" s="8">
        <v>116.1</v>
      </c>
      <c r="V64" s="8">
        <v>114.3</v>
      </c>
      <c r="W64" s="8">
        <v>116.1</v>
      </c>
      <c r="X64" s="8">
        <v>113.7</v>
      </c>
      <c r="Y64" s="8">
        <v>112</v>
      </c>
      <c r="Z64" s="8">
        <v>113.1</v>
      </c>
      <c r="AA64" s="8">
        <v>118.6</v>
      </c>
      <c r="AB64" s="8">
        <v>109.5</v>
      </c>
      <c r="AC64" s="8">
        <v>113.7</v>
      </c>
      <c r="AD64" s="8">
        <v>120.1</v>
      </c>
    </row>
    <row r="65" spans="1:30" x14ac:dyDescent="0.35">
      <c r="A65" s="8" t="s">
        <v>30</v>
      </c>
      <c r="B65" s="8">
        <v>2014</v>
      </c>
      <c r="C65" s="8" t="s">
        <v>43</v>
      </c>
      <c r="D65" s="8">
        <v>122.6</v>
      </c>
      <c r="E65" s="8">
        <v>122.5</v>
      </c>
      <c r="F65" s="8">
        <v>118.3</v>
      </c>
      <c r="G65" s="8">
        <v>123.2</v>
      </c>
      <c r="H65" s="8">
        <v>110.5</v>
      </c>
      <c r="I65" s="8">
        <v>128.9</v>
      </c>
      <c r="J65" s="8">
        <v>155.30000000000001</v>
      </c>
      <c r="K65" s="8">
        <v>115.5</v>
      </c>
      <c r="L65" s="8">
        <v>104</v>
      </c>
      <c r="M65" s="8">
        <v>115.3</v>
      </c>
      <c r="N65" s="8">
        <v>116.8</v>
      </c>
      <c r="O65" s="8">
        <v>123.2</v>
      </c>
      <c r="P65" s="8">
        <v>125.1</v>
      </c>
      <c r="Q65" s="8">
        <v>120</v>
      </c>
      <c r="R65" s="8">
        <v>122.7</v>
      </c>
      <c r="S65" s="8">
        <v>120.3</v>
      </c>
      <c r="T65" s="8">
        <v>122.3</v>
      </c>
      <c r="U65" s="8" t="s">
        <v>32</v>
      </c>
      <c r="V65" s="8">
        <v>116.4</v>
      </c>
      <c r="W65" s="8">
        <v>117.5</v>
      </c>
      <c r="X65" s="8">
        <v>115.3</v>
      </c>
      <c r="Y65" s="8">
        <v>112.6</v>
      </c>
      <c r="Z65" s="8">
        <v>113</v>
      </c>
      <c r="AA65" s="8">
        <v>116.9</v>
      </c>
      <c r="AB65" s="8">
        <v>109.3</v>
      </c>
      <c r="AC65" s="8">
        <v>114</v>
      </c>
      <c r="AD65" s="8">
        <v>121</v>
      </c>
    </row>
    <row r="66" spans="1:30" x14ac:dyDescent="0.35">
      <c r="A66" s="8" t="s">
        <v>33</v>
      </c>
      <c r="B66" s="8">
        <v>2014</v>
      </c>
      <c r="C66" s="8" t="s">
        <v>43</v>
      </c>
      <c r="D66" s="8">
        <v>124.6</v>
      </c>
      <c r="E66" s="8">
        <v>126.1</v>
      </c>
      <c r="F66" s="8">
        <v>117.8</v>
      </c>
      <c r="G66" s="8">
        <v>123.1</v>
      </c>
      <c r="H66" s="8">
        <v>103.5</v>
      </c>
      <c r="I66" s="8">
        <v>123.5</v>
      </c>
      <c r="J66" s="8">
        <v>159.6</v>
      </c>
      <c r="K66" s="8">
        <v>117.4</v>
      </c>
      <c r="L66" s="8">
        <v>101.2</v>
      </c>
      <c r="M66" s="8">
        <v>123.8</v>
      </c>
      <c r="N66" s="8">
        <v>115.2</v>
      </c>
      <c r="O66" s="8">
        <v>125.9</v>
      </c>
      <c r="P66" s="8">
        <v>125.8</v>
      </c>
      <c r="Q66" s="8">
        <v>124.3</v>
      </c>
      <c r="R66" s="8">
        <v>119.6</v>
      </c>
      <c r="S66" s="8">
        <v>114.9</v>
      </c>
      <c r="T66" s="8">
        <v>118.9</v>
      </c>
      <c r="U66" s="8">
        <v>116.7</v>
      </c>
      <c r="V66" s="8">
        <v>112</v>
      </c>
      <c r="W66" s="8">
        <v>115.8</v>
      </c>
      <c r="X66" s="8">
        <v>112.6</v>
      </c>
      <c r="Y66" s="8">
        <v>111</v>
      </c>
      <c r="Z66" s="8">
        <v>113.6</v>
      </c>
      <c r="AA66" s="8">
        <v>120.2</v>
      </c>
      <c r="AB66" s="8">
        <v>110.1</v>
      </c>
      <c r="AC66" s="8">
        <v>113.7</v>
      </c>
      <c r="AD66" s="8">
        <v>119.1</v>
      </c>
    </row>
    <row r="67" spans="1:30" x14ac:dyDescent="0.35">
      <c r="A67" s="8" t="s">
        <v>34</v>
      </c>
      <c r="B67" s="8">
        <v>2014</v>
      </c>
      <c r="C67" s="8" t="s">
        <v>43</v>
      </c>
      <c r="D67" s="8">
        <v>123.2</v>
      </c>
      <c r="E67" s="8">
        <v>123.8</v>
      </c>
      <c r="F67" s="8">
        <v>118.1</v>
      </c>
      <c r="G67" s="8">
        <v>123.2</v>
      </c>
      <c r="H67" s="8">
        <v>107.9</v>
      </c>
      <c r="I67" s="8">
        <v>126.4</v>
      </c>
      <c r="J67" s="8">
        <v>156.80000000000001</v>
      </c>
      <c r="K67" s="8">
        <v>116.1</v>
      </c>
      <c r="L67" s="8">
        <v>103.1</v>
      </c>
      <c r="M67" s="8">
        <v>118.1</v>
      </c>
      <c r="N67" s="8">
        <v>116.1</v>
      </c>
      <c r="O67" s="8">
        <v>124.5</v>
      </c>
      <c r="P67" s="8">
        <v>125.4</v>
      </c>
      <c r="Q67" s="8">
        <v>121.1</v>
      </c>
      <c r="R67" s="8">
        <v>121.5</v>
      </c>
      <c r="S67" s="8">
        <v>118.1</v>
      </c>
      <c r="T67" s="8">
        <v>121</v>
      </c>
      <c r="U67" s="8">
        <v>116.7</v>
      </c>
      <c r="V67" s="8">
        <v>114.7</v>
      </c>
      <c r="W67" s="8">
        <v>116.7</v>
      </c>
      <c r="X67" s="8">
        <v>114.3</v>
      </c>
      <c r="Y67" s="8">
        <v>111.8</v>
      </c>
      <c r="Z67" s="8">
        <v>113.3</v>
      </c>
      <c r="AA67" s="8">
        <v>118.8</v>
      </c>
      <c r="AB67" s="8">
        <v>109.6</v>
      </c>
      <c r="AC67" s="8">
        <v>113.9</v>
      </c>
      <c r="AD67" s="8">
        <v>120.1</v>
      </c>
    </row>
    <row r="68" spans="1:30" x14ac:dyDescent="0.35">
      <c r="A68" s="8" t="s">
        <v>30</v>
      </c>
      <c r="B68" s="8">
        <v>2014</v>
      </c>
      <c r="C68" s="8" t="s">
        <v>45</v>
      </c>
      <c r="D68" s="8">
        <v>122.7</v>
      </c>
      <c r="E68" s="8">
        <v>122.6</v>
      </c>
      <c r="F68" s="8">
        <v>119.9</v>
      </c>
      <c r="G68" s="8">
        <v>124</v>
      </c>
      <c r="H68" s="8">
        <v>110.5</v>
      </c>
      <c r="I68" s="8">
        <v>128.80000000000001</v>
      </c>
      <c r="J68" s="8">
        <v>152</v>
      </c>
      <c r="K68" s="8">
        <v>116.2</v>
      </c>
      <c r="L68" s="8">
        <v>103.3</v>
      </c>
      <c r="M68" s="8">
        <v>115.8</v>
      </c>
      <c r="N68" s="8">
        <v>116.8</v>
      </c>
      <c r="O68" s="8">
        <v>124.5</v>
      </c>
      <c r="P68" s="8">
        <v>124.9</v>
      </c>
      <c r="Q68" s="8">
        <v>120.8</v>
      </c>
      <c r="R68" s="8">
        <v>123.3</v>
      </c>
      <c r="S68" s="8">
        <v>120.5</v>
      </c>
      <c r="T68" s="8">
        <v>122.9</v>
      </c>
      <c r="U68" s="8" t="s">
        <v>32</v>
      </c>
      <c r="V68" s="8">
        <v>117.3</v>
      </c>
      <c r="W68" s="8">
        <v>118.1</v>
      </c>
      <c r="X68" s="8">
        <v>115.9</v>
      </c>
      <c r="Y68" s="8">
        <v>112</v>
      </c>
      <c r="Z68" s="8">
        <v>113.3</v>
      </c>
      <c r="AA68" s="8">
        <v>117.2</v>
      </c>
      <c r="AB68" s="8">
        <v>108.8</v>
      </c>
      <c r="AC68" s="8">
        <v>114.1</v>
      </c>
      <c r="AD68" s="8">
        <v>121.1</v>
      </c>
    </row>
    <row r="69" spans="1:30" x14ac:dyDescent="0.35">
      <c r="A69" s="8" t="s">
        <v>33</v>
      </c>
      <c r="B69" s="8">
        <v>2014</v>
      </c>
      <c r="C69" s="8" t="s">
        <v>45</v>
      </c>
      <c r="D69" s="8">
        <v>124.5</v>
      </c>
      <c r="E69" s="8">
        <v>125.6</v>
      </c>
      <c r="F69" s="8">
        <v>122.7</v>
      </c>
      <c r="G69" s="8">
        <v>124.6</v>
      </c>
      <c r="H69" s="8">
        <v>103.2</v>
      </c>
      <c r="I69" s="8">
        <v>122.2</v>
      </c>
      <c r="J69" s="8">
        <v>153.19999999999999</v>
      </c>
      <c r="K69" s="8">
        <v>119.3</v>
      </c>
      <c r="L69" s="8">
        <v>99.8</v>
      </c>
      <c r="M69" s="8">
        <v>124.6</v>
      </c>
      <c r="N69" s="8">
        <v>115.8</v>
      </c>
      <c r="O69" s="8">
        <v>126.9</v>
      </c>
      <c r="P69" s="8">
        <v>125.4</v>
      </c>
      <c r="Q69" s="8">
        <v>125.8</v>
      </c>
      <c r="R69" s="8">
        <v>120.3</v>
      </c>
      <c r="S69" s="8">
        <v>115.4</v>
      </c>
      <c r="T69" s="8">
        <v>119.5</v>
      </c>
      <c r="U69" s="8">
        <v>117.1</v>
      </c>
      <c r="V69" s="8">
        <v>112.6</v>
      </c>
      <c r="W69" s="8">
        <v>116.4</v>
      </c>
      <c r="X69" s="8">
        <v>113</v>
      </c>
      <c r="Y69" s="8">
        <v>109.7</v>
      </c>
      <c r="Z69" s="8">
        <v>114</v>
      </c>
      <c r="AA69" s="8">
        <v>120.3</v>
      </c>
      <c r="AB69" s="8">
        <v>109.6</v>
      </c>
      <c r="AC69" s="8">
        <v>113.4</v>
      </c>
      <c r="AD69" s="8">
        <v>119</v>
      </c>
    </row>
    <row r="70" spans="1:30" x14ac:dyDescent="0.35">
      <c r="A70" s="8" t="s">
        <v>34</v>
      </c>
      <c r="B70" s="8">
        <v>2014</v>
      </c>
      <c r="C70" s="8" t="s">
        <v>45</v>
      </c>
      <c r="D70" s="8">
        <v>123.3</v>
      </c>
      <c r="E70" s="8">
        <v>123.7</v>
      </c>
      <c r="F70" s="8">
        <v>121</v>
      </c>
      <c r="G70" s="8">
        <v>124.2</v>
      </c>
      <c r="H70" s="8">
        <v>107.8</v>
      </c>
      <c r="I70" s="8">
        <v>125.7</v>
      </c>
      <c r="J70" s="8">
        <v>152.4</v>
      </c>
      <c r="K70" s="8">
        <v>117.2</v>
      </c>
      <c r="L70" s="8">
        <v>102.1</v>
      </c>
      <c r="M70" s="8">
        <v>118.7</v>
      </c>
      <c r="N70" s="8">
        <v>116.4</v>
      </c>
      <c r="O70" s="8">
        <v>125.6</v>
      </c>
      <c r="P70" s="8">
        <v>125.1</v>
      </c>
      <c r="Q70" s="8">
        <v>122.1</v>
      </c>
      <c r="R70" s="8">
        <v>122.1</v>
      </c>
      <c r="S70" s="8">
        <v>118.4</v>
      </c>
      <c r="T70" s="8">
        <v>121.6</v>
      </c>
      <c r="U70" s="8">
        <v>117.1</v>
      </c>
      <c r="V70" s="8">
        <v>115.5</v>
      </c>
      <c r="W70" s="8">
        <v>117.3</v>
      </c>
      <c r="X70" s="8">
        <v>114.8</v>
      </c>
      <c r="Y70" s="8">
        <v>110.8</v>
      </c>
      <c r="Z70" s="8">
        <v>113.7</v>
      </c>
      <c r="AA70" s="8">
        <v>119</v>
      </c>
      <c r="AB70" s="8">
        <v>109.1</v>
      </c>
      <c r="AC70" s="8">
        <v>113.8</v>
      </c>
      <c r="AD70" s="8">
        <v>120.1</v>
      </c>
    </row>
    <row r="71" spans="1:30" x14ac:dyDescent="0.35">
      <c r="A71" s="8" t="s">
        <v>30</v>
      </c>
      <c r="B71" s="8">
        <v>2014</v>
      </c>
      <c r="C71" s="8" t="s">
        <v>46</v>
      </c>
      <c r="D71" s="8">
        <v>122.4</v>
      </c>
      <c r="E71" s="8">
        <v>122.4</v>
      </c>
      <c r="F71" s="8">
        <v>121.8</v>
      </c>
      <c r="G71" s="8">
        <v>124.2</v>
      </c>
      <c r="H71" s="8">
        <v>110.2</v>
      </c>
      <c r="I71" s="8">
        <v>128.6</v>
      </c>
      <c r="J71" s="8">
        <v>140.30000000000001</v>
      </c>
      <c r="K71" s="8">
        <v>116.3</v>
      </c>
      <c r="L71" s="8">
        <v>102</v>
      </c>
      <c r="M71" s="8">
        <v>116</v>
      </c>
      <c r="N71" s="8">
        <v>117.3</v>
      </c>
      <c r="O71" s="8">
        <v>124.8</v>
      </c>
      <c r="P71" s="8">
        <v>123.3</v>
      </c>
      <c r="Q71" s="8">
        <v>121.7</v>
      </c>
      <c r="R71" s="8">
        <v>123.8</v>
      </c>
      <c r="S71" s="8">
        <v>120.6</v>
      </c>
      <c r="T71" s="8">
        <v>123.3</v>
      </c>
      <c r="U71" s="8" t="s">
        <v>32</v>
      </c>
      <c r="V71" s="8">
        <v>117.4</v>
      </c>
      <c r="W71" s="8">
        <v>118.2</v>
      </c>
      <c r="X71" s="8">
        <v>116.2</v>
      </c>
      <c r="Y71" s="8">
        <v>111.5</v>
      </c>
      <c r="Z71" s="8">
        <v>113.3</v>
      </c>
      <c r="AA71" s="8">
        <v>117.7</v>
      </c>
      <c r="AB71" s="8">
        <v>109.4</v>
      </c>
      <c r="AC71" s="8">
        <v>114.2</v>
      </c>
      <c r="AD71" s="8">
        <v>120.3</v>
      </c>
    </row>
    <row r="72" spans="1:30" x14ac:dyDescent="0.35">
      <c r="A72" s="8" t="s">
        <v>33</v>
      </c>
      <c r="B72" s="8">
        <v>2014</v>
      </c>
      <c r="C72" s="8" t="s">
        <v>46</v>
      </c>
      <c r="D72" s="8">
        <v>124</v>
      </c>
      <c r="E72" s="8">
        <v>124.7</v>
      </c>
      <c r="F72" s="8">
        <v>126.3</v>
      </c>
      <c r="G72" s="8">
        <v>124.9</v>
      </c>
      <c r="H72" s="8">
        <v>103</v>
      </c>
      <c r="I72" s="8">
        <v>122.3</v>
      </c>
      <c r="J72" s="8">
        <v>141</v>
      </c>
      <c r="K72" s="8">
        <v>120.1</v>
      </c>
      <c r="L72" s="8">
        <v>97.8</v>
      </c>
      <c r="M72" s="8">
        <v>125.4</v>
      </c>
      <c r="N72" s="8">
        <v>116.1</v>
      </c>
      <c r="O72" s="8">
        <v>127.6</v>
      </c>
      <c r="P72" s="8">
        <v>124</v>
      </c>
      <c r="Q72" s="8">
        <v>126.4</v>
      </c>
      <c r="R72" s="8">
        <v>120.7</v>
      </c>
      <c r="S72" s="8">
        <v>115.8</v>
      </c>
      <c r="T72" s="8">
        <v>120</v>
      </c>
      <c r="U72" s="8">
        <v>116.5</v>
      </c>
      <c r="V72" s="8">
        <v>113</v>
      </c>
      <c r="W72" s="8">
        <v>116.8</v>
      </c>
      <c r="X72" s="8">
        <v>113.2</v>
      </c>
      <c r="Y72" s="8">
        <v>108.8</v>
      </c>
      <c r="Z72" s="8">
        <v>114.3</v>
      </c>
      <c r="AA72" s="8">
        <v>120.7</v>
      </c>
      <c r="AB72" s="8">
        <v>110.4</v>
      </c>
      <c r="AC72" s="8">
        <v>113.4</v>
      </c>
      <c r="AD72" s="8">
        <v>118.4</v>
      </c>
    </row>
    <row r="73" spans="1:30" x14ac:dyDescent="0.35">
      <c r="A73" s="8" t="s">
        <v>34</v>
      </c>
      <c r="B73" s="8">
        <v>2014</v>
      </c>
      <c r="C73" s="8" t="s">
        <v>46</v>
      </c>
      <c r="D73" s="8">
        <v>122.9</v>
      </c>
      <c r="E73" s="8">
        <v>123.2</v>
      </c>
      <c r="F73" s="8">
        <v>123.5</v>
      </c>
      <c r="G73" s="8">
        <v>124.5</v>
      </c>
      <c r="H73" s="8">
        <v>107.6</v>
      </c>
      <c r="I73" s="8">
        <v>125.7</v>
      </c>
      <c r="J73" s="8">
        <v>140.5</v>
      </c>
      <c r="K73" s="8">
        <v>117.6</v>
      </c>
      <c r="L73" s="8">
        <v>100.6</v>
      </c>
      <c r="M73" s="8">
        <v>119.1</v>
      </c>
      <c r="N73" s="8">
        <v>116.8</v>
      </c>
      <c r="O73" s="8">
        <v>126.1</v>
      </c>
      <c r="P73" s="8">
        <v>123.6</v>
      </c>
      <c r="Q73" s="8">
        <v>123</v>
      </c>
      <c r="R73" s="8">
        <v>122.6</v>
      </c>
      <c r="S73" s="8">
        <v>118.6</v>
      </c>
      <c r="T73" s="8">
        <v>122</v>
      </c>
      <c r="U73" s="8">
        <v>116.5</v>
      </c>
      <c r="V73" s="8">
        <v>115.7</v>
      </c>
      <c r="W73" s="8">
        <v>117.5</v>
      </c>
      <c r="X73" s="8">
        <v>115.1</v>
      </c>
      <c r="Y73" s="8">
        <v>110.1</v>
      </c>
      <c r="Z73" s="8">
        <v>113.9</v>
      </c>
      <c r="AA73" s="8">
        <v>119.5</v>
      </c>
      <c r="AB73" s="8">
        <v>109.8</v>
      </c>
      <c r="AC73" s="8">
        <v>113.8</v>
      </c>
      <c r="AD73" s="8">
        <v>119.4</v>
      </c>
    </row>
    <row r="74" spans="1:30" x14ac:dyDescent="0.35">
      <c r="A74" s="8" t="s">
        <v>30</v>
      </c>
      <c r="B74" s="8">
        <v>2015</v>
      </c>
      <c r="C74" s="8" t="s">
        <v>31</v>
      </c>
      <c r="D74" s="8">
        <v>123.1</v>
      </c>
      <c r="E74" s="8">
        <v>123.1</v>
      </c>
      <c r="F74" s="8">
        <v>122.1</v>
      </c>
      <c r="G74" s="8">
        <v>124.9</v>
      </c>
      <c r="H74" s="8">
        <v>111</v>
      </c>
      <c r="I74" s="8">
        <v>130.4</v>
      </c>
      <c r="J74" s="8">
        <v>132.30000000000001</v>
      </c>
      <c r="K74" s="8">
        <v>117.2</v>
      </c>
      <c r="L74" s="8">
        <v>100.5</v>
      </c>
      <c r="M74" s="8">
        <v>117.2</v>
      </c>
      <c r="N74" s="8">
        <v>117.9</v>
      </c>
      <c r="O74" s="8">
        <v>125.6</v>
      </c>
      <c r="P74" s="8">
        <v>122.8</v>
      </c>
      <c r="Q74" s="8">
        <v>122.7</v>
      </c>
      <c r="R74" s="8">
        <v>124.4</v>
      </c>
      <c r="S74" s="8">
        <v>121.6</v>
      </c>
      <c r="T74" s="8">
        <v>124</v>
      </c>
      <c r="U74" s="8" t="s">
        <v>32</v>
      </c>
      <c r="V74" s="8">
        <v>118.4</v>
      </c>
      <c r="W74" s="8">
        <v>118.9</v>
      </c>
      <c r="X74" s="8">
        <v>116.6</v>
      </c>
      <c r="Y74" s="8">
        <v>111</v>
      </c>
      <c r="Z74" s="8">
        <v>114</v>
      </c>
      <c r="AA74" s="8">
        <v>118.2</v>
      </c>
      <c r="AB74" s="8">
        <v>110.2</v>
      </c>
      <c r="AC74" s="8">
        <v>114.5</v>
      </c>
      <c r="AD74" s="8">
        <v>120.3</v>
      </c>
    </row>
    <row r="75" spans="1:30" x14ac:dyDescent="0.35">
      <c r="A75" s="8" t="s">
        <v>33</v>
      </c>
      <c r="B75" s="8">
        <v>2015</v>
      </c>
      <c r="C75" s="8" t="s">
        <v>31</v>
      </c>
      <c r="D75" s="8">
        <v>124</v>
      </c>
      <c r="E75" s="8">
        <v>125.5</v>
      </c>
      <c r="F75" s="8">
        <v>126.6</v>
      </c>
      <c r="G75" s="8">
        <v>125.2</v>
      </c>
      <c r="H75" s="8">
        <v>104.3</v>
      </c>
      <c r="I75" s="8">
        <v>121.3</v>
      </c>
      <c r="J75" s="8">
        <v>134.4</v>
      </c>
      <c r="K75" s="8">
        <v>122.9</v>
      </c>
      <c r="L75" s="8">
        <v>96.1</v>
      </c>
      <c r="M75" s="8">
        <v>126.6</v>
      </c>
      <c r="N75" s="8">
        <v>116.5</v>
      </c>
      <c r="O75" s="8">
        <v>128</v>
      </c>
      <c r="P75" s="8">
        <v>123.5</v>
      </c>
      <c r="Q75" s="8">
        <v>127.4</v>
      </c>
      <c r="R75" s="8">
        <v>121</v>
      </c>
      <c r="S75" s="8">
        <v>116.1</v>
      </c>
      <c r="T75" s="8">
        <v>120.2</v>
      </c>
      <c r="U75" s="8">
        <v>117.3</v>
      </c>
      <c r="V75" s="8">
        <v>113.4</v>
      </c>
      <c r="W75" s="8">
        <v>117.2</v>
      </c>
      <c r="X75" s="8">
        <v>113.7</v>
      </c>
      <c r="Y75" s="8">
        <v>107.9</v>
      </c>
      <c r="Z75" s="8">
        <v>114.6</v>
      </c>
      <c r="AA75" s="8">
        <v>120.8</v>
      </c>
      <c r="AB75" s="8">
        <v>111.4</v>
      </c>
      <c r="AC75" s="8">
        <v>113.4</v>
      </c>
      <c r="AD75" s="8">
        <v>118.5</v>
      </c>
    </row>
    <row r="76" spans="1:30" x14ac:dyDescent="0.35">
      <c r="A76" s="8" t="s">
        <v>34</v>
      </c>
      <c r="B76" s="8">
        <v>2015</v>
      </c>
      <c r="C76" s="8" t="s">
        <v>31</v>
      </c>
      <c r="D76" s="8">
        <v>123.4</v>
      </c>
      <c r="E76" s="8">
        <v>123.9</v>
      </c>
      <c r="F76" s="8">
        <v>123.8</v>
      </c>
      <c r="G76" s="8">
        <v>125</v>
      </c>
      <c r="H76" s="8">
        <v>108.5</v>
      </c>
      <c r="I76" s="8">
        <v>126.2</v>
      </c>
      <c r="J76" s="8">
        <v>133</v>
      </c>
      <c r="K76" s="8">
        <v>119.1</v>
      </c>
      <c r="L76" s="8">
        <v>99</v>
      </c>
      <c r="M76" s="8">
        <v>120.3</v>
      </c>
      <c r="N76" s="8">
        <v>117.3</v>
      </c>
      <c r="O76" s="8">
        <v>126.7</v>
      </c>
      <c r="P76" s="8">
        <v>123.1</v>
      </c>
      <c r="Q76" s="8">
        <v>124</v>
      </c>
      <c r="R76" s="8">
        <v>123.1</v>
      </c>
      <c r="S76" s="8">
        <v>119.3</v>
      </c>
      <c r="T76" s="8">
        <v>122.5</v>
      </c>
      <c r="U76" s="8">
        <v>117.3</v>
      </c>
      <c r="V76" s="8">
        <v>116.5</v>
      </c>
      <c r="W76" s="8">
        <v>118.1</v>
      </c>
      <c r="X76" s="8">
        <v>115.5</v>
      </c>
      <c r="Y76" s="8">
        <v>109.4</v>
      </c>
      <c r="Z76" s="8">
        <v>114.3</v>
      </c>
      <c r="AA76" s="8">
        <v>119.7</v>
      </c>
      <c r="AB76" s="8">
        <v>110.7</v>
      </c>
      <c r="AC76" s="8">
        <v>114</v>
      </c>
      <c r="AD76" s="8">
        <v>119.5</v>
      </c>
    </row>
    <row r="77" spans="1:30" x14ac:dyDescent="0.35">
      <c r="A77" s="8" t="s">
        <v>30</v>
      </c>
      <c r="B77" s="8">
        <v>2015</v>
      </c>
      <c r="C77" s="8" t="s">
        <v>35</v>
      </c>
      <c r="D77" s="8">
        <v>123.4</v>
      </c>
      <c r="E77" s="8">
        <v>124.4</v>
      </c>
      <c r="F77" s="8">
        <v>122.1</v>
      </c>
      <c r="G77" s="8">
        <v>125.8</v>
      </c>
      <c r="H77" s="8">
        <v>111.5</v>
      </c>
      <c r="I77" s="8">
        <v>129.4</v>
      </c>
      <c r="J77" s="8">
        <v>128.19999999999999</v>
      </c>
      <c r="K77" s="8">
        <v>118.8</v>
      </c>
      <c r="L77" s="8">
        <v>100</v>
      </c>
      <c r="M77" s="8">
        <v>118.6</v>
      </c>
      <c r="N77" s="8">
        <v>118.8</v>
      </c>
      <c r="O77" s="8">
        <v>126.8</v>
      </c>
      <c r="P77" s="8">
        <v>122.8</v>
      </c>
      <c r="Q77" s="8">
        <v>124.2</v>
      </c>
      <c r="R77" s="8">
        <v>125.4</v>
      </c>
      <c r="S77" s="8">
        <v>122.7</v>
      </c>
      <c r="T77" s="8">
        <v>125</v>
      </c>
      <c r="U77" s="8" t="s">
        <v>32</v>
      </c>
      <c r="V77" s="8">
        <v>120</v>
      </c>
      <c r="W77" s="8">
        <v>119.6</v>
      </c>
      <c r="X77" s="8">
        <v>117.7</v>
      </c>
      <c r="Y77" s="8">
        <v>110.9</v>
      </c>
      <c r="Z77" s="8">
        <v>114.8</v>
      </c>
      <c r="AA77" s="8">
        <v>118.7</v>
      </c>
      <c r="AB77" s="8">
        <v>110.8</v>
      </c>
      <c r="AC77" s="8">
        <v>115</v>
      </c>
      <c r="AD77" s="8">
        <v>120.6</v>
      </c>
    </row>
    <row r="78" spans="1:30" x14ac:dyDescent="0.35">
      <c r="A78" s="8" t="s">
        <v>33</v>
      </c>
      <c r="B78" s="8">
        <v>2015</v>
      </c>
      <c r="C78" s="8" t="s">
        <v>35</v>
      </c>
      <c r="D78" s="8">
        <v>124.3</v>
      </c>
      <c r="E78" s="8">
        <v>126.5</v>
      </c>
      <c r="F78" s="8">
        <v>119.5</v>
      </c>
      <c r="G78" s="8">
        <v>125.6</v>
      </c>
      <c r="H78" s="8">
        <v>104.9</v>
      </c>
      <c r="I78" s="8">
        <v>121.6</v>
      </c>
      <c r="J78" s="8">
        <v>131.80000000000001</v>
      </c>
      <c r="K78" s="8">
        <v>125.1</v>
      </c>
      <c r="L78" s="8">
        <v>95</v>
      </c>
      <c r="M78" s="8">
        <v>127.7</v>
      </c>
      <c r="N78" s="8">
        <v>116.8</v>
      </c>
      <c r="O78" s="8">
        <v>128.6</v>
      </c>
      <c r="P78" s="8">
        <v>123.7</v>
      </c>
      <c r="Q78" s="8">
        <v>128.1</v>
      </c>
      <c r="R78" s="8">
        <v>121.3</v>
      </c>
      <c r="S78" s="8">
        <v>116.5</v>
      </c>
      <c r="T78" s="8">
        <v>120.6</v>
      </c>
      <c r="U78" s="8">
        <v>118.1</v>
      </c>
      <c r="V78" s="8">
        <v>114</v>
      </c>
      <c r="W78" s="8">
        <v>117.7</v>
      </c>
      <c r="X78" s="8">
        <v>114.1</v>
      </c>
      <c r="Y78" s="8">
        <v>106.8</v>
      </c>
      <c r="Z78" s="8">
        <v>114.9</v>
      </c>
      <c r="AA78" s="8">
        <v>120.4</v>
      </c>
      <c r="AB78" s="8">
        <v>111.7</v>
      </c>
      <c r="AC78" s="8">
        <v>113.2</v>
      </c>
      <c r="AD78" s="8">
        <v>118.7</v>
      </c>
    </row>
    <row r="79" spans="1:30" x14ac:dyDescent="0.35">
      <c r="A79" s="8" t="s">
        <v>34</v>
      </c>
      <c r="B79" s="8">
        <v>2015</v>
      </c>
      <c r="C79" s="8" t="s">
        <v>35</v>
      </c>
      <c r="D79" s="8">
        <v>123.7</v>
      </c>
      <c r="E79" s="8">
        <v>125.1</v>
      </c>
      <c r="F79" s="8">
        <v>121.1</v>
      </c>
      <c r="G79" s="8">
        <v>125.7</v>
      </c>
      <c r="H79" s="8">
        <v>109.1</v>
      </c>
      <c r="I79" s="8">
        <v>125.8</v>
      </c>
      <c r="J79" s="8">
        <v>129.4</v>
      </c>
      <c r="K79" s="8">
        <v>120.9</v>
      </c>
      <c r="L79" s="8">
        <v>98.3</v>
      </c>
      <c r="M79" s="8">
        <v>121.6</v>
      </c>
      <c r="N79" s="8">
        <v>118</v>
      </c>
      <c r="O79" s="8">
        <v>127.6</v>
      </c>
      <c r="P79" s="8">
        <v>123.1</v>
      </c>
      <c r="Q79" s="8">
        <v>125.2</v>
      </c>
      <c r="R79" s="8">
        <v>123.8</v>
      </c>
      <c r="S79" s="8">
        <v>120.1</v>
      </c>
      <c r="T79" s="8">
        <v>123.3</v>
      </c>
      <c r="U79" s="8">
        <v>118.1</v>
      </c>
      <c r="V79" s="8">
        <v>117.7</v>
      </c>
      <c r="W79" s="8">
        <v>118.7</v>
      </c>
      <c r="X79" s="8">
        <v>116.3</v>
      </c>
      <c r="Y79" s="8">
        <v>108.7</v>
      </c>
      <c r="Z79" s="8">
        <v>114.9</v>
      </c>
      <c r="AA79" s="8">
        <v>119.7</v>
      </c>
      <c r="AB79" s="8">
        <v>111.2</v>
      </c>
      <c r="AC79" s="8">
        <v>114.1</v>
      </c>
      <c r="AD79" s="8">
        <v>119.7</v>
      </c>
    </row>
    <row r="80" spans="1:30" x14ac:dyDescent="0.35">
      <c r="A80" s="8" t="s">
        <v>30</v>
      </c>
      <c r="B80" s="8">
        <v>2015</v>
      </c>
      <c r="C80" s="8" t="s">
        <v>36</v>
      </c>
      <c r="D80" s="8">
        <v>123.3</v>
      </c>
      <c r="E80" s="8">
        <v>124.7</v>
      </c>
      <c r="F80" s="8">
        <v>118.9</v>
      </c>
      <c r="G80" s="8">
        <v>126</v>
      </c>
      <c r="H80" s="8">
        <v>111.8</v>
      </c>
      <c r="I80" s="8">
        <v>130.9</v>
      </c>
      <c r="J80" s="8">
        <v>128</v>
      </c>
      <c r="K80" s="8">
        <v>119.9</v>
      </c>
      <c r="L80" s="8">
        <v>98.9</v>
      </c>
      <c r="M80" s="8">
        <v>119.4</v>
      </c>
      <c r="N80" s="8">
        <v>118.9</v>
      </c>
      <c r="O80" s="8">
        <v>127.7</v>
      </c>
      <c r="P80" s="8">
        <v>123.1</v>
      </c>
      <c r="Q80" s="8">
        <v>124.7</v>
      </c>
      <c r="R80" s="8">
        <v>126</v>
      </c>
      <c r="S80" s="8">
        <v>122.9</v>
      </c>
      <c r="T80" s="8">
        <v>125.5</v>
      </c>
      <c r="U80" s="8" t="s">
        <v>32</v>
      </c>
      <c r="V80" s="8">
        <v>120.6</v>
      </c>
      <c r="W80" s="8">
        <v>120.2</v>
      </c>
      <c r="X80" s="8">
        <v>118.2</v>
      </c>
      <c r="Y80" s="8">
        <v>111.6</v>
      </c>
      <c r="Z80" s="8">
        <v>115.5</v>
      </c>
      <c r="AA80" s="8">
        <v>119.4</v>
      </c>
      <c r="AB80" s="8">
        <v>110.8</v>
      </c>
      <c r="AC80" s="8">
        <v>115.5</v>
      </c>
      <c r="AD80" s="8">
        <v>121.1</v>
      </c>
    </row>
    <row r="81" spans="1:30" x14ac:dyDescent="0.35">
      <c r="A81" s="8" t="s">
        <v>33</v>
      </c>
      <c r="B81" s="8">
        <v>2015</v>
      </c>
      <c r="C81" s="8" t="s">
        <v>36</v>
      </c>
      <c r="D81" s="8">
        <v>124</v>
      </c>
      <c r="E81" s="8">
        <v>126.7</v>
      </c>
      <c r="F81" s="8">
        <v>113.5</v>
      </c>
      <c r="G81" s="8">
        <v>125.9</v>
      </c>
      <c r="H81" s="8">
        <v>104.8</v>
      </c>
      <c r="I81" s="8">
        <v>123.8</v>
      </c>
      <c r="J81" s="8">
        <v>131.4</v>
      </c>
      <c r="K81" s="8">
        <v>127.2</v>
      </c>
      <c r="L81" s="8">
        <v>93.2</v>
      </c>
      <c r="M81" s="8">
        <v>127.4</v>
      </c>
      <c r="N81" s="8">
        <v>117</v>
      </c>
      <c r="O81" s="8">
        <v>129.19999999999999</v>
      </c>
      <c r="P81" s="8">
        <v>123.9</v>
      </c>
      <c r="Q81" s="8">
        <v>128.80000000000001</v>
      </c>
      <c r="R81" s="8">
        <v>121.7</v>
      </c>
      <c r="S81" s="8">
        <v>116.9</v>
      </c>
      <c r="T81" s="8">
        <v>120.9</v>
      </c>
      <c r="U81" s="8">
        <v>118.6</v>
      </c>
      <c r="V81" s="8">
        <v>114.4</v>
      </c>
      <c r="W81" s="8">
        <v>118</v>
      </c>
      <c r="X81" s="8">
        <v>114.3</v>
      </c>
      <c r="Y81" s="8">
        <v>108.4</v>
      </c>
      <c r="Z81" s="8">
        <v>115.4</v>
      </c>
      <c r="AA81" s="8">
        <v>120.6</v>
      </c>
      <c r="AB81" s="8">
        <v>111.3</v>
      </c>
      <c r="AC81" s="8">
        <v>113.8</v>
      </c>
      <c r="AD81" s="8">
        <v>119.1</v>
      </c>
    </row>
    <row r="82" spans="1:30" x14ac:dyDescent="0.35">
      <c r="A82" s="8" t="s">
        <v>34</v>
      </c>
      <c r="B82" s="8">
        <v>2015</v>
      </c>
      <c r="C82" s="8" t="s">
        <v>36</v>
      </c>
      <c r="D82" s="8">
        <v>123.5</v>
      </c>
      <c r="E82" s="8">
        <v>125.4</v>
      </c>
      <c r="F82" s="8">
        <v>116.8</v>
      </c>
      <c r="G82" s="8">
        <v>126</v>
      </c>
      <c r="H82" s="8">
        <v>109.2</v>
      </c>
      <c r="I82" s="8">
        <v>127.6</v>
      </c>
      <c r="J82" s="8">
        <v>129.19999999999999</v>
      </c>
      <c r="K82" s="8">
        <v>122.4</v>
      </c>
      <c r="L82" s="8">
        <v>97</v>
      </c>
      <c r="M82" s="8">
        <v>122.1</v>
      </c>
      <c r="N82" s="8">
        <v>118.1</v>
      </c>
      <c r="O82" s="8">
        <v>128.4</v>
      </c>
      <c r="P82" s="8">
        <v>123.4</v>
      </c>
      <c r="Q82" s="8">
        <v>125.8</v>
      </c>
      <c r="R82" s="8">
        <v>124.3</v>
      </c>
      <c r="S82" s="8">
        <v>120.4</v>
      </c>
      <c r="T82" s="8">
        <v>123.7</v>
      </c>
      <c r="U82" s="8">
        <v>118.6</v>
      </c>
      <c r="V82" s="8">
        <v>118.3</v>
      </c>
      <c r="W82" s="8">
        <v>119.2</v>
      </c>
      <c r="X82" s="8">
        <v>116.7</v>
      </c>
      <c r="Y82" s="8">
        <v>109.9</v>
      </c>
      <c r="Z82" s="8">
        <v>115.4</v>
      </c>
      <c r="AA82" s="8">
        <v>120.1</v>
      </c>
      <c r="AB82" s="8">
        <v>111</v>
      </c>
      <c r="AC82" s="8">
        <v>114.7</v>
      </c>
      <c r="AD82" s="8">
        <v>120.2</v>
      </c>
    </row>
    <row r="83" spans="1:30" x14ac:dyDescent="0.35">
      <c r="A83" s="8" t="s">
        <v>30</v>
      </c>
      <c r="B83" s="8">
        <v>2015</v>
      </c>
      <c r="C83" s="8" t="s">
        <v>37</v>
      </c>
      <c r="D83" s="8">
        <v>123.3</v>
      </c>
      <c r="E83" s="8">
        <v>125.5</v>
      </c>
      <c r="F83" s="8">
        <v>117.2</v>
      </c>
      <c r="G83" s="8">
        <v>126.8</v>
      </c>
      <c r="H83" s="8">
        <v>111.9</v>
      </c>
      <c r="I83" s="8">
        <v>134.19999999999999</v>
      </c>
      <c r="J83" s="8">
        <v>127.5</v>
      </c>
      <c r="K83" s="8">
        <v>121.5</v>
      </c>
      <c r="L83" s="8">
        <v>97.8</v>
      </c>
      <c r="M83" s="8">
        <v>119.8</v>
      </c>
      <c r="N83" s="8">
        <v>119.4</v>
      </c>
      <c r="O83" s="8">
        <v>128.69999999999999</v>
      </c>
      <c r="P83" s="8">
        <v>123.6</v>
      </c>
      <c r="Q83" s="8">
        <v>125.7</v>
      </c>
      <c r="R83" s="8">
        <v>126.4</v>
      </c>
      <c r="S83" s="8">
        <v>123.3</v>
      </c>
      <c r="T83" s="8">
        <v>126</v>
      </c>
      <c r="U83" s="8" t="s">
        <v>32</v>
      </c>
      <c r="V83" s="8">
        <v>121.2</v>
      </c>
      <c r="W83" s="8">
        <v>120.9</v>
      </c>
      <c r="X83" s="8">
        <v>118.6</v>
      </c>
      <c r="Y83" s="8">
        <v>111.9</v>
      </c>
      <c r="Z83" s="8">
        <v>116.2</v>
      </c>
      <c r="AA83" s="8">
        <v>119.9</v>
      </c>
      <c r="AB83" s="8">
        <v>111.6</v>
      </c>
      <c r="AC83" s="8">
        <v>116</v>
      </c>
      <c r="AD83" s="8">
        <v>121.5</v>
      </c>
    </row>
    <row r="84" spans="1:30" x14ac:dyDescent="0.35">
      <c r="A84" s="8" t="s">
        <v>33</v>
      </c>
      <c r="B84" s="8">
        <v>2015</v>
      </c>
      <c r="C84" s="8" t="s">
        <v>37</v>
      </c>
      <c r="D84" s="8">
        <v>123.8</v>
      </c>
      <c r="E84" s="8">
        <v>128.19999999999999</v>
      </c>
      <c r="F84" s="8">
        <v>110</v>
      </c>
      <c r="G84" s="8">
        <v>126.3</v>
      </c>
      <c r="H84" s="8">
        <v>104.5</v>
      </c>
      <c r="I84" s="8">
        <v>130.6</v>
      </c>
      <c r="J84" s="8">
        <v>130.80000000000001</v>
      </c>
      <c r="K84" s="8">
        <v>131.30000000000001</v>
      </c>
      <c r="L84" s="8">
        <v>91.6</v>
      </c>
      <c r="M84" s="8">
        <v>127.7</v>
      </c>
      <c r="N84" s="8">
        <v>117.2</v>
      </c>
      <c r="O84" s="8">
        <v>129.5</v>
      </c>
      <c r="P84" s="8">
        <v>124.6</v>
      </c>
      <c r="Q84" s="8">
        <v>130.1</v>
      </c>
      <c r="R84" s="8">
        <v>122.1</v>
      </c>
      <c r="S84" s="8">
        <v>117.2</v>
      </c>
      <c r="T84" s="8">
        <v>121.3</v>
      </c>
      <c r="U84" s="8">
        <v>119.2</v>
      </c>
      <c r="V84" s="8">
        <v>114.7</v>
      </c>
      <c r="W84" s="8">
        <v>118.4</v>
      </c>
      <c r="X84" s="8">
        <v>114.6</v>
      </c>
      <c r="Y84" s="8">
        <v>108.4</v>
      </c>
      <c r="Z84" s="8">
        <v>115.6</v>
      </c>
      <c r="AA84" s="8">
        <v>121.7</v>
      </c>
      <c r="AB84" s="8">
        <v>111.8</v>
      </c>
      <c r="AC84" s="8">
        <v>114.2</v>
      </c>
      <c r="AD84" s="8">
        <v>119.7</v>
      </c>
    </row>
    <row r="85" spans="1:30" x14ac:dyDescent="0.35">
      <c r="A85" s="8" t="s">
        <v>34</v>
      </c>
      <c r="B85" s="8">
        <v>2015</v>
      </c>
      <c r="C85" s="8" t="s">
        <v>37</v>
      </c>
      <c r="D85" s="8">
        <v>123.5</v>
      </c>
      <c r="E85" s="8">
        <v>126.4</v>
      </c>
      <c r="F85" s="8">
        <v>114.4</v>
      </c>
      <c r="G85" s="8">
        <v>126.6</v>
      </c>
      <c r="H85" s="8">
        <v>109.2</v>
      </c>
      <c r="I85" s="8">
        <v>132.5</v>
      </c>
      <c r="J85" s="8">
        <v>128.6</v>
      </c>
      <c r="K85" s="8">
        <v>124.8</v>
      </c>
      <c r="L85" s="8">
        <v>95.7</v>
      </c>
      <c r="M85" s="8">
        <v>122.4</v>
      </c>
      <c r="N85" s="8">
        <v>118.5</v>
      </c>
      <c r="O85" s="8">
        <v>129.1</v>
      </c>
      <c r="P85" s="8">
        <v>124</v>
      </c>
      <c r="Q85" s="8">
        <v>126.9</v>
      </c>
      <c r="R85" s="8">
        <v>124.7</v>
      </c>
      <c r="S85" s="8">
        <v>120.8</v>
      </c>
      <c r="T85" s="8">
        <v>124.1</v>
      </c>
      <c r="U85" s="8">
        <v>119.2</v>
      </c>
      <c r="V85" s="8">
        <v>118.7</v>
      </c>
      <c r="W85" s="8">
        <v>119.7</v>
      </c>
      <c r="X85" s="8">
        <v>117.1</v>
      </c>
      <c r="Y85" s="8">
        <v>110.1</v>
      </c>
      <c r="Z85" s="8">
        <v>115.9</v>
      </c>
      <c r="AA85" s="8">
        <v>121</v>
      </c>
      <c r="AB85" s="8">
        <v>111.7</v>
      </c>
      <c r="AC85" s="8">
        <v>115.1</v>
      </c>
      <c r="AD85" s="8">
        <v>120.7</v>
      </c>
    </row>
    <row r="86" spans="1:30" x14ac:dyDescent="0.35">
      <c r="A86" s="8" t="s">
        <v>30</v>
      </c>
      <c r="B86" s="8">
        <v>2015</v>
      </c>
      <c r="C86" s="8" t="s">
        <v>38</v>
      </c>
      <c r="D86" s="8">
        <v>123.5</v>
      </c>
      <c r="E86" s="8">
        <v>127.1</v>
      </c>
      <c r="F86" s="8">
        <v>117.3</v>
      </c>
      <c r="G86" s="8">
        <v>127.7</v>
      </c>
      <c r="H86" s="8">
        <v>112.5</v>
      </c>
      <c r="I86" s="8">
        <v>134.1</v>
      </c>
      <c r="J86" s="8">
        <v>128.5</v>
      </c>
      <c r="K86" s="8">
        <v>124.3</v>
      </c>
      <c r="L86" s="8">
        <v>97.6</v>
      </c>
      <c r="M86" s="8">
        <v>120.7</v>
      </c>
      <c r="N86" s="8">
        <v>120.2</v>
      </c>
      <c r="O86" s="8">
        <v>129.80000000000001</v>
      </c>
      <c r="P86" s="8">
        <v>124.4</v>
      </c>
      <c r="Q86" s="8">
        <v>126.7</v>
      </c>
      <c r="R86" s="8">
        <v>127.3</v>
      </c>
      <c r="S86" s="8">
        <v>124.1</v>
      </c>
      <c r="T86" s="8">
        <v>126.8</v>
      </c>
      <c r="U86" s="8" t="s">
        <v>32</v>
      </c>
      <c r="V86" s="8">
        <v>121.9</v>
      </c>
      <c r="W86" s="8">
        <v>121.5</v>
      </c>
      <c r="X86" s="8">
        <v>119.4</v>
      </c>
      <c r="Y86" s="8">
        <v>113.3</v>
      </c>
      <c r="Z86" s="8">
        <v>116.7</v>
      </c>
      <c r="AA86" s="8">
        <v>120.5</v>
      </c>
      <c r="AB86" s="8">
        <v>112.3</v>
      </c>
      <c r="AC86" s="8">
        <v>116.9</v>
      </c>
      <c r="AD86" s="8">
        <v>122.4</v>
      </c>
    </row>
    <row r="87" spans="1:30" x14ac:dyDescent="0.35">
      <c r="A87" s="8" t="s">
        <v>33</v>
      </c>
      <c r="B87" s="8">
        <v>2015</v>
      </c>
      <c r="C87" s="8" t="s">
        <v>38</v>
      </c>
      <c r="D87" s="8">
        <v>123.8</v>
      </c>
      <c r="E87" s="8">
        <v>129.69999999999999</v>
      </c>
      <c r="F87" s="8">
        <v>111.3</v>
      </c>
      <c r="G87" s="8">
        <v>126.6</v>
      </c>
      <c r="H87" s="8">
        <v>105.2</v>
      </c>
      <c r="I87" s="8">
        <v>130.80000000000001</v>
      </c>
      <c r="J87" s="8">
        <v>135.6</v>
      </c>
      <c r="K87" s="8">
        <v>142.6</v>
      </c>
      <c r="L87" s="8">
        <v>90.8</v>
      </c>
      <c r="M87" s="8">
        <v>128.80000000000001</v>
      </c>
      <c r="N87" s="8">
        <v>117.7</v>
      </c>
      <c r="O87" s="8">
        <v>129.9</v>
      </c>
      <c r="P87" s="8">
        <v>126.1</v>
      </c>
      <c r="Q87" s="8">
        <v>131.30000000000001</v>
      </c>
      <c r="R87" s="8">
        <v>122.4</v>
      </c>
      <c r="S87" s="8">
        <v>117.4</v>
      </c>
      <c r="T87" s="8">
        <v>121.6</v>
      </c>
      <c r="U87" s="8">
        <v>119.6</v>
      </c>
      <c r="V87" s="8">
        <v>114.9</v>
      </c>
      <c r="W87" s="8">
        <v>118.7</v>
      </c>
      <c r="X87" s="8">
        <v>114.9</v>
      </c>
      <c r="Y87" s="8">
        <v>110.8</v>
      </c>
      <c r="Z87" s="8">
        <v>116</v>
      </c>
      <c r="AA87" s="8">
        <v>122</v>
      </c>
      <c r="AB87" s="8">
        <v>112.4</v>
      </c>
      <c r="AC87" s="8">
        <v>115.2</v>
      </c>
      <c r="AD87" s="8">
        <v>120.7</v>
      </c>
    </row>
    <row r="88" spans="1:30" x14ac:dyDescent="0.35">
      <c r="A88" s="8" t="s">
        <v>34</v>
      </c>
      <c r="B88" s="8">
        <v>2015</v>
      </c>
      <c r="C88" s="8" t="s">
        <v>38</v>
      </c>
      <c r="D88" s="8">
        <v>123.6</v>
      </c>
      <c r="E88" s="8">
        <v>128</v>
      </c>
      <c r="F88" s="8">
        <v>115</v>
      </c>
      <c r="G88" s="8">
        <v>127.3</v>
      </c>
      <c r="H88" s="8">
        <v>109.8</v>
      </c>
      <c r="I88" s="8">
        <v>132.6</v>
      </c>
      <c r="J88" s="8">
        <v>130.9</v>
      </c>
      <c r="K88" s="8">
        <v>130.5</v>
      </c>
      <c r="L88" s="8">
        <v>95.3</v>
      </c>
      <c r="M88" s="8">
        <v>123.4</v>
      </c>
      <c r="N88" s="8">
        <v>119.2</v>
      </c>
      <c r="O88" s="8">
        <v>129.80000000000001</v>
      </c>
      <c r="P88" s="8">
        <v>125</v>
      </c>
      <c r="Q88" s="8">
        <v>127.9</v>
      </c>
      <c r="R88" s="8">
        <v>125.4</v>
      </c>
      <c r="S88" s="8">
        <v>121.3</v>
      </c>
      <c r="T88" s="8">
        <v>124.7</v>
      </c>
      <c r="U88" s="8">
        <v>119.6</v>
      </c>
      <c r="V88" s="8">
        <v>119.2</v>
      </c>
      <c r="W88" s="8">
        <v>120.2</v>
      </c>
      <c r="X88" s="8">
        <v>117.7</v>
      </c>
      <c r="Y88" s="8">
        <v>112</v>
      </c>
      <c r="Z88" s="8">
        <v>116.3</v>
      </c>
      <c r="AA88" s="8">
        <v>121.4</v>
      </c>
      <c r="AB88" s="8">
        <v>112.3</v>
      </c>
      <c r="AC88" s="8">
        <v>116.1</v>
      </c>
      <c r="AD88" s="8">
        <v>121.6</v>
      </c>
    </row>
    <row r="89" spans="1:30" x14ac:dyDescent="0.35">
      <c r="A89" s="8" t="s">
        <v>30</v>
      </c>
      <c r="B89" s="8">
        <v>2015</v>
      </c>
      <c r="C89" s="8" t="s">
        <v>39</v>
      </c>
      <c r="D89" s="8">
        <v>124.1</v>
      </c>
      <c r="E89" s="8">
        <v>130.4</v>
      </c>
      <c r="F89" s="8">
        <v>122.1</v>
      </c>
      <c r="G89" s="8">
        <v>128.69999999999999</v>
      </c>
      <c r="H89" s="8">
        <v>114.1</v>
      </c>
      <c r="I89" s="8">
        <v>133.19999999999999</v>
      </c>
      <c r="J89" s="8">
        <v>135.19999999999999</v>
      </c>
      <c r="K89" s="8">
        <v>131.9</v>
      </c>
      <c r="L89" s="8">
        <v>96.3</v>
      </c>
      <c r="M89" s="8">
        <v>123</v>
      </c>
      <c r="N89" s="8">
        <v>121.1</v>
      </c>
      <c r="O89" s="8">
        <v>131.19999999999999</v>
      </c>
      <c r="P89" s="8">
        <v>126.6</v>
      </c>
      <c r="Q89" s="8">
        <v>128.19999999999999</v>
      </c>
      <c r="R89" s="8">
        <v>128.4</v>
      </c>
      <c r="S89" s="8">
        <v>125.1</v>
      </c>
      <c r="T89" s="8">
        <v>128</v>
      </c>
      <c r="U89" s="8" t="s">
        <v>32</v>
      </c>
      <c r="V89" s="8">
        <v>122.6</v>
      </c>
      <c r="W89" s="8">
        <v>122.8</v>
      </c>
      <c r="X89" s="8">
        <v>120.4</v>
      </c>
      <c r="Y89" s="8">
        <v>114.2</v>
      </c>
      <c r="Z89" s="8">
        <v>117.9</v>
      </c>
      <c r="AA89" s="8">
        <v>122</v>
      </c>
      <c r="AB89" s="8">
        <v>113</v>
      </c>
      <c r="AC89" s="8">
        <v>117.9</v>
      </c>
      <c r="AD89" s="8">
        <v>124.1</v>
      </c>
    </row>
    <row r="90" spans="1:30" x14ac:dyDescent="0.35">
      <c r="A90" s="8" t="s">
        <v>33</v>
      </c>
      <c r="B90" s="8">
        <v>2015</v>
      </c>
      <c r="C90" s="8" t="s">
        <v>39</v>
      </c>
      <c r="D90" s="8">
        <v>123.6</v>
      </c>
      <c r="E90" s="8">
        <v>134.4</v>
      </c>
      <c r="F90" s="8">
        <v>120.9</v>
      </c>
      <c r="G90" s="8">
        <v>127.3</v>
      </c>
      <c r="H90" s="8">
        <v>106</v>
      </c>
      <c r="I90" s="8">
        <v>132.30000000000001</v>
      </c>
      <c r="J90" s="8">
        <v>146.69999999999999</v>
      </c>
      <c r="K90" s="8">
        <v>148.1</v>
      </c>
      <c r="L90" s="8">
        <v>89.8</v>
      </c>
      <c r="M90" s="8">
        <v>130.5</v>
      </c>
      <c r="N90" s="8">
        <v>118</v>
      </c>
      <c r="O90" s="8">
        <v>130.5</v>
      </c>
      <c r="P90" s="8">
        <v>128.5</v>
      </c>
      <c r="Q90" s="8">
        <v>132.1</v>
      </c>
      <c r="R90" s="8">
        <v>123.2</v>
      </c>
      <c r="S90" s="8">
        <v>117.6</v>
      </c>
      <c r="T90" s="8">
        <v>122.3</v>
      </c>
      <c r="U90" s="8">
        <v>119</v>
      </c>
      <c r="V90" s="8">
        <v>115.1</v>
      </c>
      <c r="W90" s="8">
        <v>119.2</v>
      </c>
      <c r="X90" s="8">
        <v>115.4</v>
      </c>
      <c r="Y90" s="8">
        <v>111.7</v>
      </c>
      <c r="Z90" s="8">
        <v>116.2</v>
      </c>
      <c r="AA90" s="8">
        <v>123.8</v>
      </c>
      <c r="AB90" s="8">
        <v>112.5</v>
      </c>
      <c r="AC90" s="8">
        <v>116</v>
      </c>
      <c r="AD90" s="8">
        <v>121.7</v>
      </c>
    </row>
    <row r="91" spans="1:30" x14ac:dyDescent="0.35">
      <c r="A91" s="8" t="s">
        <v>34</v>
      </c>
      <c r="B91" s="8">
        <v>2015</v>
      </c>
      <c r="C91" s="8" t="s">
        <v>39</v>
      </c>
      <c r="D91" s="8">
        <v>123.9</v>
      </c>
      <c r="E91" s="8">
        <v>131.80000000000001</v>
      </c>
      <c r="F91" s="8">
        <v>121.6</v>
      </c>
      <c r="G91" s="8">
        <v>128.19999999999999</v>
      </c>
      <c r="H91" s="8">
        <v>111.1</v>
      </c>
      <c r="I91" s="8">
        <v>132.80000000000001</v>
      </c>
      <c r="J91" s="8">
        <v>139.1</v>
      </c>
      <c r="K91" s="8">
        <v>137.4</v>
      </c>
      <c r="L91" s="8">
        <v>94.1</v>
      </c>
      <c r="M91" s="8">
        <v>125.5</v>
      </c>
      <c r="N91" s="8">
        <v>119.8</v>
      </c>
      <c r="O91" s="8">
        <v>130.9</v>
      </c>
      <c r="P91" s="8">
        <v>127.3</v>
      </c>
      <c r="Q91" s="8">
        <v>129.19999999999999</v>
      </c>
      <c r="R91" s="8">
        <v>126.4</v>
      </c>
      <c r="S91" s="8">
        <v>122</v>
      </c>
      <c r="T91" s="8">
        <v>125.7</v>
      </c>
      <c r="U91" s="8">
        <v>119</v>
      </c>
      <c r="V91" s="8">
        <v>119.8</v>
      </c>
      <c r="W91" s="8">
        <v>121.1</v>
      </c>
      <c r="X91" s="8">
        <v>118.5</v>
      </c>
      <c r="Y91" s="8">
        <v>112.9</v>
      </c>
      <c r="Z91" s="8">
        <v>116.9</v>
      </c>
      <c r="AA91" s="8">
        <v>123.1</v>
      </c>
      <c r="AB91" s="8">
        <v>112.8</v>
      </c>
      <c r="AC91" s="8">
        <v>117</v>
      </c>
      <c r="AD91" s="8">
        <v>123</v>
      </c>
    </row>
    <row r="92" spans="1:30" x14ac:dyDescent="0.35">
      <c r="A92" s="8" t="s">
        <v>30</v>
      </c>
      <c r="B92" s="8">
        <v>2015</v>
      </c>
      <c r="C92" s="8" t="s">
        <v>40</v>
      </c>
      <c r="D92" s="8">
        <v>124</v>
      </c>
      <c r="E92" s="8">
        <v>131.5</v>
      </c>
      <c r="F92" s="8">
        <v>122</v>
      </c>
      <c r="G92" s="8">
        <v>128.69999999999999</v>
      </c>
      <c r="H92" s="8">
        <v>113.5</v>
      </c>
      <c r="I92" s="8">
        <v>133.30000000000001</v>
      </c>
      <c r="J92" s="8">
        <v>140.80000000000001</v>
      </c>
      <c r="K92" s="8">
        <v>133.80000000000001</v>
      </c>
      <c r="L92" s="8">
        <v>94.1</v>
      </c>
      <c r="M92" s="8">
        <v>123.4</v>
      </c>
      <c r="N92" s="8">
        <v>121</v>
      </c>
      <c r="O92" s="8">
        <v>131.69999999999999</v>
      </c>
      <c r="P92" s="8">
        <v>127.5</v>
      </c>
      <c r="Q92" s="8">
        <v>129.4</v>
      </c>
      <c r="R92" s="8">
        <v>128.80000000000001</v>
      </c>
      <c r="S92" s="8">
        <v>125.5</v>
      </c>
      <c r="T92" s="8">
        <v>128.30000000000001</v>
      </c>
      <c r="U92" s="8" t="s">
        <v>32</v>
      </c>
      <c r="V92" s="8">
        <v>123</v>
      </c>
      <c r="W92" s="8">
        <v>123</v>
      </c>
      <c r="X92" s="8">
        <v>120.8</v>
      </c>
      <c r="Y92" s="8">
        <v>114.1</v>
      </c>
      <c r="Z92" s="8">
        <v>118</v>
      </c>
      <c r="AA92" s="8">
        <v>122.9</v>
      </c>
      <c r="AB92" s="8">
        <v>112.7</v>
      </c>
      <c r="AC92" s="8">
        <v>118.1</v>
      </c>
      <c r="AD92" s="8">
        <v>124.7</v>
      </c>
    </row>
    <row r="93" spans="1:30" x14ac:dyDescent="0.35">
      <c r="A93" s="8" t="s">
        <v>33</v>
      </c>
      <c r="B93" s="8">
        <v>2015</v>
      </c>
      <c r="C93" s="8" t="s">
        <v>40</v>
      </c>
      <c r="D93" s="8">
        <v>123.2</v>
      </c>
      <c r="E93" s="8">
        <v>134.30000000000001</v>
      </c>
      <c r="F93" s="8">
        <v>119.5</v>
      </c>
      <c r="G93" s="8">
        <v>127.7</v>
      </c>
      <c r="H93" s="8">
        <v>106.3</v>
      </c>
      <c r="I93" s="8">
        <v>132.80000000000001</v>
      </c>
      <c r="J93" s="8">
        <v>153.5</v>
      </c>
      <c r="K93" s="8">
        <v>149.5</v>
      </c>
      <c r="L93" s="8">
        <v>85.7</v>
      </c>
      <c r="M93" s="8">
        <v>131.5</v>
      </c>
      <c r="N93" s="8">
        <v>118.3</v>
      </c>
      <c r="O93" s="8">
        <v>131.1</v>
      </c>
      <c r="P93" s="8">
        <v>129.5</v>
      </c>
      <c r="Q93" s="8">
        <v>133.1</v>
      </c>
      <c r="R93" s="8">
        <v>123.5</v>
      </c>
      <c r="S93" s="8">
        <v>117.9</v>
      </c>
      <c r="T93" s="8">
        <v>122.7</v>
      </c>
      <c r="U93" s="8">
        <v>119.9</v>
      </c>
      <c r="V93" s="8">
        <v>115.3</v>
      </c>
      <c r="W93" s="8">
        <v>119.5</v>
      </c>
      <c r="X93" s="8">
        <v>116</v>
      </c>
      <c r="Y93" s="8">
        <v>111.5</v>
      </c>
      <c r="Z93" s="8">
        <v>116.6</v>
      </c>
      <c r="AA93" s="8">
        <v>125.4</v>
      </c>
      <c r="AB93" s="8">
        <v>111.7</v>
      </c>
      <c r="AC93" s="8">
        <v>116.3</v>
      </c>
      <c r="AD93" s="8">
        <v>122.4</v>
      </c>
    </row>
    <row r="94" spans="1:30" x14ac:dyDescent="0.35">
      <c r="A94" s="8" t="s">
        <v>34</v>
      </c>
      <c r="B94" s="8">
        <v>2015</v>
      </c>
      <c r="C94" s="8" t="s">
        <v>40</v>
      </c>
      <c r="D94" s="8">
        <v>123.7</v>
      </c>
      <c r="E94" s="8">
        <v>132.5</v>
      </c>
      <c r="F94" s="8">
        <v>121</v>
      </c>
      <c r="G94" s="8">
        <v>128.30000000000001</v>
      </c>
      <c r="H94" s="8">
        <v>110.9</v>
      </c>
      <c r="I94" s="8">
        <v>133.1</v>
      </c>
      <c r="J94" s="8">
        <v>145.1</v>
      </c>
      <c r="K94" s="8">
        <v>139.1</v>
      </c>
      <c r="L94" s="8">
        <v>91.3</v>
      </c>
      <c r="M94" s="8">
        <v>126.1</v>
      </c>
      <c r="N94" s="8">
        <v>119.9</v>
      </c>
      <c r="O94" s="8">
        <v>131.4</v>
      </c>
      <c r="P94" s="8">
        <v>128.19999999999999</v>
      </c>
      <c r="Q94" s="8">
        <v>130.4</v>
      </c>
      <c r="R94" s="8">
        <v>126.7</v>
      </c>
      <c r="S94" s="8">
        <v>122.3</v>
      </c>
      <c r="T94" s="8">
        <v>126.1</v>
      </c>
      <c r="U94" s="8">
        <v>119.9</v>
      </c>
      <c r="V94" s="8">
        <v>120.1</v>
      </c>
      <c r="W94" s="8">
        <v>121.3</v>
      </c>
      <c r="X94" s="8">
        <v>119</v>
      </c>
      <c r="Y94" s="8">
        <v>112.7</v>
      </c>
      <c r="Z94" s="8">
        <v>117.2</v>
      </c>
      <c r="AA94" s="8">
        <v>124.4</v>
      </c>
      <c r="AB94" s="8">
        <v>112.3</v>
      </c>
      <c r="AC94" s="8">
        <v>117.2</v>
      </c>
      <c r="AD94" s="8">
        <v>123.6</v>
      </c>
    </row>
    <row r="95" spans="1:30" x14ac:dyDescent="0.35">
      <c r="A95" s="8" t="s">
        <v>30</v>
      </c>
      <c r="B95" s="8">
        <v>2015</v>
      </c>
      <c r="C95" s="8" t="s">
        <v>41</v>
      </c>
      <c r="D95" s="8">
        <v>124.7</v>
      </c>
      <c r="E95" s="8">
        <v>131.30000000000001</v>
      </c>
      <c r="F95" s="8">
        <v>121.3</v>
      </c>
      <c r="G95" s="8">
        <v>128.80000000000001</v>
      </c>
      <c r="H95" s="8">
        <v>114</v>
      </c>
      <c r="I95" s="8">
        <v>134.19999999999999</v>
      </c>
      <c r="J95" s="8">
        <v>153.6</v>
      </c>
      <c r="K95" s="8">
        <v>137.9</v>
      </c>
      <c r="L95" s="8">
        <v>93.1</v>
      </c>
      <c r="M95" s="8">
        <v>123.9</v>
      </c>
      <c r="N95" s="8">
        <v>121.5</v>
      </c>
      <c r="O95" s="8">
        <v>132.5</v>
      </c>
      <c r="P95" s="8">
        <v>129.80000000000001</v>
      </c>
      <c r="Q95" s="8">
        <v>130.1</v>
      </c>
      <c r="R95" s="8">
        <v>129.5</v>
      </c>
      <c r="S95" s="8">
        <v>126.3</v>
      </c>
      <c r="T95" s="8">
        <v>129</v>
      </c>
      <c r="U95" s="8" t="s">
        <v>32</v>
      </c>
      <c r="V95" s="8">
        <v>123.8</v>
      </c>
      <c r="W95" s="8">
        <v>123.7</v>
      </c>
      <c r="X95" s="8">
        <v>121.1</v>
      </c>
      <c r="Y95" s="8">
        <v>113.6</v>
      </c>
      <c r="Z95" s="8">
        <v>118.5</v>
      </c>
      <c r="AA95" s="8">
        <v>123.6</v>
      </c>
      <c r="AB95" s="8">
        <v>112.5</v>
      </c>
      <c r="AC95" s="8">
        <v>118.2</v>
      </c>
      <c r="AD95" s="8">
        <v>126.1</v>
      </c>
    </row>
    <row r="96" spans="1:30" x14ac:dyDescent="0.35">
      <c r="A96" s="8" t="s">
        <v>33</v>
      </c>
      <c r="B96" s="8">
        <v>2015</v>
      </c>
      <c r="C96" s="8" t="s">
        <v>41</v>
      </c>
      <c r="D96" s="8">
        <v>123.1</v>
      </c>
      <c r="E96" s="8">
        <v>131.69999999999999</v>
      </c>
      <c r="F96" s="8">
        <v>118.1</v>
      </c>
      <c r="G96" s="8">
        <v>128</v>
      </c>
      <c r="H96" s="8">
        <v>106.8</v>
      </c>
      <c r="I96" s="8">
        <v>130.1</v>
      </c>
      <c r="J96" s="8">
        <v>165.5</v>
      </c>
      <c r="K96" s="8">
        <v>156</v>
      </c>
      <c r="L96" s="8">
        <v>85.3</v>
      </c>
      <c r="M96" s="8">
        <v>132.69999999999999</v>
      </c>
      <c r="N96" s="8">
        <v>118.8</v>
      </c>
      <c r="O96" s="8">
        <v>131.69999999999999</v>
      </c>
      <c r="P96" s="8">
        <v>131.1</v>
      </c>
      <c r="Q96" s="8">
        <v>134.19999999999999</v>
      </c>
      <c r="R96" s="8">
        <v>123.7</v>
      </c>
      <c r="S96" s="8">
        <v>118.2</v>
      </c>
      <c r="T96" s="8">
        <v>122.9</v>
      </c>
      <c r="U96" s="8">
        <v>120.9</v>
      </c>
      <c r="V96" s="8">
        <v>115.3</v>
      </c>
      <c r="W96" s="8">
        <v>120</v>
      </c>
      <c r="X96" s="8">
        <v>116.6</v>
      </c>
      <c r="Y96" s="8">
        <v>109.9</v>
      </c>
      <c r="Z96" s="8">
        <v>117.2</v>
      </c>
      <c r="AA96" s="8">
        <v>126.2</v>
      </c>
      <c r="AB96" s="8">
        <v>112</v>
      </c>
      <c r="AC96" s="8">
        <v>116.2</v>
      </c>
      <c r="AD96" s="8">
        <v>123.2</v>
      </c>
    </row>
    <row r="97" spans="1:30" x14ac:dyDescent="0.35">
      <c r="A97" s="8" t="s">
        <v>34</v>
      </c>
      <c r="B97" s="8">
        <v>2015</v>
      </c>
      <c r="C97" s="8" t="s">
        <v>41</v>
      </c>
      <c r="D97" s="8">
        <v>124.2</v>
      </c>
      <c r="E97" s="8">
        <v>131.4</v>
      </c>
      <c r="F97" s="8">
        <v>120.1</v>
      </c>
      <c r="G97" s="8">
        <v>128.5</v>
      </c>
      <c r="H97" s="8">
        <v>111.4</v>
      </c>
      <c r="I97" s="8">
        <v>132.30000000000001</v>
      </c>
      <c r="J97" s="8">
        <v>157.6</v>
      </c>
      <c r="K97" s="8">
        <v>144</v>
      </c>
      <c r="L97" s="8">
        <v>90.5</v>
      </c>
      <c r="M97" s="8">
        <v>126.8</v>
      </c>
      <c r="N97" s="8">
        <v>120.4</v>
      </c>
      <c r="O97" s="8">
        <v>132.1</v>
      </c>
      <c r="P97" s="8">
        <v>130.30000000000001</v>
      </c>
      <c r="Q97" s="8">
        <v>131.19999999999999</v>
      </c>
      <c r="R97" s="8">
        <v>127.2</v>
      </c>
      <c r="S97" s="8">
        <v>122.9</v>
      </c>
      <c r="T97" s="8">
        <v>126.6</v>
      </c>
      <c r="U97" s="8">
        <v>120.9</v>
      </c>
      <c r="V97" s="8">
        <v>120.6</v>
      </c>
      <c r="W97" s="8">
        <v>122</v>
      </c>
      <c r="X97" s="8">
        <v>119.4</v>
      </c>
      <c r="Y97" s="8">
        <v>111.7</v>
      </c>
      <c r="Z97" s="8">
        <v>117.8</v>
      </c>
      <c r="AA97" s="8">
        <v>125.1</v>
      </c>
      <c r="AB97" s="8">
        <v>112.3</v>
      </c>
      <c r="AC97" s="8">
        <v>117.2</v>
      </c>
      <c r="AD97" s="8">
        <v>124.8</v>
      </c>
    </row>
    <row r="98" spans="1:30" x14ac:dyDescent="0.35">
      <c r="A98" s="8" t="s">
        <v>30</v>
      </c>
      <c r="B98" s="8">
        <v>2015</v>
      </c>
      <c r="C98" s="8" t="s">
        <v>42</v>
      </c>
      <c r="D98" s="8">
        <v>125.1</v>
      </c>
      <c r="E98" s="8">
        <v>131.1</v>
      </c>
      <c r="F98" s="8">
        <v>120.7</v>
      </c>
      <c r="G98" s="8">
        <v>129.19999999999999</v>
      </c>
      <c r="H98" s="8">
        <v>114.7</v>
      </c>
      <c r="I98" s="8">
        <v>132.30000000000001</v>
      </c>
      <c r="J98" s="8">
        <v>158.9</v>
      </c>
      <c r="K98" s="8">
        <v>142.1</v>
      </c>
      <c r="L98" s="8">
        <v>92.5</v>
      </c>
      <c r="M98" s="8">
        <v>125.4</v>
      </c>
      <c r="N98" s="8">
        <v>121.9</v>
      </c>
      <c r="O98" s="8">
        <v>132.69999999999999</v>
      </c>
      <c r="P98" s="8">
        <v>131</v>
      </c>
      <c r="Q98" s="8">
        <v>131</v>
      </c>
      <c r="R98" s="8">
        <v>130.4</v>
      </c>
      <c r="S98" s="8">
        <v>126.8</v>
      </c>
      <c r="T98" s="8">
        <v>129.9</v>
      </c>
      <c r="U98" s="8" t="s">
        <v>32</v>
      </c>
      <c r="V98" s="8">
        <v>123.7</v>
      </c>
      <c r="W98" s="8">
        <v>124.5</v>
      </c>
      <c r="X98" s="8">
        <v>121.4</v>
      </c>
      <c r="Y98" s="8">
        <v>113.8</v>
      </c>
      <c r="Z98" s="8">
        <v>119.6</v>
      </c>
      <c r="AA98" s="8">
        <v>124.5</v>
      </c>
      <c r="AB98" s="8">
        <v>113.7</v>
      </c>
      <c r="AC98" s="8">
        <v>118.8</v>
      </c>
      <c r="AD98" s="8">
        <v>127</v>
      </c>
    </row>
    <row r="99" spans="1:30" x14ac:dyDescent="0.35">
      <c r="A99" s="8" t="s">
        <v>33</v>
      </c>
      <c r="B99" s="8">
        <v>2015</v>
      </c>
      <c r="C99" s="8" t="s">
        <v>42</v>
      </c>
      <c r="D99" s="8">
        <v>123.4</v>
      </c>
      <c r="E99" s="8">
        <v>129</v>
      </c>
      <c r="F99" s="8">
        <v>115.6</v>
      </c>
      <c r="G99" s="8">
        <v>128.30000000000001</v>
      </c>
      <c r="H99" s="8">
        <v>107</v>
      </c>
      <c r="I99" s="8">
        <v>124</v>
      </c>
      <c r="J99" s="8">
        <v>168.5</v>
      </c>
      <c r="K99" s="8">
        <v>165.4</v>
      </c>
      <c r="L99" s="8">
        <v>86.3</v>
      </c>
      <c r="M99" s="8">
        <v>134.4</v>
      </c>
      <c r="N99" s="8">
        <v>119.1</v>
      </c>
      <c r="O99" s="8">
        <v>132.30000000000001</v>
      </c>
      <c r="P99" s="8">
        <v>131.5</v>
      </c>
      <c r="Q99" s="8">
        <v>134.69999999999999</v>
      </c>
      <c r="R99" s="8">
        <v>124</v>
      </c>
      <c r="S99" s="8">
        <v>118.6</v>
      </c>
      <c r="T99" s="8">
        <v>123.2</v>
      </c>
      <c r="U99" s="8">
        <v>121.6</v>
      </c>
      <c r="V99" s="8">
        <v>115.1</v>
      </c>
      <c r="W99" s="8">
        <v>120.4</v>
      </c>
      <c r="X99" s="8">
        <v>117.1</v>
      </c>
      <c r="Y99" s="8">
        <v>109.1</v>
      </c>
      <c r="Z99" s="8">
        <v>117.3</v>
      </c>
      <c r="AA99" s="8">
        <v>126.5</v>
      </c>
      <c r="AB99" s="8">
        <v>112.9</v>
      </c>
      <c r="AC99" s="8">
        <v>116.2</v>
      </c>
      <c r="AD99" s="8">
        <v>123.5</v>
      </c>
    </row>
    <row r="100" spans="1:30" x14ac:dyDescent="0.35">
      <c r="A100" s="8" t="s">
        <v>34</v>
      </c>
      <c r="B100" s="8">
        <v>2015</v>
      </c>
      <c r="C100" s="8" t="s">
        <v>42</v>
      </c>
      <c r="D100" s="8">
        <v>124.6</v>
      </c>
      <c r="E100" s="8">
        <v>130.4</v>
      </c>
      <c r="F100" s="8">
        <v>118.7</v>
      </c>
      <c r="G100" s="8">
        <v>128.9</v>
      </c>
      <c r="H100" s="8">
        <v>111.9</v>
      </c>
      <c r="I100" s="8">
        <v>128.4</v>
      </c>
      <c r="J100" s="8">
        <v>162.19999999999999</v>
      </c>
      <c r="K100" s="8">
        <v>150</v>
      </c>
      <c r="L100" s="8">
        <v>90.4</v>
      </c>
      <c r="M100" s="8">
        <v>128.4</v>
      </c>
      <c r="N100" s="8">
        <v>120.7</v>
      </c>
      <c r="O100" s="8">
        <v>132.5</v>
      </c>
      <c r="P100" s="8">
        <v>131.19999999999999</v>
      </c>
      <c r="Q100" s="8">
        <v>132</v>
      </c>
      <c r="R100" s="8">
        <v>127.9</v>
      </c>
      <c r="S100" s="8">
        <v>123.4</v>
      </c>
      <c r="T100" s="8">
        <v>127.2</v>
      </c>
      <c r="U100" s="8">
        <v>121.6</v>
      </c>
      <c r="V100" s="8">
        <v>120.4</v>
      </c>
      <c r="W100" s="8">
        <v>122.6</v>
      </c>
      <c r="X100" s="8">
        <v>119.8</v>
      </c>
      <c r="Y100" s="8">
        <v>111.3</v>
      </c>
      <c r="Z100" s="8">
        <v>118.3</v>
      </c>
      <c r="AA100" s="8">
        <v>125.7</v>
      </c>
      <c r="AB100" s="8">
        <v>113.4</v>
      </c>
      <c r="AC100" s="8">
        <v>117.5</v>
      </c>
      <c r="AD100" s="8">
        <v>125.4</v>
      </c>
    </row>
    <row r="101" spans="1:30" x14ac:dyDescent="0.35">
      <c r="A101" s="8" t="s">
        <v>30</v>
      </c>
      <c r="B101" s="8">
        <v>2015</v>
      </c>
      <c r="C101" s="8" t="s">
        <v>43</v>
      </c>
      <c r="D101" s="8">
        <v>125.6</v>
      </c>
      <c r="E101" s="8">
        <v>130.4</v>
      </c>
      <c r="F101" s="8">
        <v>120.8</v>
      </c>
      <c r="G101" s="8">
        <v>129.4</v>
      </c>
      <c r="H101" s="8">
        <v>115.8</v>
      </c>
      <c r="I101" s="8">
        <v>133.19999999999999</v>
      </c>
      <c r="J101" s="8">
        <v>157.69999999999999</v>
      </c>
      <c r="K101" s="8">
        <v>154.19999999999999</v>
      </c>
      <c r="L101" s="8">
        <v>93.7</v>
      </c>
      <c r="M101" s="8">
        <v>126.6</v>
      </c>
      <c r="N101" s="8">
        <v>122.3</v>
      </c>
      <c r="O101" s="8">
        <v>133.1</v>
      </c>
      <c r="P101" s="8">
        <v>131.80000000000001</v>
      </c>
      <c r="Q101" s="8">
        <v>131.5</v>
      </c>
      <c r="R101" s="8">
        <v>131.1</v>
      </c>
      <c r="S101" s="8">
        <v>127.3</v>
      </c>
      <c r="T101" s="8">
        <v>130.6</v>
      </c>
      <c r="U101" s="8" t="s">
        <v>32</v>
      </c>
      <c r="V101" s="8">
        <v>124.4</v>
      </c>
      <c r="W101" s="8">
        <v>125.1</v>
      </c>
      <c r="X101" s="8">
        <v>122</v>
      </c>
      <c r="Y101" s="8">
        <v>113.8</v>
      </c>
      <c r="Z101" s="8">
        <v>120.1</v>
      </c>
      <c r="AA101" s="8">
        <v>125.1</v>
      </c>
      <c r="AB101" s="8">
        <v>114.2</v>
      </c>
      <c r="AC101" s="8">
        <v>119.2</v>
      </c>
      <c r="AD101" s="8">
        <v>127.7</v>
      </c>
    </row>
    <row r="102" spans="1:30" x14ac:dyDescent="0.35">
      <c r="A102" s="8" t="s">
        <v>33</v>
      </c>
      <c r="B102" s="8">
        <v>2015</v>
      </c>
      <c r="C102" s="8" t="s">
        <v>43</v>
      </c>
      <c r="D102" s="8">
        <v>123.6</v>
      </c>
      <c r="E102" s="8">
        <v>128.6</v>
      </c>
      <c r="F102" s="8">
        <v>115.9</v>
      </c>
      <c r="G102" s="8">
        <v>128.5</v>
      </c>
      <c r="H102" s="8">
        <v>109</v>
      </c>
      <c r="I102" s="8">
        <v>124.1</v>
      </c>
      <c r="J102" s="8">
        <v>165.8</v>
      </c>
      <c r="K102" s="8">
        <v>187.2</v>
      </c>
      <c r="L102" s="8">
        <v>89.4</v>
      </c>
      <c r="M102" s="8">
        <v>135.80000000000001</v>
      </c>
      <c r="N102" s="8">
        <v>119.4</v>
      </c>
      <c r="O102" s="8">
        <v>132.9</v>
      </c>
      <c r="P102" s="8">
        <v>132.6</v>
      </c>
      <c r="Q102" s="8">
        <v>135.30000000000001</v>
      </c>
      <c r="R102" s="8">
        <v>124.4</v>
      </c>
      <c r="S102" s="8">
        <v>118.8</v>
      </c>
      <c r="T102" s="8">
        <v>123.6</v>
      </c>
      <c r="U102" s="8">
        <v>122.4</v>
      </c>
      <c r="V102" s="8">
        <v>114.9</v>
      </c>
      <c r="W102" s="8">
        <v>120.7</v>
      </c>
      <c r="X102" s="8">
        <v>117.7</v>
      </c>
      <c r="Y102" s="8">
        <v>109.3</v>
      </c>
      <c r="Z102" s="8">
        <v>117.7</v>
      </c>
      <c r="AA102" s="8">
        <v>126.5</v>
      </c>
      <c r="AB102" s="8">
        <v>113.5</v>
      </c>
      <c r="AC102" s="8">
        <v>116.5</v>
      </c>
      <c r="AD102" s="8">
        <v>124.2</v>
      </c>
    </row>
    <row r="103" spans="1:30" x14ac:dyDescent="0.35">
      <c r="A103" s="8" t="s">
        <v>34</v>
      </c>
      <c r="B103" s="8">
        <v>2015</v>
      </c>
      <c r="C103" s="8" t="s">
        <v>43</v>
      </c>
      <c r="D103" s="8">
        <v>125</v>
      </c>
      <c r="E103" s="8">
        <v>129.80000000000001</v>
      </c>
      <c r="F103" s="8">
        <v>118.9</v>
      </c>
      <c r="G103" s="8">
        <v>129.1</v>
      </c>
      <c r="H103" s="8">
        <v>113.3</v>
      </c>
      <c r="I103" s="8">
        <v>129</v>
      </c>
      <c r="J103" s="8">
        <v>160.4</v>
      </c>
      <c r="K103" s="8">
        <v>165.3</v>
      </c>
      <c r="L103" s="8">
        <v>92.3</v>
      </c>
      <c r="M103" s="8">
        <v>129.69999999999999</v>
      </c>
      <c r="N103" s="8">
        <v>121.1</v>
      </c>
      <c r="O103" s="8">
        <v>133</v>
      </c>
      <c r="P103" s="8">
        <v>132.1</v>
      </c>
      <c r="Q103" s="8">
        <v>132.5</v>
      </c>
      <c r="R103" s="8">
        <v>128.5</v>
      </c>
      <c r="S103" s="8">
        <v>123.8</v>
      </c>
      <c r="T103" s="8">
        <v>127.8</v>
      </c>
      <c r="U103" s="8">
        <v>122.4</v>
      </c>
      <c r="V103" s="8">
        <v>120.8</v>
      </c>
      <c r="W103" s="8">
        <v>123</v>
      </c>
      <c r="X103" s="8">
        <v>120.4</v>
      </c>
      <c r="Y103" s="8">
        <v>111.4</v>
      </c>
      <c r="Z103" s="8">
        <v>118.7</v>
      </c>
      <c r="AA103" s="8">
        <v>125.9</v>
      </c>
      <c r="AB103" s="8">
        <v>113.9</v>
      </c>
      <c r="AC103" s="8">
        <v>117.9</v>
      </c>
      <c r="AD103" s="8">
        <v>126.1</v>
      </c>
    </row>
    <row r="104" spans="1:30" x14ac:dyDescent="0.35">
      <c r="A104" s="8" t="s">
        <v>30</v>
      </c>
      <c r="B104" s="8">
        <v>2015</v>
      </c>
      <c r="C104" s="8" t="s">
        <v>45</v>
      </c>
      <c r="D104" s="8">
        <v>126.1</v>
      </c>
      <c r="E104" s="8">
        <v>130.6</v>
      </c>
      <c r="F104" s="8">
        <v>121.7</v>
      </c>
      <c r="G104" s="8">
        <v>129.5</v>
      </c>
      <c r="H104" s="8">
        <v>117.8</v>
      </c>
      <c r="I104" s="8">
        <v>132.1</v>
      </c>
      <c r="J104" s="8">
        <v>155.19999999999999</v>
      </c>
      <c r="K104" s="8">
        <v>160.80000000000001</v>
      </c>
      <c r="L104" s="8">
        <v>94.5</v>
      </c>
      <c r="M104" s="8">
        <v>128.30000000000001</v>
      </c>
      <c r="N104" s="8">
        <v>123.1</v>
      </c>
      <c r="O104" s="8">
        <v>134.19999999999999</v>
      </c>
      <c r="P104" s="8">
        <v>132.4</v>
      </c>
      <c r="Q104" s="8">
        <v>132.19999999999999</v>
      </c>
      <c r="R104" s="8">
        <v>132.1</v>
      </c>
      <c r="S104" s="8">
        <v>128.19999999999999</v>
      </c>
      <c r="T104" s="8">
        <v>131.5</v>
      </c>
      <c r="U104" s="8" t="s">
        <v>32</v>
      </c>
      <c r="V104" s="8">
        <v>125.6</v>
      </c>
      <c r="W104" s="8">
        <v>125.6</v>
      </c>
      <c r="X104" s="8">
        <v>122.6</v>
      </c>
      <c r="Y104" s="8">
        <v>114</v>
      </c>
      <c r="Z104" s="8">
        <v>120.9</v>
      </c>
      <c r="AA104" s="8">
        <v>125.8</v>
      </c>
      <c r="AB104" s="8">
        <v>114.2</v>
      </c>
      <c r="AC104" s="8">
        <v>119.6</v>
      </c>
      <c r="AD104" s="8">
        <v>128.30000000000001</v>
      </c>
    </row>
    <row r="105" spans="1:30" x14ac:dyDescent="0.35">
      <c r="A105" s="8" t="s">
        <v>33</v>
      </c>
      <c r="B105" s="8">
        <v>2015</v>
      </c>
      <c r="C105" s="8" t="s">
        <v>45</v>
      </c>
      <c r="D105" s="8">
        <v>124</v>
      </c>
      <c r="E105" s="8">
        <v>129.80000000000001</v>
      </c>
      <c r="F105" s="8">
        <v>121.5</v>
      </c>
      <c r="G105" s="8">
        <v>128.6</v>
      </c>
      <c r="H105" s="8">
        <v>110</v>
      </c>
      <c r="I105" s="8">
        <v>123.7</v>
      </c>
      <c r="J105" s="8">
        <v>164.6</v>
      </c>
      <c r="K105" s="8">
        <v>191.6</v>
      </c>
      <c r="L105" s="8">
        <v>90.8</v>
      </c>
      <c r="M105" s="8">
        <v>137.1</v>
      </c>
      <c r="N105" s="8">
        <v>119.8</v>
      </c>
      <c r="O105" s="8">
        <v>133.69999999999999</v>
      </c>
      <c r="P105" s="8">
        <v>133.30000000000001</v>
      </c>
      <c r="Q105" s="8">
        <v>137.6</v>
      </c>
      <c r="R105" s="8">
        <v>125</v>
      </c>
      <c r="S105" s="8">
        <v>119.3</v>
      </c>
      <c r="T105" s="8">
        <v>124.2</v>
      </c>
      <c r="U105" s="8">
        <v>122.9</v>
      </c>
      <c r="V105" s="8">
        <v>115.1</v>
      </c>
      <c r="W105" s="8">
        <v>121</v>
      </c>
      <c r="X105" s="8">
        <v>118.1</v>
      </c>
      <c r="Y105" s="8">
        <v>109.3</v>
      </c>
      <c r="Z105" s="8">
        <v>117.9</v>
      </c>
      <c r="AA105" s="8">
        <v>126.6</v>
      </c>
      <c r="AB105" s="8">
        <v>113.3</v>
      </c>
      <c r="AC105" s="8">
        <v>116.6</v>
      </c>
      <c r="AD105" s="8">
        <v>124.6</v>
      </c>
    </row>
    <row r="106" spans="1:30" x14ac:dyDescent="0.35">
      <c r="A106" s="8" t="s">
        <v>34</v>
      </c>
      <c r="B106" s="8">
        <v>2015</v>
      </c>
      <c r="C106" s="8" t="s">
        <v>45</v>
      </c>
      <c r="D106" s="8">
        <v>125.4</v>
      </c>
      <c r="E106" s="8">
        <v>130.30000000000001</v>
      </c>
      <c r="F106" s="8">
        <v>121.6</v>
      </c>
      <c r="G106" s="8">
        <v>129.19999999999999</v>
      </c>
      <c r="H106" s="8">
        <v>114.9</v>
      </c>
      <c r="I106" s="8">
        <v>128.19999999999999</v>
      </c>
      <c r="J106" s="8">
        <v>158.4</v>
      </c>
      <c r="K106" s="8">
        <v>171.2</v>
      </c>
      <c r="L106" s="8">
        <v>93.3</v>
      </c>
      <c r="M106" s="8">
        <v>131.19999999999999</v>
      </c>
      <c r="N106" s="8">
        <v>121.7</v>
      </c>
      <c r="O106" s="8">
        <v>134</v>
      </c>
      <c r="P106" s="8">
        <v>132.69999999999999</v>
      </c>
      <c r="Q106" s="8">
        <v>133.6</v>
      </c>
      <c r="R106" s="8">
        <v>129.30000000000001</v>
      </c>
      <c r="S106" s="8">
        <v>124.5</v>
      </c>
      <c r="T106" s="8">
        <v>128.6</v>
      </c>
      <c r="U106" s="8">
        <v>122.9</v>
      </c>
      <c r="V106" s="8">
        <v>121.6</v>
      </c>
      <c r="W106" s="8">
        <v>123.4</v>
      </c>
      <c r="X106" s="8">
        <v>120.9</v>
      </c>
      <c r="Y106" s="8">
        <v>111.5</v>
      </c>
      <c r="Z106" s="8">
        <v>119.2</v>
      </c>
      <c r="AA106" s="8">
        <v>126.3</v>
      </c>
      <c r="AB106" s="8">
        <v>113.8</v>
      </c>
      <c r="AC106" s="8">
        <v>118.1</v>
      </c>
      <c r="AD106" s="8">
        <v>126.6</v>
      </c>
    </row>
    <row r="107" spans="1:30" x14ac:dyDescent="0.35">
      <c r="A107" s="8" t="s">
        <v>30</v>
      </c>
      <c r="B107" s="8">
        <v>2015</v>
      </c>
      <c r="C107" s="8" t="s">
        <v>46</v>
      </c>
      <c r="D107" s="8">
        <v>126.3</v>
      </c>
      <c r="E107" s="8">
        <v>131.30000000000001</v>
      </c>
      <c r="F107" s="8">
        <v>123.3</v>
      </c>
      <c r="G107" s="8">
        <v>129.80000000000001</v>
      </c>
      <c r="H107" s="8">
        <v>118.3</v>
      </c>
      <c r="I107" s="8">
        <v>131.6</v>
      </c>
      <c r="J107" s="8">
        <v>145.5</v>
      </c>
      <c r="K107" s="8">
        <v>162.1</v>
      </c>
      <c r="L107" s="8">
        <v>95.4</v>
      </c>
      <c r="M107" s="8">
        <v>128.9</v>
      </c>
      <c r="N107" s="8">
        <v>123.3</v>
      </c>
      <c r="O107" s="8">
        <v>135.1</v>
      </c>
      <c r="P107" s="8">
        <v>131.4</v>
      </c>
      <c r="Q107" s="8">
        <v>133.1</v>
      </c>
      <c r="R107" s="8">
        <v>132.5</v>
      </c>
      <c r="S107" s="8">
        <v>128.5</v>
      </c>
      <c r="T107" s="8">
        <v>131.9</v>
      </c>
      <c r="U107" s="8" t="s">
        <v>32</v>
      </c>
      <c r="V107" s="8">
        <v>125.7</v>
      </c>
      <c r="W107" s="8">
        <v>126</v>
      </c>
      <c r="X107" s="8">
        <v>123.1</v>
      </c>
      <c r="Y107" s="8">
        <v>114</v>
      </c>
      <c r="Z107" s="8">
        <v>121.6</v>
      </c>
      <c r="AA107" s="8">
        <v>125.6</v>
      </c>
      <c r="AB107" s="8">
        <v>114.1</v>
      </c>
      <c r="AC107" s="8">
        <v>119.8</v>
      </c>
      <c r="AD107" s="8">
        <v>127.9</v>
      </c>
    </row>
    <row r="108" spans="1:30" x14ac:dyDescent="0.35">
      <c r="A108" s="8" t="s">
        <v>33</v>
      </c>
      <c r="B108" s="8">
        <v>2015</v>
      </c>
      <c r="C108" s="8" t="s">
        <v>46</v>
      </c>
      <c r="D108" s="8">
        <v>124.3</v>
      </c>
      <c r="E108" s="8">
        <v>131.69999999999999</v>
      </c>
      <c r="F108" s="8">
        <v>127.1</v>
      </c>
      <c r="G108" s="8">
        <v>128.6</v>
      </c>
      <c r="H108" s="8">
        <v>110</v>
      </c>
      <c r="I108" s="8">
        <v>120.8</v>
      </c>
      <c r="J108" s="8">
        <v>149</v>
      </c>
      <c r="K108" s="8">
        <v>190.1</v>
      </c>
      <c r="L108" s="8">
        <v>92.7</v>
      </c>
      <c r="M108" s="8">
        <v>138.6</v>
      </c>
      <c r="N108" s="8">
        <v>120.2</v>
      </c>
      <c r="O108" s="8">
        <v>134.19999999999999</v>
      </c>
      <c r="P108" s="8">
        <v>131.5</v>
      </c>
      <c r="Q108" s="8">
        <v>138.19999999999999</v>
      </c>
      <c r="R108" s="8">
        <v>125.4</v>
      </c>
      <c r="S108" s="8">
        <v>119.5</v>
      </c>
      <c r="T108" s="8">
        <v>124.5</v>
      </c>
      <c r="U108" s="8">
        <v>122.4</v>
      </c>
      <c r="V108" s="8">
        <v>116</v>
      </c>
      <c r="W108" s="8">
        <v>121</v>
      </c>
      <c r="X108" s="8">
        <v>118.6</v>
      </c>
      <c r="Y108" s="8">
        <v>109.3</v>
      </c>
      <c r="Z108" s="8">
        <v>118.1</v>
      </c>
      <c r="AA108" s="8">
        <v>126.6</v>
      </c>
      <c r="AB108" s="8">
        <v>113.2</v>
      </c>
      <c r="AC108" s="8">
        <v>116.7</v>
      </c>
      <c r="AD108" s="8">
        <v>124</v>
      </c>
    </row>
    <row r="109" spans="1:30" x14ac:dyDescent="0.35">
      <c r="A109" s="8" t="s">
        <v>34</v>
      </c>
      <c r="B109" s="8">
        <v>2015</v>
      </c>
      <c r="C109" s="8" t="s">
        <v>46</v>
      </c>
      <c r="D109" s="8">
        <v>125.7</v>
      </c>
      <c r="E109" s="8">
        <v>131.4</v>
      </c>
      <c r="F109" s="8">
        <v>124.8</v>
      </c>
      <c r="G109" s="8">
        <v>129.4</v>
      </c>
      <c r="H109" s="8">
        <v>115.3</v>
      </c>
      <c r="I109" s="8">
        <v>126.6</v>
      </c>
      <c r="J109" s="8">
        <v>146.69999999999999</v>
      </c>
      <c r="K109" s="8">
        <v>171.5</v>
      </c>
      <c r="L109" s="8">
        <v>94.5</v>
      </c>
      <c r="M109" s="8">
        <v>132.1</v>
      </c>
      <c r="N109" s="8">
        <v>122</v>
      </c>
      <c r="O109" s="8">
        <v>134.69999999999999</v>
      </c>
      <c r="P109" s="8">
        <v>131.4</v>
      </c>
      <c r="Q109" s="8">
        <v>134.5</v>
      </c>
      <c r="R109" s="8">
        <v>129.69999999999999</v>
      </c>
      <c r="S109" s="8">
        <v>124.8</v>
      </c>
      <c r="T109" s="8">
        <v>129</v>
      </c>
      <c r="U109" s="8">
        <v>122.4</v>
      </c>
      <c r="V109" s="8">
        <v>122</v>
      </c>
      <c r="W109" s="8">
        <v>123.6</v>
      </c>
      <c r="X109" s="8">
        <v>121.4</v>
      </c>
      <c r="Y109" s="8">
        <v>111.5</v>
      </c>
      <c r="Z109" s="8">
        <v>119.6</v>
      </c>
      <c r="AA109" s="8">
        <v>126.2</v>
      </c>
      <c r="AB109" s="8">
        <v>113.7</v>
      </c>
      <c r="AC109" s="8">
        <v>118.3</v>
      </c>
      <c r="AD109" s="8">
        <v>126.1</v>
      </c>
    </row>
    <row r="110" spans="1:30" x14ac:dyDescent="0.35">
      <c r="A110" s="8" t="s">
        <v>30</v>
      </c>
      <c r="B110" s="8">
        <v>2016</v>
      </c>
      <c r="C110" s="8" t="s">
        <v>31</v>
      </c>
      <c r="D110" s="8">
        <v>126.8</v>
      </c>
      <c r="E110" s="8">
        <v>133.19999999999999</v>
      </c>
      <c r="F110" s="8">
        <v>126.5</v>
      </c>
      <c r="G110" s="8">
        <v>130.30000000000001</v>
      </c>
      <c r="H110" s="8">
        <v>118.9</v>
      </c>
      <c r="I110" s="8">
        <v>131.6</v>
      </c>
      <c r="J110" s="8">
        <v>140.1</v>
      </c>
      <c r="K110" s="8">
        <v>163.80000000000001</v>
      </c>
      <c r="L110" s="8">
        <v>97.7</v>
      </c>
      <c r="M110" s="8">
        <v>129.6</v>
      </c>
      <c r="N110" s="8">
        <v>124.3</v>
      </c>
      <c r="O110" s="8">
        <v>135.9</v>
      </c>
      <c r="P110" s="8">
        <v>131.4</v>
      </c>
      <c r="Q110" s="8">
        <v>133.6</v>
      </c>
      <c r="R110" s="8">
        <v>133.19999999999999</v>
      </c>
      <c r="S110" s="8">
        <v>128.9</v>
      </c>
      <c r="T110" s="8">
        <v>132.6</v>
      </c>
      <c r="U110" s="8" t="s">
        <v>32</v>
      </c>
      <c r="V110" s="8">
        <v>126.2</v>
      </c>
      <c r="W110" s="8">
        <v>126.6</v>
      </c>
      <c r="X110" s="8">
        <v>123.7</v>
      </c>
      <c r="Y110" s="8">
        <v>113.6</v>
      </c>
      <c r="Z110" s="8">
        <v>121.4</v>
      </c>
      <c r="AA110" s="8">
        <v>126.2</v>
      </c>
      <c r="AB110" s="8">
        <v>114.9</v>
      </c>
      <c r="AC110" s="8">
        <v>120.1</v>
      </c>
      <c r="AD110" s="8">
        <v>128.1</v>
      </c>
    </row>
    <row r="111" spans="1:30" x14ac:dyDescent="0.35">
      <c r="A111" s="8" t="s">
        <v>33</v>
      </c>
      <c r="B111" s="8">
        <v>2016</v>
      </c>
      <c r="C111" s="8" t="s">
        <v>31</v>
      </c>
      <c r="D111" s="8">
        <v>124.7</v>
      </c>
      <c r="E111" s="8">
        <v>135.9</v>
      </c>
      <c r="F111" s="8">
        <v>132</v>
      </c>
      <c r="G111" s="8">
        <v>129.19999999999999</v>
      </c>
      <c r="H111" s="8">
        <v>109.7</v>
      </c>
      <c r="I111" s="8">
        <v>119</v>
      </c>
      <c r="J111" s="8">
        <v>144.1</v>
      </c>
      <c r="K111" s="8">
        <v>184.2</v>
      </c>
      <c r="L111" s="8">
        <v>96.7</v>
      </c>
      <c r="M111" s="8">
        <v>139.5</v>
      </c>
      <c r="N111" s="8">
        <v>120.5</v>
      </c>
      <c r="O111" s="8">
        <v>134.69999999999999</v>
      </c>
      <c r="P111" s="8">
        <v>131.19999999999999</v>
      </c>
      <c r="Q111" s="8">
        <v>139.5</v>
      </c>
      <c r="R111" s="8">
        <v>125.8</v>
      </c>
      <c r="S111" s="8">
        <v>119.8</v>
      </c>
      <c r="T111" s="8">
        <v>124.9</v>
      </c>
      <c r="U111" s="8">
        <v>123.4</v>
      </c>
      <c r="V111" s="8">
        <v>116.9</v>
      </c>
      <c r="W111" s="8">
        <v>121.6</v>
      </c>
      <c r="X111" s="8">
        <v>119.1</v>
      </c>
      <c r="Y111" s="8">
        <v>108.9</v>
      </c>
      <c r="Z111" s="8">
        <v>118.5</v>
      </c>
      <c r="AA111" s="8">
        <v>126.4</v>
      </c>
      <c r="AB111" s="8">
        <v>114</v>
      </c>
      <c r="AC111" s="8">
        <v>116.8</v>
      </c>
      <c r="AD111" s="8">
        <v>124.2</v>
      </c>
    </row>
    <row r="112" spans="1:30" x14ac:dyDescent="0.35">
      <c r="A112" s="8" t="s">
        <v>34</v>
      </c>
      <c r="B112" s="8">
        <v>2016</v>
      </c>
      <c r="C112" s="8" t="s">
        <v>31</v>
      </c>
      <c r="D112" s="8">
        <v>126.1</v>
      </c>
      <c r="E112" s="8">
        <v>134.1</v>
      </c>
      <c r="F112" s="8">
        <v>128.6</v>
      </c>
      <c r="G112" s="8">
        <v>129.9</v>
      </c>
      <c r="H112" s="8">
        <v>115.5</v>
      </c>
      <c r="I112" s="8">
        <v>125.7</v>
      </c>
      <c r="J112" s="8">
        <v>141.5</v>
      </c>
      <c r="K112" s="8">
        <v>170.7</v>
      </c>
      <c r="L112" s="8">
        <v>97.4</v>
      </c>
      <c r="M112" s="8">
        <v>132.9</v>
      </c>
      <c r="N112" s="8">
        <v>122.7</v>
      </c>
      <c r="O112" s="8">
        <v>135.30000000000001</v>
      </c>
      <c r="P112" s="8">
        <v>131.30000000000001</v>
      </c>
      <c r="Q112" s="8">
        <v>135.19999999999999</v>
      </c>
      <c r="R112" s="8">
        <v>130.30000000000001</v>
      </c>
      <c r="S112" s="8">
        <v>125.1</v>
      </c>
      <c r="T112" s="8">
        <v>129.5</v>
      </c>
      <c r="U112" s="8">
        <v>123.4</v>
      </c>
      <c r="V112" s="8">
        <v>122.7</v>
      </c>
      <c r="W112" s="8">
        <v>124.2</v>
      </c>
      <c r="X112" s="8">
        <v>122</v>
      </c>
      <c r="Y112" s="8">
        <v>111.1</v>
      </c>
      <c r="Z112" s="8">
        <v>119.8</v>
      </c>
      <c r="AA112" s="8">
        <v>126.3</v>
      </c>
      <c r="AB112" s="8">
        <v>114.5</v>
      </c>
      <c r="AC112" s="8">
        <v>118.5</v>
      </c>
      <c r="AD112" s="8">
        <v>126.3</v>
      </c>
    </row>
    <row r="113" spans="1:30" x14ac:dyDescent="0.35">
      <c r="A113" s="8" t="s">
        <v>30</v>
      </c>
      <c r="B113" s="8">
        <v>2016</v>
      </c>
      <c r="C113" s="8" t="s">
        <v>35</v>
      </c>
      <c r="D113" s="8">
        <v>127.1</v>
      </c>
      <c r="E113" s="8">
        <v>133.69999999999999</v>
      </c>
      <c r="F113" s="8">
        <v>127.7</v>
      </c>
      <c r="G113" s="8">
        <v>130.69999999999999</v>
      </c>
      <c r="H113" s="8">
        <v>118.5</v>
      </c>
      <c r="I113" s="8">
        <v>130.4</v>
      </c>
      <c r="J113" s="8">
        <v>130.9</v>
      </c>
      <c r="K113" s="8">
        <v>162.80000000000001</v>
      </c>
      <c r="L113" s="8">
        <v>98.7</v>
      </c>
      <c r="M113" s="8">
        <v>130.6</v>
      </c>
      <c r="N113" s="8">
        <v>124.8</v>
      </c>
      <c r="O113" s="8">
        <v>136.4</v>
      </c>
      <c r="P113" s="8">
        <v>130.30000000000001</v>
      </c>
      <c r="Q113" s="8">
        <v>134.4</v>
      </c>
      <c r="R113" s="8">
        <v>133.9</v>
      </c>
      <c r="S113" s="8">
        <v>129.80000000000001</v>
      </c>
      <c r="T113" s="8">
        <v>133.4</v>
      </c>
      <c r="U113" s="8" t="s">
        <v>32</v>
      </c>
      <c r="V113" s="8">
        <v>127.5</v>
      </c>
      <c r="W113" s="8">
        <v>127.1</v>
      </c>
      <c r="X113" s="8">
        <v>124.3</v>
      </c>
      <c r="Y113" s="8">
        <v>113.9</v>
      </c>
      <c r="Z113" s="8">
        <v>122.3</v>
      </c>
      <c r="AA113" s="8">
        <v>127.1</v>
      </c>
      <c r="AB113" s="8">
        <v>116.8</v>
      </c>
      <c r="AC113" s="8">
        <v>120.9</v>
      </c>
      <c r="AD113" s="8">
        <v>127.9</v>
      </c>
    </row>
    <row r="114" spans="1:30" x14ac:dyDescent="0.35">
      <c r="A114" s="8" t="s">
        <v>33</v>
      </c>
      <c r="B114" s="8">
        <v>2016</v>
      </c>
      <c r="C114" s="8" t="s">
        <v>35</v>
      </c>
      <c r="D114" s="8">
        <v>124.8</v>
      </c>
      <c r="E114" s="8">
        <v>135.1</v>
      </c>
      <c r="F114" s="8">
        <v>130.30000000000001</v>
      </c>
      <c r="G114" s="8">
        <v>129.6</v>
      </c>
      <c r="H114" s="8">
        <v>108.4</v>
      </c>
      <c r="I114" s="8">
        <v>118.6</v>
      </c>
      <c r="J114" s="8">
        <v>129.19999999999999</v>
      </c>
      <c r="K114" s="8">
        <v>176.4</v>
      </c>
      <c r="L114" s="8">
        <v>99.1</v>
      </c>
      <c r="M114" s="8">
        <v>139.69999999999999</v>
      </c>
      <c r="N114" s="8">
        <v>120.6</v>
      </c>
      <c r="O114" s="8">
        <v>135.19999999999999</v>
      </c>
      <c r="P114" s="8">
        <v>129.1</v>
      </c>
      <c r="Q114" s="8">
        <v>140</v>
      </c>
      <c r="R114" s="8">
        <v>126.2</v>
      </c>
      <c r="S114" s="8">
        <v>120.1</v>
      </c>
      <c r="T114" s="8">
        <v>125.3</v>
      </c>
      <c r="U114" s="8">
        <v>124.4</v>
      </c>
      <c r="V114" s="8">
        <v>116</v>
      </c>
      <c r="W114" s="8">
        <v>121.8</v>
      </c>
      <c r="X114" s="8">
        <v>119.5</v>
      </c>
      <c r="Y114" s="8">
        <v>109.1</v>
      </c>
      <c r="Z114" s="8">
        <v>118.8</v>
      </c>
      <c r="AA114" s="8">
        <v>126.3</v>
      </c>
      <c r="AB114" s="8">
        <v>116.2</v>
      </c>
      <c r="AC114" s="8">
        <v>117.2</v>
      </c>
      <c r="AD114" s="8">
        <v>123.8</v>
      </c>
    </row>
    <row r="115" spans="1:30" x14ac:dyDescent="0.35">
      <c r="A115" s="8" t="s">
        <v>34</v>
      </c>
      <c r="B115" s="8">
        <v>2016</v>
      </c>
      <c r="C115" s="8" t="s">
        <v>35</v>
      </c>
      <c r="D115" s="8">
        <v>126.4</v>
      </c>
      <c r="E115" s="8">
        <v>134.19999999999999</v>
      </c>
      <c r="F115" s="8">
        <v>128.69999999999999</v>
      </c>
      <c r="G115" s="8">
        <v>130.30000000000001</v>
      </c>
      <c r="H115" s="8">
        <v>114.8</v>
      </c>
      <c r="I115" s="8">
        <v>124.9</v>
      </c>
      <c r="J115" s="8">
        <v>130.30000000000001</v>
      </c>
      <c r="K115" s="8">
        <v>167.4</v>
      </c>
      <c r="L115" s="8">
        <v>98.8</v>
      </c>
      <c r="M115" s="8">
        <v>133.6</v>
      </c>
      <c r="N115" s="8">
        <v>123</v>
      </c>
      <c r="O115" s="8">
        <v>135.80000000000001</v>
      </c>
      <c r="P115" s="8">
        <v>129.9</v>
      </c>
      <c r="Q115" s="8">
        <v>135.9</v>
      </c>
      <c r="R115" s="8">
        <v>130.9</v>
      </c>
      <c r="S115" s="8">
        <v>125.8</v>
      </c>
      <c r="T115" s="8">
        <v>130.19999999999999</v>
      </c>
      <c r="U115" s="8">
        <v>124.4</v>
      </c>
      <c r="V115" s="8">
        <v>123.1</v>
      </c>
      <c r="W115" s="8">
        <v>124.6</v>
      </c>
      <c r="X115" s="8">
        <v>122.5</v>
      </c>
      <c r="Y115" s="8">
        <v>111.4</v>
      </c>
      <c r="Z115" s="8">
        <v>120.3</v>
      </c>
      <c r="AA115" s="8">
        <v>126.6</v>
      </c>
      <c r="AB115" s="8">
        <v>116.6</v>
      </c>
      <c r="AC115" s="8">
        <v>119.1</v>
      </c>
      <c r="AD115" s="8">
        <v>126</v>
      </c>
    </row>
    <row r="116" spans="1:30" x14ac:dyDescent="0.35">
      <c r="A116" s="8" t="s">
        <v>30</v>
      </c>
      <c r="B116" s="8">
        <v>2016</v>
      </c>
      <c r="C116" s="8" t="s">
        <v>36</v>
      </c>
      <c r="D116" s="8">
        <v>127.3</v>
      </c>
      <c r="E116" s="8">
        <v>134.4</v>
      </c>
      <c r="F116" s="8">
        <v>125.1</v>
      </c>
      <c r="G116" s="8">
        <v>130.5</v>
      </c>
      <c r="H116" s="8">
        <v>118.3</v>
      </c>
      <c r="I116" s="8">
        <v>131.69999999999999</v>
      </c>
      <c r="J116" s="8">
        <v>130.69999999999999</v>
      </c>
      <c r="K116" s="8">
        <v>161.19999999999999</v>
      </c>
      <c r="L116" s="8">
        <v>100.4</v>
      </c>
      <c r="M116" s="8">
        <v>130.80000000000001</v>
      </c>
      <c r="N116" s="8">
        <v>124.9</v>
      </c>
      <c r="O116" s="8">
        <v>137</v>
      </c>
      <c r="P116" s="8">
        <v>130.4</v>
      </c>
      <c r="Q116" s="8">
        <v>135</v>
      </c>
      <c r="R116" s="8">
        <v>134.4</v>
      </c>
      <c r="S116" s="8">
        <v>130.19999999999999</v>
      </c>
      <c r="T116" s="8">
        <v>133.80000000000001</v>
      </c>
      <c r="U116" s="8" t="s">
        <v>32</v>
      </c>
      <c r="V116" s="8">
        <v>127</v>
      </c>
      <c r="W116" s="8">
        <v>127.7</v>
      </c>
      <c r="X116" s="8">
        <v>124.8</v>
      </c>
      <c r="Y116" s="8">
        <v>113.6</v>
      </c>
      <c r="Z116" s="8">
        <v>122.5</v>
      </c>
      <c r="AA116" s="8">
        <v>127.5</v>
      </c>
      <c r="AB116" s="8">
        <v>117.4</v>
      </c>
      <c r="AC116" s="8">
        <v>121.1</v>
      </c>
      <c r="AD116" s="8">
        <v>128</v>
      </c>
    </row>
    <row r="117" spans="1:30" x14ac:dyDescent="0.35">
      <c r="A117" s="8" t="s">
        <v>33</v>
      </c>
      <c r="B117" s="8">
        <v>2016</v>
      </c>
      <c r="C117" s="8" t="s">
        <v>36</v>
      </c>
      <c r="D117" s="8">
        <v>124.8</v>
      </c>
      <c r="E117" s="8">
        <v>136.30000000000001</v>
      </c>
      <c r="F117" s="8">
        <v>123.7</v>
      </c>
      <c r="G117" s="8">
        <v>129.69999999999999</v>
      </c>
      <c r="H117" s="8">
        <v>107.9</v>
      </c>
      <c r="I117" s="8">
        <v>119.9</v>
      </c>
      <c r="J117" s="8">
        <v>128.1</v>
      </c>
      <c r="K117" s="8">
        <v>170.3</v>
      </c>
      <c r="L117" s="8">
        <v>101.8</v>
      </c>
      <c r="M117" s="8">
        <v>140.1</v>
      </c>
      <c r="N117" s="8">
        <v>120.7</v>
      </c>
      <c r="O117" s="8">
        <v>135.4</v>
      </c>
      <c r="P117" s="8">
        <v>128.9</v>
      </c>
      <c r="Q117" s="8">
        <v>140.6</v>
      </c>
      <c r="R117" s="8">
        <v>126.4</v>
      </c>
      <c r="S117" s="8">
        <v>120.3</v>
      </c>
      <c r="T117" s="8">
        <v>125.5</v>
      </c>
      <c r="U117" s="8">
        <v>124.9</v>
      </c>
      <c r="V117" s="8">
        <v>114.8</v>
      </c>
      <c r="W117" s="8">
        <v>122.3</v>
      </c>
      <c r="X117" s="8">
        <v>119.7</v>
      </c>
      <c r="Y117" s="8">
        <v>108.5</v>
      </c>
      <c r="Z117" s="8">
        <v>119.1</v>
      </c>
      <c r="AA117" s="8">
        <v>126.4</v>
      </c>
      <c r="AB117" s="8">
        <v>117.1</v>
      </c>
      <c r="AC117" s="8">
        <v>117.3</v>
      </c>
      <c r="AD117" s="8">
        <v>123.8</v>
      </c>
    </row>
    <row r="118" spans="1:30" x14ac:dyDescent="0.35">
      <c r="A118" s="8" t="s">
        <v>34</v>
      </c>
      <c r="B118" s="8">
        <v>2016</v>
      </c>
      <c r="C118" s="8" t="s">
        <v>36</v>
      </c>
      <c r="D118" s="8">
        <v>126.5</v>
      </c>
      <c r="E118" s="8">
        <v>135.1</v>
      </c>
      <c r="F118" s="8">
        <v>124.6</v>
      </c>
      <c r="G118" s="8">
        <v>130.19999999999999</v>
      </c>
      <c r="H118" s="8">
        <v>114.5</v>
      </c>
      <c r="I118" s="8">
        <v>126.2</v>
      </c>
      <c r="J118" s="8">
        <v>129.80000000000001</v>
      </c>
      <c r="K118" s="8">
        <v>164.3</v>
      </c>
      <c r="L118" s="8">
        <v>100.9</v>
      </c>
      <c r="M118" s="8">
        <v>133.9</v>
      </c>
      <c r="N118" s="8">
        <v>123.1</v>
      </c>
      <c r="O118" s="8">
        <v>136.30000000000001</v>
      </c>
      <c r="P118" s="8">
        <v>129.80000000000001</v>
      </c>
      <c r="Q118" s="8">
        <v>136.5</v>
      </c>
      <c r="R118" s="8">
        <v>131.30000000000001</v>
      </c>
      <c r="S118" s="8">
        <v>126.1</v>
      </c>
      <c r="T118" s="8">
        <v>130.5</v>
      </c>
      <c r="U118" s="8">
        <v>124.9</v>
      </c>
      <c r="V118" s="8">
        <v>122.4</v>
      </c>
      <c r="W118" s="8">
        <v>125.1</v>
      </c>
      <c r="X118" s="8">
        <v>122.9</v>
      </c>
      <c r="Y118" s="8">
        <v>110.9</v>
      </c>
      <c r="Z118" s="8">
        <v>120.6</v>
      </c>
      <c r="AA118" s="8">
        <v>126.9</v>
      </c>
      <c r="AB118" s="8">
        <v>117.3</v>
      </c>
      <c r="AC118" s="8">
        <v>119.3</v>
      </c>
      <c r="AD118" s="8">
        <v>126</v>
      </c>
    </row>
    <row r="119" spans="1:30" x14ac:dyDescent="0.35">
      <c r="A119" s="8" t="s">
        <v>30</v>
      </c>
      <c r="B119" s="8">
        <v>2016</v>
      </c>
      <c r="C119" s="8" t="s">
        <v>37</v>
      </c>
      <c r="D119" s="8">
        <v>127.4</v>
      </c>
      <c r="E119" s="8">
        <v>135.4</v>
      </c>
      <c r="F119" s="8">
        <v>123.4</v>
      </c>
      <c r="G119" s="8">
        <v>131.30000000000001</v>
      </c>
      <c r="H119" s="8">
        <v>118.2</v>
      </c>
      <c r="I119" s="8">
        <v>138.1</v>
      </c>
      <c r="J119" s="8">
        <v>134.1</v>
      </c>
      <c r="K119" s="8">
        <v>162.69999999999999</v>
      </c>
      <c r="L119" s="8">
        <v>105</v>
      </c>
      <c r="M119" s="8">
        <v>131.4</v>
      </c>
      <c r="N119" s="8">
        <v>125.4</v>
      </c>
      <c r="O119" s="8">
        <v>137.4</v>
      </c>
      <c r="P119" s="8">
        <v>131.80000000000001</v>
      </c>
      <c r="Q119" s="8">
        <v>135.5</v>
      </c>
      <c r="R119" s="8">
        <v>135</v>
      </c>
      <c r="S119" s="8">
        <v>130.6</v>
      </c>
      <c r="T119" s="8">
        <v>134.4</v>
      </c>
      <c r="U119" s="8" t="s">
        <v>32</v>
      </c>
      <c r="V119" s="8">
        <v>127</v>
      </c>
      <c r="W119" s="8">
        <v>128</v>
      </c>
      <c r="X119" s="8">
        <v>125.2</v>
      </c>
      <c r="Y119" s="8">
        <v>114.4</v>
      </c>
      <c r="Z119" s="8">
        <v>123.2</v>
      </c>
      <c r="AA119" s="8">
        <v>127.9</v>
      </c>
      <c r="AB119" s="8">
        <v>118.4</v>
      </c>
      <c r="AC119" s="8">
        <v>121.7</v>
      </c>
      <c r="AD119" s="8">
        <v>129</v>
      </c>
    </row>
    <row r="120" spans="1:30" x14ac:dyDescent="0.35">
      <c r="A120" s="8" t="s">
        <v>33</v>
      </c>
      <c r="B120" s="8">
        <v>2016</v>
      </c>
      <c r="C120" s="8" t="s">
        <v>37</v>
      </c>
      <c r="D120" s="8">
        <v>124.9</v>
      </c>
      <c r="E120" s="8">
        <v>139.30000000000001</v>
      </c>
      <c r="F120" s="8">
        <v>119.9</v>
      </c>
      <c r="G120" s="8">
        <v>130.19999999999999</v>
      </c>
      <c r="H120" s="8">
        <v>108.9</v>
      </c>
      <c r="I120" s="8">
        <v>131.1</v>
      </c>
      <c r="J120" s="8">
        <v>136.80000000000001</v>
      </c>
      <c r="K120" s="8">
        <v>176.9</v>
      </c>
      <c r="L120" s="8">
        <v>109.1</v>
      </c>
      <c r="M120" s="8">
        <v>140.4</v>
      </c>
      <c r="N120" s="8">
        <v>121.1</v>
      </c>
      <c r="O120" s="8">
        <v>135.9</v>
      </c>
      <c r="P120" s="8">
        <v>131.80000000000001</v>
      </c>
      <c r="Q120" s="8">
        <v>141.5</v>
      </c>
      <c r="R120" s="8">
        <v>126.8</v>
      </c>
      <c r="S120" s="8">
        <v>120.5</v>
      </c>
      <c r="T120" s="8">
        <v>125.8</v>
      </c>
      <c r="U120" s="8">
        <v>125.6</v>
      </c>
      <c r="V120" s="8">
        <v>114.6</v>
      </c>
      <c r="W120" s="8">
        <v>122.8</v>
      </c>
      <c r="X120" s="8">
        <v>120</v>
      </c>
      <c r="Y120" s="8">
        <v>110</v>
      </c>
      <c r="Z120" s="8">
        <v>119.5</v>
      </c>
      <c r="AA120" s="8">
        <v>127.6</v>
      </c>
      <c r="AB120" s="8">
        <v>117.6</v>
      </c>
      <c r="AC120" s="8">
        <v>118.2</v>
      </c>
      <c r="AD120" s="8">
        <v>125.3</v>
      </c>
    </row>
    <row r="121" spans="1:30" x14ac:dyDescent="0.35">
      <c r="A121" s="8" t="s">
        <v>34</v>
      </c>
      <c r="B121" s="8">
        <v>2016</v>
      </c>
      <c r="C121" s="8" t="s">
        <v>37</v>
      </c>
      <c r="D121" s="8">
        <v>126.6</v>
      </c>
      <c r="E121" s="8">
        <v>136.80000000000001</v>
      </c>
      <c r="F121" s="8">
        <v>122</v>
      </c>
      <c r="G121" s="8">
        <v>130.9</v>
      </c>
      <c r="H121" s="8">
        <v>114.8</v>
      </c>
      <c r="I121" s="8">
        <v>134.80000000000001</v>
      </c>
      <c r="J121" s="8">
        <v>135</v>
      </c>
      <c r="K121" s="8">
        <v>167.5</v>
      </c>
      <c r="L121" s="8">
        <v>106.4</v>
      </c>
      <c r="M121" s="8">
        <v>134.4</v>
      </c>
      <c r="N121" s="8">
        <v>123.6</v>
      </c>
      <c r="O121" s="8">
        <v>136.69999999999999</v>
      </c>
      <c r="P121" s="8">
        <v>131.80000000000001</v>
      </c>
      <c r="Q121" s="8">
        <v>137.1</v>
      </c>
      <c r="R121" s="8">
        <v>131.80000000000001</v>
      </c>
      <c r="S121" s="8">
        <v>126.4</v>
      </c>
      <c r="T121" s="8">
        <v>131</v>
      </c>
      <c r="U121" s="8">
        <v>125.6</v>
      </c>
      <c r="V121" s="8">
        <v>122.3</v>
      </c>
      <c r="W121" s="8">
        <v>125.5</v>
      </c>
      <c r="X121" s="8">
        <v>123.2</v>
      </c>
      <c r="Y121" s="8">
        <v>112.1</v>
      </c>
      <c r="Z121" s="8">
        <v>121.1</v>
      </c>
      <c r="AA121" s="8">
        <v>127.7</v>
      </c>
      <c r="AB121" s="8">
        <v>118.1</v>
      </c>
      <c r="AC121" s="8">
        <v>120</v>
      </c>
      <c r="AD121" s="8">
        <v>127.3</v>
      </c>
    </row>
    <row r="122" spans="1:30" x14ac:dyDescent="0.35">
      <c r="A122" s="8" t="s">
        <v>30</v>
      </c>
      <c r="B122" s="8">
        <v>2016</v>
      </c>
      <c r="C122" s="8" t="s">
        <v>38</v>
      </c>
      <c r="D122" s="8">
        <v>127.6</v>
      </c>
      <c r="E122" s="8">
        <v>137.5</v>
      </c>
      <c r="F122" s="8">
        <v>124.4</v>
      </c>
      <c r="G122" s="8">
        <v>132.4</v>
      </c>
      <c r="H122" s="8">
        <v>118.2</v>
      </c>
      <c r="I122" s="8">
        <v>138.1</v>
      </c>
      <c r="J122" s="8">
        <v>141.80000000000001</v>
      </c>
      <c r="K122" s="8">
        <v>166</v>
      </c>
      <c r="L122" s="8">
        <v>107.5</v>
      </c>
      <c r="M122" s="8">
        <v>132.19999999999999</v>
      </c>
      <c r="N122" s="8">
        <v>126.1</v>
      </c>
      <c r="O122" s="8">
        <v>138.30000000000001</v>
      </c>
      <c r="P122" s="8">
        <v>133.6</v>
      </c>
      <c r="Q122" s="8">
        <v>136</v>
      </c>
      <c r="R122" s="8">
        <v>135.4</v>
      </c>
      <c r="S122" s="8">
        <v>131.1</v>
      </c>
      <c r="T122" s="8">
        <v>134.80000000000001</v>
      </c>
      <c r="U122" s="8" t="s">
        <v>32</v>
      </c>
      <c r="V122" s="8">
        <v>127.4</v>
      </c>
      <c r="W122" s="8">
        <v>128.5</v>
      </c>
      <c r="X122" s="8">
        <v>125.8</v>
      </c>
      <c r="Y122" s="8">
        <v>115.1</v>
      </c>
      <c r="Z122" s="8">
        <v>123.6</v>
      </c>
      <c r="AA122" s="8">
        <v>129.1</v>
      </c>
      <c r="AB122" s="8">
        <v>119.7</v>
      </c>
      <c r="AC122" s="8">
        <v>122.5</v>
      </c>
      <c r="AD122" s="8">
        <v>130.30000000000001</v>
      </c>
    </row>
    <row r="123" spans="1:30" x14ac:dyDescent="0.35">
      <c r="A123" s="8" t="s">
        <v>33</v>
      </c>
      <c r="B123" s="8">
        <v>2016</v>
      </c>
      <c r="C123" s="8" t="s">
        <v>38</v>
      </c>
      <c r="D123" s="8">
        <v>125</v>
      </c>
      <c r="E123" s="8">
        <v>142.1</v>
      </c>
      <c r="F123" s="8">
        <v>127</v>
      </c>
      <c r="G123" s="8">
        <v>130.4</v>
      </c>
      <c r="H123" s="8">
        <v>109.6</v>
      </c>
      <c r="I123" s="8">
        <v>133.5</v>
      </c>
      <c r="J123" s="8">
        <v>151.4</v>
      </c>
      <c r="K123" s="8">
        <v>182.8</v>
      </c>
      <c r="L123" s="8">
        <v>111.1</v>
      </c>
      <c r="M123" s="8">
        <v>141.5</v>
      </c>
      <c r="N123" s="8">
        <v>121.5</v>
      </c>
      <c r="O123" s="8">
        <v>136.30000000000001</v>
      </c>
      <c r="P123" s="8">
        <v>134.6</v>
      </c>
      <c r="Q123" s="8">
        <v>142.19999999999999</v>
      </c>
      <c r="R123" s="8">
        <v>127.2</v>
      </c>
      <c r="S123" s="8">
        <v>120.7</v>
      </c>
      <c r="T123" s="8">
        <v>126.2</v>
      </c>
      <c r="U123" s="8">
        <v>126</v>
      </c>
      <c r="V123" s="8">
        <v>115</v>
      </c>
      <c r="W123" s="8">
        <v>123.2</v>
      </c>
      <c r="X123" s="8">
        <v>120.3</v>
      </c>
      <c r="Y123" s="8">
        <v>110.7</v>
      </c>
      <c r="Z123" s="8">
        <v>119.8</v>
      </c>
      <c r="AA123" s="8">
        <v>128</v>
      </c>
      <c r="AB123" s="8">
        <v>118.5</v>
      </c>
      <c r="AC123" s="8">
        <v>118.7</v>
      </c>
      <c r="AD123" s="8">
        <v>126.6</v>
      </c>
    </row>
    <row r="124" spans="1:30" x14ac:dyDescent="0.35">
      <c r="A124" s="8" t="s">
        <v>34</v>
      </c>
      <c r="B124" s="8">
        <v>2016</v>
      </c>
      <c r="C124" s="8" t="s">
        <v>38</v>
      </c>
      <c r="D124" s="8">
        <v>126.8</v>
      </c>
      <c r="E124" s="8">
        <v>139.1</v>
      </c>
      <c r="F124" s="8">
        <v>125.4</v>
      </c>
      <c r="G124" s="8">
        <v>131.69999999999999</v>
      </c>
      <c r="H124" s="8">
        <v>115</v>
      </c>
      <c r="I124" s="8">
        <v>136</v>
      </c>
      <c r="J124" s="8">
        <v>145.1</v>
      </c>
      <c r="K124" s="8">
        <v>171.7</v>
      </c>
      <c r="L124" s="8">
        <v>108.7</v>
      </c>
      <c r="M124" s="8">
        <v>135.30000000000001</v>
      </c>
      <c r="N124" s="8">
        <v>124.2</v>
      </c>
      <c r="O124" s="8">
        <v>137.4</v>
      </c>
      <c r="P124" s="8">
        <v>134</v>
      </c>
      <c r="Q124" s="8">
        <v>137.69999999999999</v>
      </c>
      <c r="R124" s="8">
        <v>132.19999999999999</v>
      </c>
      <c r="S124" s="8">
        <v>126.8</v>
      </c>
      <c r="T124" s="8">
        <v>131.4</v>
      </c>
      <c r="U124" s="8">
        <v>126</v>
      </c>
      <c r="V124" s="8">
        <v>122.7</v>
      </c>
      <c r="W124" s="8">
        <v>126</v>
      </c>
      <c r="X124" s="8">
        <v>123.7</v>
      </c>
      <c r="Y124" s="8">
        <v>112.8</v>
      </c>
      <c r="Z124" s="8">
        <v>121.5</v>
      </c>
      <c r="AA124" s="8">
        <v>128.5</v>
      </c>
      <c r="AB124" s="8">
        <v>119.2</v>
      </c>
      <c r="AC124" s="8">
        <v>120.7</v>
      </c>
      <c r="AD124" s="8">
        <v>128.6</v>
      </c>
    </row>
    <row r="125" spans="1:30" x14ac:dyDescent="0.35">
      <c r="A125" s="8" t="s">
        <v>30</v>
      </c>
      <c r="B125" s="8">
        <v>2016</v>
      </c>
      <c r="C125" s="8" t="s">
        <v>39</v>
      </c>
      <c r="D125" s="8">
        <v>128.6</v>
      </c>
      <c r="E125" s="8">
        <v>138.6</v>
      </c>
      <c r="F125" s="8">
        <v>126.6</v>
      </c>
      <c r="G125" s="8">
        <v>133.6</v>
      </c>
      <c r="H125" s="8">
        <v>118.6</v>
      </c>
      <c r="I125" s="8">
        <v>137.4</v>
      </c>
      <c r="J125" s="8">
        <v>152.5</v>
      </c>
      <c r="K125" s="8">
        <v>169.2</v>
      </c>
      <c r="L125" s="8">
        <v>108.8</v>
      </c>
      <c r="M125" s="8">
        <v>133.1</v>
      </c>
      <c r="N125" s="8">
        <v>126.4</v>
      </c>
      <c r="O125" s="8">
        <v>139.19999999999999</v>
      </c>
      <c r="P125" s="8">
        <v>136</v>
      </c>
      <c r="Q125" s="8">
        <v>137.19999999999999</v>
      </c>
      <c r="R125" s="8">
        <v>136.30000000000001</v>
      </c>
      <c r="S125" s="8">
        <v>131.6</v>
      </c>
      <c r="T125" s="8">
        <v>135.6</v>
      </c>
      <c r="U125" s="8" t="s">
        <v>32</v>
      </c>
      <c r="V125" s="8">
        <v>128</v>
      </c>
      <c r="W125" s="8">
        <v>129.30000000000001</v>
      </c>
      <c r="X125" s="8">
        <v>126.2</v>
      </c>
      <c r="Y125" s="8">
        <v>116.3</v>
      </c>
      <c r="Z125" s="8">
        <v>124.1</v>
      </c>
      <c r="AA125" s="8">
        <v>130.19999999999999</v>
      </c>
      <c r="AB125" s="8">
        <v>119.9</v>
      </c>
      <c r="AC125" s="8">
        <v>123.3</v>
      </c>
      <c r="AD125" s="8">
        <v>131.9</v>
      </c>
    </row>
    <row r="126" spans="1:30" x14ac:dyDescent="0.35">
      <c r="A126" s="8" t="s">
        <v>33</v>
      </c>
      <c r="B126" s="8">
        <v>2016</v>
      </c>
      <c r="C126" s="8" t="s">
        <v>39</v>
      </c>
      <c r="D126" s="8">
        <v>125.9</v>
      </c>
      <c r="E126" s="8">
        <v>143.9</v>
      </c>
      <c r="F126" s="8">
        <v>130.9</v>
      </c>
      <c r="G126" s="8">
        <v>131</v>
      </c>
      <c r="H126" s="8">
        <v>110.2</v>
      </c>
      <c r="I126" s="8">
        <v>135.5</v>
      </c>
      <c r="J126" s="8">
        <v>173.7</v>
      </c>
      <c r="K126" s="8">
        <v>184.4</v>
      </c>
      <c r="L126" s="8">
        <v>112</v>
      </c>
      <c r="M126" s="8">
        <v>142.80000000000001</v>
      </c>
      <c r="N126" s="8">
        <v>121.6</v>
      </c>
      <c r="O126" s="8">
        <v>136.9</v>
      </c>
      <c r="P126" s="8">
        <v>138.19999999999999</v>
      </c>
      <c r="Q126" s="8">
        <v>142.69999999999999</v>
      </c>
      <c r="R126" s="8">
        <v>127.6</v>
      </c>
      <c r="S126" s="8">
        <v>121.1</v>
      </c>
      <c r="T126" s="8">
        <v>126.6</v>
      </c>
      <c r="U126" s="8">
        <v>125.5</v>
      </c>
      <c r="V126" s="8">
        <v>115.5</v>
      </c>
      <c r="W126" s="8">
        <v>123.2</v>
      </c>
      <c r="X126" s="8">
        <v>120.6</v>
      </c>
      <c r="Y126" s="8">
        <v>112.3</v>
      </c>
      <c r="Z126" s="8">
        <v>119.9</v>
      </c>
      <c r="AA126" s="8">
        <v>129.30000000000001</v>
      </c>
      <c r="AB126" s="8">
        <v>118.8</v>
      </c>
      <c r="AC126" s="8">
        <v>119.6</v>
      </c>
      <c r="AD126" s="8">
        <v>128.1</v>
      </c>
    </row>
    <row r="127" spans="1:30" x14ac:dyDescent="0.35">
      <c r="A127" s="8" t="s">
        <v>34</v>
      </c>
      <c r="B127" s="8">
        <v>2016</v>
      </c>
      <c r="C127" s="8" t="s">
        <v>39</v>
      </c>
      <c r="D127" s="8">
        <v>127.7</v>
      </c>
      <c r="E127" s="8">
        <v>140.5</v>
      </c>
      <c r="F127" s="8">
        <v>128.30000000000001</v>
      </c>
      <c r="G127" s="8">
        <v>132.6</v>
      </c>
      <c r="H127" s="8">
        <v>115.5</v>
      </c>
      <c r="I127" s="8">
        <v>136.5</v>
      </c>
      <c r="J127" s="8">
        <v>159.69999999999999</v>
      </c>
      <c r="K127" s="8">
        <v>174.3</v>
      </c>
      <c r="L127" s="8">
        <v>109.9</v>
      </c>
      <c r="M127" s="8">
        <v>136.30000000000001</v>
      </c>
      <c r="N127" s="8">
        <v>124.4</v>
      </c>
      <c r="O127" s="8">
        <v>138.1</v>
      </c>
      <c r="P127" s="8">
        <v>136.80000000000001</v>
      </c>
      <c r="Q127" s="8">
        <v>138.69999999999999</v>
      </c>
      <c r="R127" s="8">
        <v>132.9</v>
      </c>
      <c r="S127" s="8">
        <v>127.2</v>
      </c>
      <c r="T127" s="8">
        <v>132</v>
      </c>
      <c r="U127" s="8">
        <v>125.5</v>
      </c>
      <c r="V127" s="8">
        <v>123.3</v>
      </c>
      <c r="W127" s="8">
        <v>126.4</v>
      </c>
      <c r="X127" s="8">
        <v>124.1</v>
      </c>
      <c r="Y127" s="8">
        <v>114.2</v>
      </c>
      <c r="Z127" s="8">
        <v>121.7</v>
      </c>
      <c r="AA127" s="8">
        <v>129.69999999999999</v>
      </c>
      <c r="AB127" s="8">
        <v>119.4</v>
      </c>
      <c r="AC127" s="8">
        <v>121.5</v>
      </c>
      <c r="AD127" s="8">
        <v>130.1</v>
      </c>
    </row>
    <row r="128" spans="1:30" x14ac:dyDescent="0.35">
      <c r="A128" s="8" t="s">
        <v>30</v>
      </c>
      <c r="B128" s="8">
        <v>2016</v>
      </c>
      <c r="C128" s="8" t="s">
        <v>40</v>
      </c>
      <c r="D128" s="8">
        <v>129.30000000000001</v>
      </c>
      <c r="E128" s="8">
        <v>139.5</v>
      </c>
      <c r="F128" s="8">
        <v>129.6</v>
      </c>
      <c r="G128" s="8">
        <v>134.5</v>
      </c>
      <c r="H128" s="8">
        <v>119.5</v>
      </c>
      <c r="I128" s="8">
        <v>138.5</v>
      </c>
      <c r="J128" s="8">
        <v>158.19999999999999</v>
      </c>
      <c r="K128" s="8">
        <v>171.8</v>
      </c>
      <c r="L128" s="8">
        <v>110.3</v>
      </c>
      <c r="M128" s="8">
        <v>134.30000000000001</v>
      </c>
      <c r="N128" s="8">
        <v>127.3</v>
      </c>
      <c r="O128" s="8">
        <v>139.9</v>
      </c>
      <c r="P128" s="8">
        <v>137.6</v>
      </c>
      <c r="Q128" s="8">
        <v>138</v>
      </c>
      <c r="R128" s="8">
        <v>137.19999999999999</v>
      </c>
      <c r="S128" s="8">
        <v>132.19999999999999</v>
      </c>
      <c r="T128" s="8">
        <v>136.5</v>
      </c>
      <c r="U128" s="8" t="s">
        <v>32</v>
      </c>
      <c r="V128" s="8">
        <v>128.19999999999999</v>
      </c>
      <c r="W128" s="8">
        <v>130</v>
      </c>
      <c r="X128" s="8">
        <v>126.7</v>
      </c>
      <c r="Y128" s="8">
        <v>116.4</v>
      </c>
      <c r="Z128" s="8">
        <v>125.2</v>
      </c>
      <c r="AA128" s="8">
        <v>130.80000000000001</v>
      </c>
      <c r="AB128" s="8">
        <v>120.9</v>
      </c>
      <c r="AC128" s="8">
        <v>123.8</v>
      </c>
      <c r="AD128" s="8">
        <v>133</v>
      </c>
    </row>
    <row r="129" spans="1:30" x14ac:dyDescent="0.35">
      <c r="A129" s="8" t="s">
        <v>33</v>
      </c>
      <c r="B129" s="8">
        <v>2016</v>
      </c>
      <c r="C129" s="8" t="s">
        <v>40</v>
      </c>
      <c r="D129" s="8">
        <v>126.8</v>
      </c>
      <c r="E129" s="8">
        <v>144.19999999999999</v>
      </c>
      <c r="F129" s="8">
        <v>136.6</v>
      </c>
      <c r="G129" s="8">
        <v>131.80000000000001</v>
      </c>
      <c r="H129" s="8">
        <v>111</v>
      </c>
      <c r="I129" s="8">
        <v>137</v>
      </c>
      <c r="J129" s="8">
        <v>179.5</v>
      </c>
      <c r="K129" s="8">
        <v>188.4</v>
      </c>
      <c r="L129" s="8">
        <v>113.3</v>
      </c>
      <c r="M129" s="8">
        <v>143.9</v>
      </c>
      <c r="N129" s="8">
        <v>121.7</v>
      </c>
      <c r="O129" s="8">
        <v>137.5</v>
      </c>
      <c r="P129" s="8">
        <v>139.80000000000001</v>
      </c>
      <c r="Q129" s="8">
        <v>142.9</v>
      </c>
      <c r="R129" s="8">
        <v>127.9</v>
      </c>
      <c r="S129" s="8">
        <v>121.1</v>
      </c>
      <c r="T129" s="8">
        <v>126.9</v>
      </c>
      <c r="U129" s="8">
        <v>126.4</v>
      </c>
      <c r="V129" s="8">
        <v>115.5</v>
      </c>
      <c r="W129" s="8">
        <v>123.5</v>
      </c>
      <c r="X129" s="8">
        <v>120.9</v>
      </c>
      <c r="Y129" s="8">
        <v>111.7</v>
      </c>
      <c r="Z129" s="8">
        <v>120.3</v>
      </c>
      <c r="AA129" s="8">
        <v>130.80000000000001</v>
      </c>
      <c r="AB129" s="8">
        <v>120</v>
      </c>
      <c r="AC129" s="8">
        <v>119.9</v>
      </c>
      <c r="AD129" s="8">
        <v>129</v>
      </c>
    </row>
    <row r="130" spans="1:30" x14ac:dyDescent="0.35">
      <c r="A130" s="8" t="s">
        <v>34</v>
      </c>
      <c r="B130" s="8">
        <v>2016</v>
      </c>
      <c r="C130" s="8" t="s">
        <v>40</v>
      </c>
      <c r="D130" s="8">
        <v>128.5</v>
      </c>
      <c r="E130" s="8">
        <v>141.19999999999999</v>
      </c>
      <c r="F130" s="8">
        <v>132.30000000000001</v>
      </c>
      <c r="G130" s="8">
        <v>133.5</v>
      </c>
      <c r="H130" s="8">
        <v>116.4</v>
      </c>
      <c r="I130" s="8">
        <v>137.80000000000001</v>
      </c>
      <c r="J130" s="8">
        <v>165.4</v>
      </c>
      <c r="K130" s="8">
        <v>177.4</v>
      </c>
      <c r="L130" s="8">
        <v>111.3</v>
      </c>
      <c r="M130" s="8">
        <v>137.5</v>
      </c>
      <c r="N130" s="8">
        <v>125</v>
      </c>
      <c r="O130" s="8">
        <v>138.80000000000001</v>
      </c>
      <c r="P130" s="8">
        <v>138.4</v>
      </c>
      <c r="Q130" s="8">
        <v>139.30000000000001</v>
      </c>
      <c r="R130" s="8">
        <v>133.5</v>
      </c>
      <c r="S130" s="8">
        <v>127.6</v>
      </c>
      <c r="T130" s="8">
        <v>132.69999999999999</v>
      </c>
      <c r="U130" s="8">
        <v>126.4</v>
      </c>
      <c r="V130" s="8">
        <v>123.4</v>
      </c>
      <c r="W130" s="8">
        <v>126.9</v>
      </c>
      <c r="X130" s="8">
        <v>124.5</v>
      </c>
      <c r="Y130" s="8">
        <v>113.9</v>
      </c>
      <c r="Z130" s="8">
        <v>122.4</v>
      </c>
      <c r="AA130" s="8">
        <v>130.80000000000001</v>
      </c>
      <c r="AB130" s="8">
        <v>120.5</v>
      </c>
      <c r="AC130" s="8">
        <v>121.9</v>
      </c>
      <c r="AD130" s="8">
        <v>131.1</v>
      </c>
    </row>
    <row r="131" spans="1:30" x14ac:dyDescent="0.35">
      <c r="A131" s="8" t="s">
        <v>30</v>
      </c>
      <c r="B131" s="8">
        <v>2016</v>
      </c>
      <c r="C131" s="8" t="s">
        <v>41</v>
      </c>
      <c r="D131" s="8">
        <v>130.1</v>
      </c>
      <c r="E131" s="8">
        <v>138.80000000000001</v>
      </c>
      <c r="F131" s="8">
        <v>130.30000000000001</v>
      </c>
      <c r="G131" s="8">
        <v>135.30000000000001</v>
      </c>
      <c r="H131" s="8">
        <v>119.9</v>
      </c>
      <c r="I131" s="8">
        <v>140.19999999999999</v>
      </c>
      <c r="J131" s="8">
        <v>156.9</v>
      </c>
      <c r="K131" s="8">
        <v>172.2</v>
      </c>
      <c r="L131" s="8">
        <v>112.1</v>
      </c>
      <c r="M131" s="8">
        <v>134.9</v>
      </c>
      <c r="N131" s="8">
        <v>128.1</v>
      </c>
      <c r="O131" s="8">
        <v>140.69999999999999</v>
      </c>
      <c r="P131" s="8">
        <v>138</v>
      </c>
      <c r="Q131" s="8">
        <v>138.9</v>
      </c>
      <c r="R131" s="8">
        <v>137.80000000000001</v>
      </c>
      <c r="S131" s="8">
        <v>133</v>
      </c>
      <c r="T131" s="8">
        <v>137.1</v>
      </c>
      <c r="U131" s="8" t="s">
        <v>32</v>
      </c>
      <c r="V131" s="8">
        <v>129.1</v>
      </c>
      <c r="W131" s="8">
        <v>130.6</v>
      </c>
      <c r="X131" s="8">
        <v>127</v>
      </c>
      <c r="Y131" s="8">
        <v>116</v>
      </c>
      <c r="Z131" s="8">
        <v>125.5</v>
      </c>
      <c r="AA131" s="8">
        <v>131.9</v>
      </c>
      <c r="AB131" s="8">
        <v>122</v>
      </c>
      <c r="AC131" s="8">
        <v>124.2</v>
      </c>
      <c r="AD131" s="8">
        <v>133.5</v>
      </c>
    </row>
    <row r="132" spans="1:30" x14ac:dyDescent="0.35">
      <c r="A132" s="8" t="s">
        <v>33</v>
      </c>
      <c r="B132" s="8">
        <v>2016</v>
      </c>
      <c r="C132" s="8" t="s">
        <v>41</v>
      </c>
      <c r="D132" s="8">
        <v>127.6</v>
      </c>
      <c r="E132" s="8">
        <v>140.30000000000001</v>
      </c>
      <c r="F132" s="8">
        <v>133.69999999999999</v>
      </c>
      <c r="G132" s="8">
        <v>132.19999999999999</v>
      </c>
      <c r="H132" s="8">
        <v>111.8</v>
      </c>
      <c r="I132" s="8">
        <v>135.80000000000001</v>
      </c>
      <c r="J132" s="8">
        <v>163.5</v>
      </c>
      <c r="K132" s="8">
        <v>182.3</v>
      </c>
      <c r="L132" s="8">
        <v>114.6</v>
      </c>
      <c r="M132" s="8">
        <v>144.6</v>
      </c>
      <c r="N132" s="8">
        <v>121.9</v>
      </c>
      <c r="O132" s="8">
        <v>138.1</v>
      </c>
      <c r="P132" s="8">
        <v>137.6</v>
      </c>
      <c r="Q132" s="8">
        <v>143.6</v>
      </c>
      <c r="R132" s="8">
        <v>128.30000000000001</v>
      </c>
      <c r="S132" s="8">
        <v>121.4</v>
      </c>
      <c r="T132" s="8">
        <v>127.3</v>
      </c>
      <c r="U132" s="8">
        <v>127.3</v>
      </c>
      <c r="V132" s="8">
        <v>114.7</v>
      </c>
      <c r="W132" s="8">
        <v>123.9</v>
      </c>
      <c r="X132" s="8">
        <v>121.2</v>
      </c>
      <c r="Y132" s="8">
        <v>110.4</v>
      </c>
      <c r="Z132" s="8">
        <v>120.6</v>
      </c>
      <c r="AA132" s="8">
        <v>131.5</v>
      </c>
      <c r="AB132" s="8">
        <v>120.9</v>
      </c>
      <c r="AC132" s="8">
        <v>119.9</v>
      </c>
      <c r="AD132" s="8">
        <v>128.4</v>
      </c>
    </row>
    <row r="133" spans="1:30" x14ac:dyDescent="0.35">
      <c r="A133" s="8" t="s">
        <v>34</v>
      </c>
      <c r="B133" s="8">
        <v>2016</v>
      </c>
      <c r="C133" s="8" t="s">
        <v>41</v>
      </c>
      <c r="D133" s="8">
        <v>129.30000000000001</v>
      </c>
      <c r="E133" s="8">
        <v>139.30000000000001</v>
      </c>
      <c r="F133" s="8">
        <v>131.6</v>
      </c>
      <c r="G133" s="8">
        <v>134.1</v>
      </c>
      <c r="H133" s="8">
        <v>116.9</v>
      </c>
      <c r="I133" s="8">
        <v>138.1</v>
      </c>
      <c r="J133" s="8">
        <v>159.1</v>
      </c>
      <c r="K133" s="8">
        <v>175.6</v>
      </c>
      <c r="L133" s="8">
        <v>112.9</v>
      </c>
      <c r="M133" s="8">
        <v>138.1</v>
      </c>
      <c r="N133" s="8">
        <v>125.5</v>
      </c>
      <c r="O133" s="8">
        <v>139.5</v>
      </c>
      <c r="P133" s="8">
        <v>137.9</v>
      </c>
      <c r="Q133" s="8">
        <v>140.19999999999999</v>
      </c>
      <c r="R133" s="8">
        <v>134.1</v>
      </c>
      <c r="S133" s="8">
        <v>128.19999999999999</v>
      </c>
      <c r="T133" s="8">
        <v>133.19999999999999</v>
      </c>
      <c r="U133" s="8">
        <v>127.3</v>
      </c>
      <c r="V133" s="8">
        <v>123.6</v>
      </c>
      <c r="W133" s="8">
        <v>127.4</v>
      </c>
      <c r="X133" s="8">
        <v>124.8</v>
      </c>
      <c r="Y133" s="8">
        <v>113.1</v>
      </c>
      <c r="Z133" s="8">
        <v>122.7</v>
      </c>
      <c r="AA133" s="8">
        <v>131.69999999999999</v>
      </c>
      <c r="AB133" s="8">
        <v>121.5</v>
      </c>
      <c r="AC133" s="8">
        <v>122.1</v>
      </c>
      <c r="AD133" s="8">
        <v>131.1</v>
      </c>
    </row>
    <row r="134" spans="1:30" x14ac:dyDescent="0.35">
      <c r="A134" s="8" t="s">
        <v>30</v>
      </c>
      <c r="B134" s="8">
        <v>2016</v>
      </c>
      <c r="C134" s="8" t="s">
        <v>42</v>
      </c>
      <c r="D134" s="8">
        <v>130.80000000000001</v>
      </c>
      <c r="E134" s="8">
        <v>138.19999999999999</v>
      </c>
      <c r="F134" s="8">
        <v>130.5</v>
      </c>
      <c r="G134" s="8">
        <v>135.5</v>
      </c>
      <c r="H134" s="8">
        <v>120.2</v>
      </c>
      <c r="I134" s="8">
        <v>139.19999999999999</v>
      </c>
      <c r="J134" s="8">
        <v>149.5</v>
      </c>
      <c r="K134" s="8">
        <v>170.4</v>
      </c>
      <c r="L134" s="8">
        <v>113.1</v>
      </c>
      <c r="M134" s="8">
        <v>135.80000000000001</v>
      </c>
      <c r="N134" s="8">
        <v>128.80000000000001</v>
      </c>
      <c r="O134" s="8">
        <v>141.5</v>
      </c>
      <c r="P134" s="8">
        <v>137.19999999999999</v>
      </c>
      <c r="Q134" s="8">
        <v>139.9</v>
      </c>
      <c r="R134" s="8">
        <v>138.5</v>
      </c>
      <c r="S134" s="8">
        <v>133.5</v>
      </c>
      <c r="T134" s="8">
        <v>137.80000000000001</v>
      </c>
      <c r="U134" s="8" t="s">
        <v>32</v>
      </c>
      <c r="V134" s="8">
        <v>129.69999999999999</v>
      </c>
      <c r="W134" s="8">
        <v>131.1</v>
      </c>
      <c r="X134" s="8">
        <v>127.8</v>
      </c>
      <c r="Y134" s="8">
        <v>117</v>
      </c>
      <c r="Z134" s="8">
        <v>125.7</v>
      </c>
      <c r="AA134" s="8">
        <v>132.19999999999999</v>
      </c>
      <c r="AB134" s="8">
        <v>122.8</v>
      </c>
      <c r="AC134" s="8">
        <v>124.9</v>
      </c>
      <c r="AD134" s="8">
        <v>133.4</v>
      </c>
    </row>
    <row r="135" spans="1:30" x14ac:dyDescent="0.35">
      <c r="A135" s="8" t="s">
        <v>33</v>
      </c>
      <c r="B135" s="8">
        <v>2016</v>
      </c>
      <c r="C135" s="8" t="s">
        <v>42</v>
      </c>
      <c r="D135" s="8">
        <v>128.1</v>
      </c>
      <c r="E135" s="8">
        <v>137.69999999999999</v>
      </c>
      <c r="F135" s="8">
        <v>130.6</v>
      </c>
      <c r="G135" s="8">
        <v>132.6</v>
      </c>
      <c r="H135" s="8">
        <v>111.9</v>
      </c>
      <c r="I135" s="8">
        <v>132.5</v>
      </c>
      <c r="J135" s="8">
        <v>152.9</v>
      </c>
      <c r="K135" s="8">
        <v>173.6</v>
      </c>
      <c r="L135" s="8">
        <v>115.1</v>
      </c>
      <c r="M135" s="8">
        <v>144.80000000000001</v>
      </c>
      <c r="N135" s="8">
        <v>122.1</v>
      </c>
      <c r="O135" s="8">
        <v>138.80000000000001</v>
      </c>
      <c r="P135" s="8">
        <v>135.69999999999999</v>
      </c>
      <c r="Q135" s="8">
        <v>143.9</v>
      </c>
      <c r="R135" s="8">
        <v>128.69999999999999</v>
      </c>
      <c r="S135" s="8">
        <v>121.6</v>
      </c>
      <c r="T135" s="8">
        <v>127.7</v>
      </c>
      <c r="U135" s="8">
        <v>127.9</v>
      </c>
      <c r="V135" s="8">
        <v>114.8</v>
      </c>
      <c r="W135" s="8">
        <v>124.3</v>
      </c>
      <c r="X135" s="8">
        <v>121.4</v>
      </c>
      <c r="Y135" s="8">
        <v>111.8</v>
      </c>
      <c r="Z135" s="8">
        <v>120.8</v>
      </c>
      <c r="AA135" s="8">
        <v>131.6</v>
      </c>
      <c r="AB135" s="8">
        <v>121.2</v>
      </c>
      <c r="AC135" s="8">
        <v>120.5</v>
      </c>
      <c r="AD135" s="8">
        <v>128</v>
      </c>
    </row>
    <row r="136" spans="1:30" x14ac:dyDescent="0.35">
      <c r="A136" s="8" t="s">
        <v>34</v>
      </c>
      <c r="B136" s="8">
        <v>2016</v>
      </c>
      <c r="C136" s="8" t="s">
        <v>42</v>
      </c>
      <c r="D136" s="8">
        <v>129.9</v>
      </c>
      <c r="E136" s="8">
        <v>138</v>
      </c>
      <c r="F136" s="8">
        <v>130.5</v>
      </c>
      <c r="G136" s="8">
        <v>134.4</v>
      </c>
      <c r="H136" s="8">
        <v>117.2</v>
      </c>
      <c r="I136" s="8">
        <v>136.1</v>
      </c>
      <c r="J136" s="8">
        <v>150.69999999999999</v>
      </c>
      <c r="K136" s="8">
        <v>171.5</v>
      </c>
      <c r="L136" s="8">
        <v>113.8</v>
      </c>
      <c r="M136" s="8">
        <v>138.80000000000001</v>
      </c>
      <c r="N136" s="8">
        <v>126</v>
      </c>
      <c r="O136" s="8">
        <v>140.19999999999999</v>
      </c>
      <c r="P136" s="8">
        <v>136.6</v>
      </c>
      <c r="Q136" s="8">
        <v>141</v>
      </c>
      <c r="R136" s="8">
        <v>134.6</v>
      </c>
      <c r="S136" s="8">
        <v>128.6</v>
      </c>
      <c r="T136" s="8">
        <v>133.80000000000001</v>
      </c>
      <c r="U136" s="8">
        <v>127.9</v>
      </c>
      <c r="V136" s="8">
        <v>124.1</v>
      </c>
      <c r="W136" s="8">
        <v>127.9</v>
      </c>
      <c r="X136" s="8">
        <v>125.4</v>
      </c>
      <c r="Y136" s="8">
        <v>114.3</v>
      </c>
      <c r="Z136" s="8">
        <v>122.9</v>
      </c>
      <c r="AA136" s="8">
        <v>131.80000000000001</v>
      </c>
      <c r="AB136" s="8">
        <v>122.1</v>
      </c>
      <c r="AC136" s="8">
        <v>122.8</v>
      </c>
      <c r="AD136" s="8">
        <v>130.9</v>
      </c>
    </row>
    <row r="137" spans="1:30" x14ac:dyDescent="0.35">
      <c r="A137" s="8" t="s">
        <v>30</v>
      </c>
      <c r="B137" s="8">
        <v>2016</v>
      </c>
      <c r="C137" s="8" t="s">
        <v>43</v>
      </c>
      <c r="D137" s="8">
        <v>131.30000000000001</v>
      </c>
      <c r="E137" s="8">
        <v>137.6</v>
      </c>
      <c r="F137" s="8">
        <v>130.1</v>
      </c>
      <c r="G137" s="8">
        <v>136</v>
      </c>
      <c r="H137" s="8">
        <v>120.8</v>
      </c>
      <c r="I137" s="8">
        <v>138.4</v>
      </c>
      <c r="J137" s="8">
        <v>149.19999999999999</v>
      </c>
      <c r="K137" s="8">
        <v>170.2</v>
      </c>
      <c r="L137" s="8">
        <v>113.4</v>
      </c>
      <c r="M137" s="8">
        <v>136.30000000000001</v>
      </c>
      <c r="N137" s="8">
        <v>128.69999999999999</v>
      </c>
      <c r="O137" s="8">
        <v>142.4</v>
      </c>
      <c r="P137" s="8">
        <v>137.4</v>
      </c>
      <c r="Q137" s="8">
        <v>140.9</v>
      </c>
      <c r="R137" s="8">
        <v>139.6</v>
      </c>
      <c r="S137" s="8">
        <v>134.30000000000001</v>
      </c>
      <c r="T137" s="8">
        <v>138.80000000000001</v>
      </c>
      <c r="U137" s="8" t="s">
        <v>32</v>
      </c>
      <c r="V137" s="8">
        <v>129.80000000000001</v>
      </c>
      <c r="W137" s="8">
        <v>131.80000000000001</v>
      </c>
      <c r="X137" s="8">
        <v>128.69999999999999</v>
      </c>
      <c r="Y137" s="8">
        <v>117.8</v>
      </c>
      <c r="Z137" s="8">
        <v>126.5</v>
      </c>
      <c r="AA137" s="8">
        <v>133</v>
      </c>
      <c r="AB137" s="8">
        <v>123</v>
      </c>
      <c r="AC137" s="8">
        <v>125.7</v>
      </c>
      <c r="AD137" s="8">
        <v>133.80000000000001</v>
      </c>
    </row>
    <row r="138" spans="1:30" x14ac:dyDescent="0.35">
      <c r="A138" s="8" t="s">
        <v>33</v>
      </c>
      <c r="B138" s="8">
        <v>2016</v>
      </c>
      <c r="C138" s="8" t="s">
        <v>43</v>
      </c>
      <c r="D138" s="8">
        <v>128.69999999999999</v>
      </c>
      <c r="E138" s="8">
        <v>138.4</v>
      </c>
      <c r="F138" s="8">
        <v>130.30000000000001</v>
      </c>
      <c r="G138" s="8">
        <v>132.69999999999999</v>
      </c>
      <c r="H138" s="8">
        <v>112.5</v>
      </c>
      <c r="I138" s="8">
        <v>130.4</v>
      </c>
      <c r="J138" s="8">
        <v>155.1</v>
      </c>
      <c r="K138" s="8">
        <v>175.7</v>
      </c>
      <c r="L138" s="8">
        <v>115.4</v>
      </c>
      <c r="M138" s="8">
        <v>145.30000000000001</v>
      </c>
      <c r="N138" s="8">
        <v>122.5</v>
      </c>
      <c r="O138" s="8">
        <v>139.6</v>
      </c>
      <c r="P138" s="8">
        <v>136.30000000000001</v>
      </c>
      <c r="Q138" s="8">
        <v>144.30000000000001</v>
      </c>
      <c r="R138" s="8">
        <v>129.1</v>
      </c>
      <c r="S138" s="8">
        <v>121.9</v>
      </c>
      <c r="T138" s="8">
        <v>128</v>
      </c>
      <c r="U138" s="8">
        <v>128.69999999999999</v>
      </c>
      <c r="V138" s="8">
        <v>115.2</v>
      </c>
      <c r="W138" s="8">
        <v>124.5</v>
      </c>
      <c r="X138" s="8">
        <v>121.8</v>
      </c>
      <c r="Y138" s="8">
        <v>112.8</v>
      </c>
      <c r="Z138" s="8">
        <v>121.2</v>
      </c>
      <c r="AA138" s="8">
        <v>131.9</v>
      </c>
      <c r="AB138" s="8">
        <v>120.8</v>
      </c>
      <c r="AC138" s="8">
        <v>120.9</v>
      </c>
      <c r="AD138" s="8">
        <v>128.6</v>
      </c>
    </row>
    <row r="139" spans="1:30" x14ac:dyDescent="0.35">
      <c r="A139" s="8" t="s">
        <v>34</v>
      </c>
      <c r="B139" s="8">
        <v>2016</v>
      </c>
      <c r="C139" s="8" t="s">
        <v>43</v>
      </c>
      <c r="D139" s="8">
        <v>130.5</v>
      </c>
      <c r="E139" s="8">
        <v>137.9</v>
      </c>
      <c r="F139" s="8">
        <v>130.19999999999999</v>
      </c>
      <c r="G139" s="8">
        <v>134.80000000000001</v>
      </c>
      <c r="H139" s="8">
        <v>117.8</v>
      </c>
      <c r="I139" s="8">
        <v>134.69999999999999</v>
      </c>
      <c r="J139" s="8">
        <v>151.19999999999999</v>
      </c>
      <c r="K139" s="8">
        <v>172.1</v>
      </c>
      <c r="L139" s="8">
        <v>114.1</v>
      </c>
      <c r="M139" s="8">
        <v>139.30000000000001</v>
      </c>
      <c r="N139" s="8">
        <v>126.1</v>
      </c>
      <c r="O139" s="8">
        <v>141.1</v>
      </c>
      <c r="P139" s="8">
        <v>137</v>
      </c>
      <c r="Q139" s="8">
        <v>141.80000000000001</v>
      </c>
      <c r="R139" s="8">
        <v>135.5</v>
      </c>
      <c r="S139" s="8">
        <v>129.1</v>
      </c>
      <c r="T139" s="8">
        <v>134.5</v>
      </c>
      <c r="U139" s="8">
        <v>128.69999999999999</v>
      </c>
      <c r="V139" s="8">
        <v>124.3</v>
      </c>
      <c r="W139" s="8">
        <v>128.4</v>
      </c>
      <c r="X139" s="8">
        <v>126.1</v>
      </c>
      <c r="Y139" s="8">
        <v>115.2</v>
      </c>
      <c r="Z139" s="8">
        <v>123.5</v>
      </c>
      <c r="AA139" s="8">
        <v>132.4</v>
      </c>
      <c r="AB139" s="8">
        <v>122.1</v>
      </c>
      <c r="AC139" s="8">
        <v>123.4</v>
      </c>
      <c r="AD139" s="8">
        <v>131.4</v>
      </c>
    </row>
    <row r="140" spans="1:30" x14ac:dyDescent="0.35">
      <c r="A140" s="8" t="s">
        <v>30</v>
      </c>
      <c r="B140" s="8">
        <v>2016</v>
      </c>
      <c r="C140" s="8" t="s">
        <v>45</v>
      </c>
      <c r="D140" s="8">
        <v>132</v>
      </c>
      <c r="E140" s="8">
        <v>137.4</v>
      </c>
      <c r="F140" s="8">
        <v>130.6</v>
      </c>
      <c r="G140" s="8">
        <v>136.19999999999999</v>
      </c>
      <c r="H140" s="8">
        <v>121.1</v>
      </c>
      <c r="I140" s="8">
        <v>136.9</v>
      </c>
      <c r="J140" s="8">
        <v>141.80000000000001</v>
      </c>
      <c r="K140" s="8">
        <v>170</v>
      </c>
      <c r="L140" s="8">
        <v>113.4</v>
      </c>
      <c r="M140" s="8">
        <v>136.80000000000001</v>
      </c>
      <c r="N140" s="8">
        <v>128.69999999999999</v>
      </c>
      <c r="O140" s="8">
        <v>143.1</v>
      </c>
      <c r="P140" s="8">
        <v>136.6</v>
      </c>
      <c r="Q140" s="8">
        <v>141.19999999999999</v>
      </c>
      <c r="R140" s="8">
        <v>139.9</v>
      </c>
      <c r="S140" s="8">
        <v>134.5</v>
      </c>
      <c r="T140" s="8">
        <v>139.19999999999999</v>
      </c>
      <c r="U140" s="8" t="s">
        <v>32</v>
      </c>
      <c r="V140" s="8">
        <v>130.30000000000001</v>
      </c>
      <c r="W140" s="8">
        <v>132.1</v>
      </c>
      <c r="X140" s="8">
        <v>129.1</v>
      </c>
      <c r="Y140" s="8">
        <v>118.2</v>
      </c>
      <c r="Z140" s="8">
        <v>126.9</v>
      </c>
      <c r="AA140" s="8">
        <v>133.69999999999999</v>
      </c>
      <c r="AB140" s="8">
        <v>123.5</v>
      </c>
      <c r="AC140" s="8">
        <v>126.1</v>
      </c>
      <c r="AD140" s="8">
        <v>133.6</v>
      </c>
    </row>
    <row r="141" spans="1:30" x14ac:dyDescent="0.35">
      <c r="A141" s="8" t="s">
        <v>33</v>
      </c>
      <c r="B141" s="8">
        <v>2016</v>
      </c>
      <c r="C141" s="8" t="s">
        <v>45</v>
      </c>
      <c r="D141" s="8">
        <v>130.19999999999999</v>
      </c>
      <c r="E141" s="8">
        <v>138.5</v>
      </c>
      <c r="F141" s="8">
        <v>134.1</v>
      </c>
      <c r="G141" s="8">
        <v>132.9</v>
      </c>
      <c r="H141" s="8">
        <v>112.6</v>
      </c>
      <c r="I141" s="8">
        <v>130.80000000000001</v>
      </c>
      <c r="J141" s="8">
        <v>142</v>
      </c>
      <c r="K141" s="8">
        <v>174.9</v>
      </c>
      <c r="L141" s="8">
        <v>115.6</v>
      </c>
      <c r="M141" s="8">
        <v>145.4</v>
      </c>
      <c r="N141" s="8">
        <v>122.7</v>
      </c>
      <c r="O141" s="8">
        <v>140.30000000000001</v>
      </c>
      <c r="P141" s="8">
        <v>135.19999999999999</v>
      </c>
      <c r="Q141" s="8">
        <v>144.30000000000001</v>
      </c>
      <c r="R141" s="8">
        <v>129.6</v>
      </c>
      <c r="S141" s="8">
        <v>122.1</v>
      </c>
      <c r="T141" s="8">
        <v>128.5</v>
      </c>
      <c r="U141" s="8">
        <v>129.1</v>
      </c>
      <c r="V141" s="8">
        <v>116.2</v>
      </c>
      <c r="W141" s="8">
        <v>124.7</v>
      </c>
      <c r="X141" s="8">
        <v>122.1</v>
      </c>
      <c r="Y141" s="8">
        <v>113.4</v>
      </c>
      <c r="Z141" s="8">
        <v>121.7</v>
      </c>
      <c r="AA141" s="8">
        <v>132.1</v>
      </c>
      <c r="AB141" s="8">
        <v>121.3</v>
      </c>
      <c r="AC141" s="8">
        <v>121.3</v>
      </c>
      <c r="AD141" s="8">
        <v>128.5</v>
      </c>
    </row>
    <row r="142" spans="1:30" x14ac:dyDescent="0.35">
      <c r="A142" s="8" t="s">
        <v>34</v>
      </c>
      <c r="B142" s="8">
        <v>2016</v>
      </c>
      <c r="C142" s="8" t="s">
        <v>45</v>
      </c>
      <c r="D142" s="8">
        <v>131.4</v>
      </c>
      <c r="E142" s="8">
        <v>137.80000000000001</v>
      </c>
      <c r="F142" s="8">
        <v>132</v>
      </c>
      <c r="G142" s="8">
        <v>135</v>
      </c>
      <c r="H142" s="8">
        <v>118</v>
      </c>
      <c r="I142" s="8">
        <v>134.1</v>
      </c>
      <c r="J142" s="8">
        <v>141.9</v>
      </c>
      <c r="K142" s="8">
        <v>171.7</v>
      </c>
      <c r="L142" s="8">
        <v>114.1</v>
      </c>
      <c r="M142" s="8">
        <v>139.69999999999999</v>
      </c>
      <c r="N142" s="8">
        <v>126.2</v>
      </c>
      <c r="O142" s="8">
        <v>141.80000000000001</v>
      </c>
      <c r="P142" s="8">
        <v>136.1</v>
      </c>
      <c r="Q142" s="8">
        <v>142</v>
      </c>
      <c r="R142" s="8">
        <v>135.80000000000001</v>
      </c>
      <c r="S142" s="8">
        <v>129.30000000000001</v>
      </c>
      <c r="T142" s="8">
        <v>135</v>
      </c>
      <c r="U142" s="8">
        <v>129.1</v>
      </c>
      <c r="V142" s="8">
        <v>125</v>
      </c>
      <c r="W142" s="8">
        <v>128.6</v>
      </c>
      <c r="X142" s="8">
        <v>126.4</v>
      </c>
      <c r="Y142" s="8">
        <v>115.7</v>
      </c>
      <c r="Z142" s="8">
        <v>124</v>
      </c>
      <c r="AA142" s="8">
        <v>132.80000000000001</v>
      </c>
      <c r="AB142" s="8">
        <v>122.6</v>
      </c>
      <c r="AC142" s="8">
        <v>123.8</v>
      </c>
      <c r="AD142" s="8">
        <v>131.19999999999999</v>
      </c>
    </row>
    <row r="143" spans="1:30" x14ac:dyDescent="0.35">
      <c r="A143" s="8" t="s">
        <v>30</v>
      </c>
      <c r="B143" s="8">
        <v>2016</v>
      </c>
      <c r="C143" s="8" t="s">
        <v>46</v>
      </c>
      <c r="D143" s="8">
        <v>132.6</v>
      </c>
      <c r="E143" s="8">
        <v>137.30000000000001</v>
      </c>
      <c r="F143" s="8">
        <v>131.6</v>
      </c>
      <c r="G143" s="8">
        <v>136.30000000000001</v>
      </c>
      <c r="H143" s="8">
        <v>121.6</v>
      </c>
      <c r="I143" s="8">
        <v>135.6</v>
      </c>
      <c r="J143" s="8">
        <v>127.5</v>
      </c>
      <c r="K143" s="8">
        <v>167.9</v>
      </c>
      <c r="L143" s="8">
        <v>113.8</v>
      </c>
      <c r="M143" s="8">
        <v>137.5</v>
      </c>
      <c r="N143" s="8">
        <v>129.1</v>
      </c>
      <c r="O143" s="8">
        <v>143.6</v>
      </c>
      <c r="P143" s="8">
        <v>134.69999999999999</v>
      </c>
      <c r="Q143" s="8">
        <v>142.4</v>
      </c>
      <c r="R143" s="8">
        <v>140.4</v>
      </c>
      <c r="S143" s="8">
        <v>135.19999999999999</v>
      </c>
      <c r="T143" s="8">
        <v>139.69999999999999</v>
      </c>
      <c r="U143" s="8" t="s">
        <v>32</v>
      </c>
      <c r="V143" s="8">
        <v>132</v>
      </c>
      <c r="W143" s="8">
        <v>132.9</v>
      </c>
      <c r="X143" s="8">
        <v>129.69999999999999</v>
      </c>
      <c r="Y143" s="8">
        <v>118.6</v>
      </c>
      <c r="Z143" s="8">
        <v>127.3</v>
      </c>
      <c r="AA143" s="8">
        <v>134.19999999999999</v>
      </c>
      <c r="AB143" s="8">
        <v>121.9</v>
      </c>
      <c r="AC143" s="8">
        <v>126.3</v>
      </c>
      <c r="AD143" s="8">
        <v>132.80000000000001</v>
      </c>
    </row>
    <row r="144" spans="1:30" x14ac:dyDescent="0.35">
      <c r="A144" s="8" t="s">
        <v>33</v>
      </c>
      <c r="B144" s="8">
        <v>2016</v>
      </c>
      <c r="C144" s="8" t="s">
        <v>46</v>
      </c>
      <c r="D144" s="8">
        <v>131.6</v>
      </c>
      <c r="E144" s="8">
        <v>138.19999999999999</v>
      </c>
      <c r="F144" s="8">
        <v>134.9</v>
      </c>
      <c r="G144" s="8">
        <v>133.1</v>
      </c>
      <c r="H144" s="8">
        <v>113.5</v>
      </c>
      <c r="I144" s="8">
        <v>129.30000000000001</v>
      </c>
      <c r="J144" s="8">
        <v>121.1</v>
      </c>
      <c r="K144" s="8">
        <v>170.3</v>
      </c>
      <c r="L144" s="8">
        <v>115.5</v>
      </c>
      <c r="M144" s="8">
        <v>145.5</v>
      </c>
      <c r="N144" s="8">
        <v>123.1</v>
      </c>
      <c r="O144" s="8">
        <v>140.9</v>
      </c>
      <c r="P144" s="8">
        <v>132.80000000000001</v>
      </c>
      <c r="Q144" s="8">
        <v>145</v>
      </c>
      <c r="R144" s="8">
        <v>130</v>
      </c>
      <c r="S144" s="8">
        <v>122.2</v>
      </c>
      <c r="T144" s="8">
        <v>128.80000000000001</v>
      </c>
      <c r="U144" s="8">
        <v>128.5</v>
      </c>
      <c r="V144" s="8">
        <v>117.8</v>
      </c>
      <c r="W144" s="8">
        <v>125</v>
      </c>
      <c r="X144" s="8">
        <v>122.3</v>
      </c>
      <c r="Y144" s="8">
        <v>113.7</v>
      </c>
      <c r="Z144" s="8">
        <v>121.8</v>
      </c>
      <c r="AA144" s="8">
        <v>132.30000000000001</v>
      </c>
      <c r="AB144" s="8">
        <v>119.9</v>
      </c>
      <c r="AC144" s="8">
        <v>121.4</v>
      </c>
      <c r="AD144" s="8">
        <v>127.6</v>
      </c>
    </row>
    <row r="145" spans="1:30" x14ac:dyDescent="0.35">
      <c r="A145" s="8" t="s">
        <v>34</v>
      </c>
      <c r="B145" s="8">
        <v>2016</v>
      </c>
      <c r="C145" s="8" t="s">
        <v>46</v>
      </c>
      <c r="D145" s="8">
        <v>132.30000000000001</v>
      </c>
      <c r="E145" s="8">
        <v>137.6</v>
      </c>
      <c r="F145" s="8">
        <v>132.9</v>
      </c>
      <c r="G145" s="8">
        <v>135.1</v>
      </c>
      <c r="H145" s="8">
        <v>118.6</v>
      </c>
      <c r="I145" s="8">
        <v>132.69999999999999</v>
      </c>
      <c r="J145" s="8">
        <v>125.3</v>
      </c>
      <c r="K145" s="8">
        <v>168.7</v>
      </c>
      <c r="L145" s="8">
        <v>114.4</v>
      </c>
      <c r="M145" s="8">
        <v>140.19999999999999</v>
      </c>
      <c r="N145" s="8">
        <v>126.6</v>
      </c>
      <c r="O145" s="8">
        <v>142.30000000000001</v>
      </c>
      <c r="P145" s="8">
        <v>134</v>
      </c>
      <c r="Q145" s="8">
        <v>143.1</v>
      </c>
      <c r="R145" s="8">
        <v>136.30000000000001</v>
      </c>
      <c r="S145" s="8">
        <v>129.80000000000001</v>
      </c>
      <c r="T145" s="8">
        <v>135.4</v>
      </c>
      <c r="U145" s="8">
        <v>128.5</v>
      </c>
      <c r="V145" s="8">
        <v>126.6</v>
      </c>
      <c r="W145" s="8">
        <v>129.19999999999999</v>
      </c>
      <c r="X145" s="8">
        <v>126.9</v>
      </c>
      <c r="Y145" s="8">
        <v>116</v>
      </c>
      <c r="Z145" s="8">
        <v>124.2</v>
      </c>
      <c r="AA145" s="8">
        <v>133.1</v>
      </c>
      <c r="AB145" s="8">
        <v>121.1</v>
      </c>
      <c r="AC145" s="8">
        <v>123.9</v>
      </c>
      <c r="AD145" s="8">
        <v>130.4</v>
      </c>
    </row>
    <row r="146" spans="1:30" x14ac:dyDescent="0.35">
      <c r="A146" s="8" t="s">
        <v>30</v>
      </c>
      <c r="B146" s="8">
        <v>2017</v>
      </c>
      <c r="C146" s="8" t="s">
        <v>31</v>
      </c>
      <c r="D146" s="8">
        <v>133.1</v>
      </c>
      <c r="E146" s="8">
        <v>137.80000000000001</v>
      </c>
      <c r="F146" s="8">
        <v>131.9</v>
      </c>
      <c r="G146" s="8">
        <v>136.69999999999999</v>
      </c>
      <c r="H146" s="8">
        <v>122</v>
      </c>
      <c r="I146" s="8">
        <v>136</v>
      </c>
      <c r="J146" s="8">
        <v>119.8</v>
      </c>
      <c r="K146" s="8">
        <v>161.69999999999999</v>
      </c>
      <c r="L146" s="8">
        <v>114.8</v>
      </c>
      <c r="M146" s="8">
        <v>136.9</v>
      </c>
      <c r="N146" s="8">
        <v>129</v>
      </c>
      <c r="O146" s="8">
        <v>143.9</v>
      </c>
      <c r="P146" s="8">
        <v>133.69999999999999</v>
      </c>
      <c r="Q146" s="8">
        <v>143.1</v>
      </c>
      <c r="R146" s="8">
        <v>140.69999999999999</v>
      </c>
      <c r="S146" s="8">
        <v>135.80000000000001</v>
      </c>
      <c r="T146" s="8">
        <v>140</v>
      </c>
      <c r="U146" s="8" t="s">
        <v>32</v>
      </c>
      <c r="V146" s="8">
        <v>132.1</v>
      </c>
      <c r="W146" s="8">
        <v>133.19999999999999</v>
      </c>
      <c r="X146" s="8">
        <v>129.9</v>
      </c>
      <c r="Y146" s="8">
        <v>119.1</v>
      </c>
      <c r="Z146" s="8">
        <v>127</v>
      </c>
      <c r="AA146" s="8">
        <v>134.6</v>
      </c>
      <c r="AB146" s="8">
        <v>122.3</v>
      </c>
      <c r="AC146" s="8">
        <v>126.6</v>
      </c>
      <c r="AD146" s="8">
        <v>132.4</v>
      </c>
    </row>
    <row r="147" spans="1:30" x14ac:dyDescent="0.35">
      <c r="A147" s="8" t="s">
        <v>33</v>
      </c>
      <c r="B147" s="8">
        <v>2017</v>
      </c>
      <c r="C147" s="8" t="s">
        <v>31</v>
      </c>
      <c r="D147" s="8">
        <v>132.19999999999999</v>
      </c>
      <c r="E147" s="8">
        <v>138.9</v>
      </c>
      <c r="F147" s="8">
        <v>132.6</v>
      </c>
      <c r="G147" s="8">
        <v>133.1</v>
      </c>
      <c r="H147" s="8">
        <v>114</v>
      </c>
      <c r="I147" s="8">
        <v>129.6</v>
      </c>
      <c r="J147" s="8">
        <v>118.7</v>
      </c>
      <c r="K147" s="8">
        <v>155.1</v>
      </c>
      <c r="L147" s="8">
        <v>117.3</v>
      </c>
      <c r="M147" s="8">
        <v>144.9</v>
      </c>
      <c r="N147" s="8">
        <v>123.2</v>
      </c>
      <c r="O147" s="8">
        <v>141.6</v>
      </c>
      <c r="P147" s="8">
        <v>132</v>
      </c>
      <c r="Q147" s="8">
        <v>145.6</v>
      </c>
      <c r="R147" s="8">
        <v>130.19999999999999</v>
      </c>
      <c r="S147" s="8">
        <v>122.3</v>
      </c>
      <c r="T147" s="8">
        <v>129</v>
      </c>
      <c r="U147" s="8">
        <v>129.6</v>
      </c>
      <c r="V147" s="8">
        <v>118</v>
      </c>
      <c r="W147" s="8">
        <v>125.1</v>
      </c>
      <c r="X147" s="8">
        <v>122.6</v>
      </c>
      <c r="Y147" s="8">
        <v>115.2</v>
      </c>
      <c r="Z147" s="8">
        <v>122</v>
      </c>
      <c r="AA147" s="8">
        <v>132.4</v>
      </c>
      <c r="AB147" s="8">
        <v>120.9</v>
      </c>
      <c r="AC147" s="8">
        <v>122.1</v>
      </c>
      <c r="AD147" s="8">
        <v>127.8</v>
      </c>
    </row>
    <row r="148" spans="1:30" x14ac:dyDescent="0.35">
      <c r="A148" s="8" t="s">
        <v>34</v>
      </c>
      <c r="B148" s="8">
        <v>2017</v>
      </c>
      <c r="C148" s="8" t="s">
        <v>31</v>
      </c>
      <c r="D148" s="8">
        <v>132.80000000000001</v>
      </c>
      <c r="E148" s="8">
        <v>138.19999999999999</v>
      </c>
      <c r="F148" s="8">
        <v>132.19999999999999</v>
      </c>
      <c r="G148" s="8">
        <v>135.4</v>
      </c>
      <c r="H148" s="8">
        <v>119.1</v>
      </c>
      <c r="I148" s="8">
        <v>133</v>
      </c>
      <c r="J148" s="8">
        <v>119.4</v>
      </c>
      <c r="K148" s="8">
        <v>159.5</v>
      </c>
      <c r="L148" s="8">
        <v>115.6</v>
      </c>
      <c r="M148" s="8">
        <v>139.6</v>
      </c>
      <c r="N148" s="8">
        <v>126.6</v>
      </c>
      <c r="O148" s="8">
        <v>142.80000000000001</v>
      </c>
      <c r="P148" s="8">
        <v>133.1</v>
      </c>
      <c r="Q148" s="8">
        <v>143.80000000000001</v>
      </c>
      <c r="R148" s="8">
        <v>136.6</v>
      </c>
      <c r="S148" s="8">
        <v>130.19999999999999</v>
      </c>
      <c r="T148" s="8">
        <v>135.6</v>
      </c>
      <c r="U148" s="8">
        <v>129.6</v>
      </c>
      <c r="V148" s="8">
        <v>126.8</v>
      </c>
      <c r="W148" s="8">
        <v>129.4</v>
      </c>
      <c r="X148" s="8">
        <v>127.1</v>
      </c>
      <c r="Y148" s="8">
        <v>117</v>
      </c>
      <c r="Z148" s="8">
        <v>124.2</v>
      </c>
      <c r="AA148" s="8">
        <v>133.30000000000001</v>
      </c>
      <c r="AB148" s="8">
        <v>121.7</v>
      </c>
      <c r="AC148" s="8">
        <v>124.4</v>
      </c>
      <c r="AD148" s="8">
        <v>130.30000000000001</v>
      </c>
    </row>
    <row r="149" spans="1:30" x14ac:dyDescent="0.35">
      <c r="A149" s="8" t="s">
        <v>30</v>
      </c>
      <c r="B149" s="8">
        <v>2017</v>
      </c>
      <c r="C149" s="8" t="s">
        <v>35</v>
      </c>
      <c r="D149" s="8">
        <v>133.30000000000001</v>
      </c>
      <c r="E149" s="8">
        <v>138.30000000000001</v>
      </c>
      <c r="F149" s="8">
        <v>129.30000000000001</v>
      </c>
      <c r="G149" s="8">
        <v>137.19999999999999</v>
      </c>
      <c r="H149" s="8">
        <v>122.1</v>
      </c>
      <c r="I149" s="8">
        <v>138.69999999999999</v>
      </c>
      <c r="J149" s="8">
        <v>119.1</v>
      </c>
      <c r="K149" s="8">
        <v>156.9</v>
      </c>
      <c r="L149" s="8">
        <v>116.2</v>
      </c>
      <c r="M149" s="8">
        <v>136</v>
      </c>
      <c r="N149" s="8">
        <v>129.4</v>
      </c>
      <c r="O149" s="8">
        <v>144.4</v>
      </c>
      <c r="P149" s="8">
        <v>133.6</v>
      </c>
      <c r="Q149" s="8">
        <v>143.69999999999999</v>
      </c>
      <c r="R149" s="8">
        <v>140.9</v>
      </c>
      <c r="S149" s="8">
        <v>135.80000000000001</v>
      </c>
      <c r="T149" s="8">
        <v>140.19999999999999</v>
      </c>
      <c r="U149" s="8" t="s">
        <v>32</v>
      </c>
      <c r="V149" s="8">
        <v>133.19999999999999</v>
      </c>
      <c r="W149" s="8">
        <v>133.6</v>
      </c>
      <c r="X149" s="8">
        <v>130.1</v>
      </c>
      <c r="Y149" s="8">
        <v>119.5</v>
      </c>
      <c r="Z149" s="8">
        <v>127.7</v>
      </c>
      <c r="AA149" s="8">
        <v>134.9</v>
      </c>
      <c r="AB149" s="8">
        <v>123.2</v>
      </c>
      <c r="AC149" s="8">
        <v>127</v>
      </c>
      <c r="AD149" s="8">
        <v>132.6</v>
      </c>
    </row>
    <row r="150" spans="1:30" x14ac:dyDescent="0.35">
      <c r="A150" s="8" t="s">
        <v>33</v>
      </c>
      <c r="B150" s="8">
        <v>2017</v>
      </c>
      <c r="C150" s="8" t="s">
        <v>35</v>
      </c>
      <c r="D150" s="8">
        <v>132.80000000000001</v>
      </c>
      <c r="E150" s="8">
        <v>139.80000000000001</v>
      </c>
      <c r="F150" s="8">
        <v>129.30000000000001</v>
      </c>
      <c r="G150" s="8">
        <v>133.5</v>
      </c>
      <c r="H150" s="8">
        <v>114.3</v>
      </c>
      <c r="I150" s="8">
        <v>131.4</v>
      </c>
      <c r="J150" s="8">
        <v>120.2</v>
      </c>
      <c r="K150" s="8">
        <v>143.1</v>
      </c>
      <c r="L150" s="8">
        <v>119.5</v>
      </c>
      <c r="M150" s="8">
        <v>144</v>
      </c>
      <c r="N150" s="8">
        <v>123.4</v>
      </c>
      <c r="O150" s="8">
        <v>141.9</v>
      </c>
      <c r="P150" s="8">
        <v>132.1</v>
      </c>
      <c r="Q150" s="8">
        <v>146.30000000000001</v>
      </c>
      <c r="R150" s="8">
        <v>130.5</v>
      </c>
      <c r="S150" s="8">
        <v>122.5</v>
      </c>
      <c r="T150" s="8">
        <v>129.30000000000001</v>
      </c>
      <c r="U150" s="8">
        <v>130.5</v>
      </c>
      <c r="V150" s="8">
        <v>119.2</v>
      </c>
      <c r="W150" s="8">
        <v>125.3</v>
      </c>
      <c r="X150" s="8">
        <v>122.9</v>
      </c>
      <c r="Y150" s="8">
        <v>115.5</v>
      </c>
      <c r="Z150" s="8">
        <v>122.2</v>
      </c>
      <c r="AA150" s="8">
        <v>132.4</v>
      </c>
      <c r="AB150" s="8">
        <v>121.7</v>
      </c>
      <c r="AC150" s="8">
        <v>122.4</v>
      </c>
      <c r="AD150" s="8">
        <v>128.19999999999999</v>
      </c>
    </row>
    <row r="151" spans="1:30" x14ac:dyDescent="0.35">
      <c r="A151" s="8" t="s">
        <v>34</v>
      </c>
      <c r="B151" s="8">
        <v>2017</v>
      </c>
      <c r="C151" s="8" t="s">
        <v>35</v>
      </c>
      <c r="D151" s="8">
        <v>133.1</v>
      </c>
      <c r="E151" s="8">
        <v>138.80000000000001</v>
      </c>
      <c r="F151" s="8">
        <v>129.30000000000001</v>
      </c>
      <c r="G151" s="8">
        <v>135.80000000000001</v>
      </c>
      <c r="H151" s="8">
        <v>119.2</v>
      </c>
      <c r="I151" s="8">
        <v>135.30000000000001</v>
      </c>
      <c r="J151" s="8">
        <v>119.5</v>
      </c>
      <c r="K151" s="8">
        <v>152.19999999999999</v>
      </c>
      <c r="L151" s="8">
        <v>117.3</v>
      </c>
      <c r="M151" s="8">
        <v>138.69999999999999</v>
      </c>
      <c r="N151" s="8">
        <v>126.9</v>
      </c>
      <c r="O151" s="8">
        <v>143.19999999999999</v>
      </c>
      <c r="P151" s="8">
        <v>133</v>
      </c>
      <c r="Q151" s="8">
        <v>144.4</v>
      </c>
      <c r="R151" s="8">
        <v>136.80000000000001</v>
      </c>
      <c r="S151" s="8">
        <v>130.30000000000001</v>
      </c>
      <c r="T151" s="8">
        <v>135.9</v>
      </c>
      <c r="U151" s="8">
        <v>130.5</v>
      </c>
      <c r="V151" s="8">
        <v>127.9</v>
      </c>
      <c r="W151" s="8">
        <v>129.69999999999999</v>
      </c>
      <c r="X151" s="8">
        <v>127.4</v>
      </c>
      <c r="Y151" s="8">
        <v>117.4</v>
      </c>
      <c r="Z151" s="8">
        <v>124.6</v>
      </c>
      <c r="AA151" s="8">
        <v>133.4</v>
      </c>
      <c r="AB151" s="8">
        <v>122.6</v>
      </c>
      <c r="AC151" s="8">
        <v>124.8</v>
      </c>
      <c r="AD151" s="8">
        <v>130.6</v>
      </c>
    </row>
    <row r="152" spans="1:30" x14ac:dyDescent="0.35">
      <c r="A152" s="8" t="s">
        <v>30</v>
      </c>
      <c r="B152" s="8">
        <v>2017</v>
      </c>
      <c r="C152" s="8" t="s">
        <v>36</v>
      </c>
      <c r="D152" s="8">
        <v>133.6</v>
      </c>
      <c r="E152" s="8">
        <v>138.80000000000001</v>
      </c>
      <c r="F152" s="8">
        <v>128.80000000000001</v>
      </c>
      <c r="G152" s="8">
        <v>137.19999999999999</v>
      </c>
      <c r="H152" s="8">
        <v>121.6</v>
      </c>
      <c r="I152" s="8">
        <v>139.69999999999999</v>
      </c>
      <c r="J152" s="8">
        <v>119.7</v>
      </c>
      <c r="K152" s="8">
        <v>148</v>
      </c>
      <c r="L152" s="8">
        <v>116.9</v>
      </c>
      <c r="M152" s="8">
        <v>135.6</v>
      </c>
      <c r="N152" s="8">
        <v>129.80000000000001</v>
      </c>
      <c r="O152" s="8">
        <v>145.4</v>
      </c>
      <c r="P152" s="8">
        <v>133.4</v>
      </c>
      <c r="Q152" s="8">
        <v>144.19999999999999</v>
      </c>
      <c r="R152" s="8">
        <v>141.6</v>
      </c>
      <c r="S152" s="8">
        <v>136.19999999999999</v>
      </c>
      <c r="T152" s="8">
        <v>140.80000000000001</v>
      </c>
      <c r="U152" s="8" t="s">
        <v>32</v>
      </c>
      <c r="V152" s="8">
        <v>134.19999999999999</v>
      </c>
      <c r="W152" s="8">
        <v>134.1</v>
      </c>
      <c r="X152" s="8">
        <v>130.6</v>
      </c>
      <c r="Y152" s="8">
        <v>119.8</v>
      </c>
      <c r="Z152" s="8">
        <v>128.30000000000001</v>
      </c>
      <c r="AA152" s="8">
        <v>135.19999999999999</v>
      </c>
      <c r="AB152" s="8">
        <v>123.3</v>
      </c>
      <c r="AC152" s="8">
        <v>127.4</v>
      </c>
      <c r="AD152" s="8">
        <v>132.80000000000001</v>
      </c>
    </row>
    <row r="153" spans="1:30" x14ac:dyDescent="0.35">
      <c r="A153" s="8" t="s">
        <v>33</v>
      </c>
      <c r="B153" s="8">
        <v>2017</v>
      </c>
      <c r="C153" s="8" t="s">
        <v>36</v>
      </c>
      <c r="D153" s="8">
        <v>132.69999999999999</v>
      </c>
      <c r="E153" s="8">
        <v>139.4</v>
      </c>
      <c r="F153" s="8">
        <v>128.4</v>
      </c>
      <c r="G153" s="8">
        <v>134.9</v>
      </c>
      <c r="H153" s="8">
        <v>114</v>
      </c>
      <c r="I153" s="8">
        <v>136.80000000000001</v>
      </c>
      <c r="J153" s="8">
        <v>122.2</v>
      </c>
      <c r="K153" s="8">
        <v>135.80000000000001</v>
      </c>
      <c r="L153" s="8">
        <v>120.3</v>
      </c>
      <c r="M153" s="8">
        <v>142.6</v>
      </c>
      <c r="N153" s="8">
        <v>123.6</v>
      </c>
      <c r="O153" s="8">
        <v>142.4</v>
      </c>
      <c r="P153" s="8">
        <v>132.6</v>
      </c>
      <c r="Q153" s="8">
        <v>147.5</v>
      </c>
      <c r="R153" s="8">
        <v>130.80000000000001</v>
      </c>
      <c r="S153" s="8">
        <v>122.8</v>
      </c>
      <c r="T153" s="8">
        <v>129.6</v>
      </c>
      <c r="U153" s="8">
        <v>131.1</v>
      </c>
      <c r="V153" s="8">
        <v>120.8</v>
      </c>
      <c r="W153" s="8">
        <v>125.6</v>
      </c>
      <c r="X153" s="8">
        <v>123.1</v>
      </c>
      <c r="Y153" s="8">
        <v>115.6</v>
      </c>
      <c r="Z153" s="8">
        <v>122.4</v>
      </c>
      <c r="AA153" s="8">
        <v>132.80000000000001</v>
      </c>
      <c r="AB153" s="8">
        <v>121.7</v>
      </c>
      <c r="AC153" s="8">
        <v>122.6</v>
      </c>
      <c r="AD153" s="8">
        <v>128.69999999999999</v>
      </c>
    </row>
    <row r="154" spans="1:30" x14ac:dyDescent="0.35">
      <c r="A154" s="8" t="s">
        <v>34</v>
      </c>
      <c r="B154" s="8">
        <v>2017</v>
      </c>
      <c r="C154" s="8" t="s">
        <v>36</v>
      </c>
      <c r="D154" s="8">
        <v>133.30000000000001</v>
      </c>
      <c r="E154" s="8">
        <v>139</v>
      </c>
      <c r="F154" s="8">
        <v>128.6</v>
      </c>
      <c r="G154" s="8">
        <v>136.30000000000001</v>
      </c>
      <c r="H154" s="8">
        <v>118.8</v>
      </c>
      <c r="I154" s="8">
        <v>138.30000000000001</v>
      </c>
      <c r="J154" s="8">
        <v>120.5</v>
      </c>
      <c r="K154" s="8">
        <v>143.9</v>
      </c>
      <c r="L154" s="8">
        <v>118</v>
      </c>
      <c r="M154" s="8">
        <v>137.9</v>
      </c>
      <c r="N154" s="8">
        <v>127.2</v>
      </c>
      <c r="O154" s="8">
        <v>144</v>
      </c>
      <c r="P154" s="8">
        <v>133.1</v>
      </c>
      <c r="Q154" s="8">
        <v>145.1</v>
      </c>
      <c r="R154" s="8">
        <v>137.30000000000001</v>
      </c>
      <c r="S154" s="8">
        <v>130.6</v>
      </c>
      <c r="T154" s="8">
        <v>136.4</v>
      </c>
      <c r="U154" s="8">
        <v>131.1</v>
      </c>
      <c r="V154" s="8">
        <v>129.1</v>
      </c>
      <c r="W154" s="8">
        <v>130.1</v>
      </c>
      <c r="X154" s="8">
        <v>127.8</v>
      </c>
      <c r="Y154" s="8">
        <v>117.6</v>
      </c>
      <c r="Z154" s="8">
        <v>125</v>
      </c>
      <c r="AA154" s="8">
        <v>133.80000000000001</v>
      </c>
      <c r="AB154" s="8">
        <v>122.6</v>
      </c>
      <c r="AC154" s="8">
        <v>125.1</v>
      </c>
      <c r="AD154" s="8">
        <v>130.9</v>
      </c>
    </row>
    <row r="155" spans="1:30" x14ac:dyDescent="0.35">
      <c r="A155" s="8" t="s">
        <v>30</v>
      </c>
      <c r="B155" s="8">
        <v>2017</v>
      </c>
      <c r="C155" s="8" t="s">
        <v>37</v>
      </c>
      <c r="D155" s="8">
        <v>133.19999999999999</v>
      </c>
      <c r="E155" s="8">
        <v>138.69999999999999</v>
      </c>
      <c r="F155" s="8">
        <v>127.1</v>
      </c>
      <c r="G155" s="8">
        <v>137.69999999999999</v>
      </c>
      <c r="H155" s="8">
        <v>121.3</v>
      </c>
      <c r="I155" s="8">
        <v>141.80000000000001</v>
      </c>
      <c r="J155" s="8">
        <v>121.5</v>
      </c>
      <c r="K155" s="8">
        <v>144.5</v>
      </c>
      <c r="L155" s="8">
        <v>117.4</v>
      </c>
      <c r="M155" s="8">
        <v>134.1</v>
      </c>
      <c r="N155" s="8">
        <v>130</v>
      </c>
      <c r="O155" s="8">
        <v>145.5</v>
      </c>
      <c r="P155" s="8">
        <v>133.5</v>
      </c>
      <c r="Q155" s="8">
        <v>144.4</v>
      </c>
      <c r="R155" s="8">
        <v>142.4</v>
      </c>
      <c r="S155" s="8">
        <v>136.80000000000001</v>
      </c>
      <c r="T155" s="8">
        <v>141.6</v>
      </c>
      <c r="U155" s="8" t="s">
        <v>32</v>
      </c>
      <c r="V155" s="8">
        <v>135</v>
      </c>
      <c r="W155" s="8">
        <v>134.30000000000001</v>
      </c>
      <c r="X155" s="8">
        <v>131</v>
      </c>
      <c r="Y155" s="8">
        <v>119.2</v>
      </c>
      <c r="Z155" s="8">
        <v>128.30000000000001</v>
      </c>
      <c r="AA155" s="8">
        <v>135.69999999999999</v>
      </c>
      <c r="AB155" s="8">
        <v>123.7</v>
      </c>
      <c r="AC155" s="8">
        <v>127.5</v>
      </c>
      <c r="AD155" s="8">
        <v>132.9</v>
      </c>
    </row>
    <row r="156" spans="1:30" x14ac:dyDescent="0.35">
      <c r="A156" s="8" t="s">
        <v>33</v>
      </c>
      <c r="B156" s="8">
        <v>2017</v>
      </c>
      <c r="C156" s="8" t="s">
        <v>37</v>
      </c>
      <c r="D156" s="8">
        <v>132.69999999999999</v>
      </c>
      <c r="E156" s="8">
        <v>140.6</v>
      </c>
      <c r="F156" s="8">
        <v>124.5</v>
      </c>
      <c r="G156" s="8">
        <v>136.30000000000001</v>
      </c>
      <c r="H156" s="8">
        <v>113.5</v>
      </c>
      <c r="I156" s="8">
        <v>137.69999999999999</v>
      </c>
      <c r="J156" s="8">
        <v>127.1</v>
      </c>
      <c r="K156" s="8">
        <v>133.80000000000001</v>
      </c>
      <c r="L156" s="8">
        <v>120.8</v>
      </c>
      <c r="M156" s="8">
        <v>141.30000000000001</v>
      </c>
      <c r="N156" s="8">
        <v>123.8</v>
      </c>
      <c r="O156" s="8">
        <v>142.6</v>
      </c>
      <c r="P156" s="8">
        <v>133.4</v>
      </c>
      <c r="Q156" s="8">
        <v>148</v>
      </c>
      <c r="R156" s="8">
        <v>131.19999999999999</v>
      </c>
      <c r="S156" s="8">
        <v>123</v>
      </c>
      <c r="T156" s="8">
        <v>130</v>
      </c>
      <c r="U156" s="8">
        <v>131.69999999999999</v>
      </c>
      <c r="V156" s="8">
        <v>121.4</v>
      </c>
      <c r="W156" s="8">
        <v>126</v>
      </c>
      <c r="X156" s="8">
        <v>123.4</v>
      </c>
      <c r="Y156" s="8">
        <v>114.3</v>
      </c>
      <c r="Z156" s="8">
        <v>122.6</v>
      </c>
      <c r="AA156" s="8">
        <v>133.6</v>
      </c>
      <c r="AB156" s="8">
        <v>122.2</v>
      </c>
      <c r="AC156" s="8">
        <v>122.5</v>
      </c>
      <c r="AD156" s="8">
        <v>129.1</v>
      </c>
    </row>
    <row r="157" spans="1:30" x14ac:dyDescent="0.35">
      <c r="A157" s="8" t="s">
        <v>34</v>
      </c>
      <c r="B157" s="8">
        <v>2017</v>
      </c>
      <c r="C157" s="8" t="s">
        <v>37</v>
      </c>
      <c r="D157" s="8">
        <v>133</v>
      </c>
      <c r="E157" s="8">
        <v>139.4</v>
      </c>
      <c r="F157" s="8">
        <v>126.1</v>
      </c>
      <c r="G157" s="8">
        <v>137.19999999999999</v>
      </c>
      <c r="H157" s="8">
        <v>118.4</v>
      </c>
      <c r="I157" s="8">
        <v>139.9</v>
      </c>
      <c r="J157" s="8">
        <v>123.4</v>
      </c>
      <c r="K157" s="8">
        <v>140.9</v>
      </c>
      <c r="L157" s="8">
        <v>118.5</v>
      </c>
      <c r="M157" s="8">
        <v>136.5</v>
      </c>
      <c r="N157" s="8">
        <v>127.4</v>
      </c>
      <c r="O157" s="8">
        <v>144.19999999999999</v>
      </c>
      <c r="P157" s="8">
        <v>133.5</v>
      </c>
      <c r="Q157" s="8">
        <v>145.4</v>
      </c>
      <c r="R157" s="8">
        <v>138</v>
      </c>
      <c r="S157" s="8">
        <v>131.1</v>
      </c>
      <c r="T157" s="8">
        <v>137</v>
      </c>
      <c r="U157" s="8">
        <v>131.69999999999999</v>
      </c>
      <c r="V157" s="8">
        <v>129.80000000000001</v>
      </c>
      <c r="W157" s="8">
        <v>130.4</v>
      </c>
      <c r="X157" s="8">
        <v>128.1</v>
      </c>
      <c r="Y157" s="8">
        <v>116.6</v>
      </c>
      <c r="Z157" s="8">
        <v>125.1</v>
      </c>
      <c r="AA157" s="8">
        <v>134.5</v>
      </c>
      <c r="AB157" s="8">
        <v>123.1</v>
      </c>
      <c r="AC157" s="8">
        <v>125.1</v>
      </c>
      <c r="AD157" s="8">
        <v>131.1</v>
      </c>
    </row>
    <row r="158" spans="1:30" x14ac:dyDescent="0.35">
      <c r="A158" s="8" t="s">
        <v>30</v>
      </c>
      <c r="B158" s="8">
        <v>2017</v>
      </c>
      <c r="C158" s="8" t="s">
        <v>38</v>
      </c>
      <c r="D158" s="8">
        <v>133.1</v>
      </c>
      <c r="E158" s="8">
        <v>140.30000000000001</v>
      </c>
      <c r="F158" s="8">
        <v>126.8</v>
      </c>
      <c r="G158" s="8">
        <v>138.19999999999999</v>
      </c>
      <c r="H158" s="8">
        <v>120.8</v>
      </c>
      <c r="I158" s="8">
        <v>140.19999999999999</v>
      </c>
      <c r="J158" s="8">
        <v>123.8</v>
      </c>
      <c r="K158" s="8">
        <v>141.80000000000001</v>
      </c>
      <c r="L158" s="8">
        <v>118.6</v>
      </c>
      <c r="M158" s="8">
        <v>134</v>
      </c>
      <c r="N158" s="8">
        <v>130.30000000000001</v>
      </c>
      <c r="O158" s="8">
        <v>145.80000000000001</v>
      </c>
      <c r="P158" s="8">
        <v>133.80000000000001</v>
      </c>
      <c r="Q158" s="8">
        <v>145.5</v>
      </c>
      <c r="R158" s="8">
        <v>142.5</v>
      </c>
      <c r="S158" s="8">
        <v>137.30000000000001</v>
      </c>
      <c r="T158" s="8">
        <v>141.80000000000001</v>
      </c>
      <c r="U158" s="8" t="s">
        <v>32</v>
      </c>
      <c r="V158" s="8">
        <v>135</v>
      </c>
      <c r="W158" s="8">
        <v>134.9</v>
      </c>
      <c r="X158" s="8">
        <v>131.4</v>
      </c>
      <c r="Y158" s="8">
        <v>119.4</v>
      </c>
      <c r="Z158" s="8">
        <v>129.4</v>
      </c>
      <c r="AA158" s="8">
        <v>136.30000000000001</v>
      </c>
      <c r="AB158" s="8">
        <v>123.7</v>
      </c>
      <c r="AC158" s="8">
        <v>127.9</v>
      </c>
      <c r="AD158" s="8">
        <v>133.30000000000001</v>
      </c>
    </row>
    <row r="159" spans="1:30" x14ac:dyDescent="0.35">
      <c r="A159" s="8" t="s">
        <v>33</v>
      </c>
      <c r="B159" s="8">
        <v>2017</v>
      </c>
      <c r="C159" s="8" t="s">
        <v>38</v>
      </c>
      <c r="D159" s="8">
        <v>132.6</v>
      </c>
      <c r="E159" s="8">
        <v>144.1</v>
      </c>
      <c r="F159" s="8">
        <v>125.6</v>
      </c>
      <c r="G159" s="8">
        <v>136.80000000000001</v>
      </c>
      <c r="H159" s="8">
        <v>113.4</v>
      </c>
      <c r="I159" s="8">
        <v>135.19999999999999</v>
      </c>
      <c r="J159" s="8">
        <v>129.19999999999999</v>
      </c>
      <c r="K159" s="8">
        <v>131.5</v>
      </c>
      <c r="L159" s="8">
        <v>121</v>
      </c>
      <c r="M159" s="8">
        <v>139.9</v>
      </c>
      <c r="N159" s="8">
        <v>123.8</v>
      </c>
      <c r="O159" s="8">
        <v>142.9</v>
      </c>
      <c r="P159" s="8">
        <v>133.6</v>
      </c>
      <c r="Q159" s="8">
        <v>148.30000000000001</v>
      </c>
      <c r="R159" s="8">
        <v>131.5</v>
      </c>
      <c r="S159" s="8">
        <v>123.2</v>
      </c>
      <c r="T159" s="8">
        <v>130.19999999999999</v>
      </c>
      <c r="U159" s="8">
        <v>132.1</v>
      </c>
      <c r="V159" s="8">
        <v>120.1</v>
      </c>
      <c r="W159" s="8">
        <v>126.5</v>
      </c>
      <c r="X159" s="8">
        <v>123.6</v>
      </c>
      <c r="Y159" s="8">
        <v>114.3</v>
      </c>
      <c r="Z159" s="8">
        <v>122.8</v>
      </c>
      <c r="AA159" s="8">
        <v>133.80000000000001</v>
      </c>
      <c r="AB159" s="8">
        <v>122</v>
      </c>
      <c r="AC159" s="8">
        <v>122.6</v>
      </c>
      <c r="AD159" s="8">
        <v>129.30000000000001</v>
      </c>
    </row>
    <row r="160" spans="1:30" x14ac:dyDescent="0.35">
      <c r="A160" s="8" t="s">
        <v>34</v>
      </c>
      <c r="B160" s="8">
        <v>2017</v>
      </c>
      <c r="C160" s="8" t="s">
        <v>38</v>
      </c>
      <c r="D160" s="8">
        <v>132.9</v>
      </c>
      <c r="E160" s="8">
        <v>141.6</v>
      </c>
      <c r="F160" s="8">
        <v>126.3</v>
      </c>
      <c r="G160" s="8">
        <v>137.69999999999999</v>
      </c>
      <c r="H160" s="8">
        <v>118.1</v>
      </c>
      <c r="I160" s="8">
        <v>137.9</v>
      </c>
      <c r="J160" s="8">
        <v>125.6</v>
      </c>
      <c r="K160" s="8">
        <v>138.30000000000001</v>
      </c>
      <c r="L160" s="8">
        <v>119.4</v>
      </c>
      <c r="M160" s="8">
        <v>136</v>
      </c>
      <c r="N160" s="8">
        <v>127.6</v>
      </c>
      <c r="O160" s="8">
        <v>144.5</v>
      </c>
      <c r="P160" s="8">
        <v>133.69999999999999</v>
      </c>
      <c r="Q160" s="8">
        <v>146.19999999999999</v>
      </c>
      <c r="R160" s="8">
        <v>138.19999999999999</v>
      </c>
      <c r="S160" s="8">
        <v>131.4</v>
      </c>
      <c r="T160" s="8">
        <v>137.19999999999999</v>
      </c>
      <c r="U160" s="8">
        <v>132.1</v>
      </c>
      <c r="V160" s="8">
        <v>129.4</v>
      </c>
      <c r="W160" s="8">
        <v>130.9</v>
      </c>
      <c r="X160" s="8">
        <v>128.4</v>
      </c>
      <c r="Y160" s="8">
        <v>116.7</v>
      </c>
      <c r="Z160" s="8">
        <v>125.7</v>
      </c>
      <c r="AA160" s="8">
        <v>134.80000000000001</v>
      </c>
      <c r="AB160" s="8">
        <v>123</v>
      </c>
      <c r="AC160" s="8">
        <v>125.3</v>
      </c>
      <c r="AD160" s="8">
        <v>131.4</v>
      </c>
    </row>
    <row r="161" spans="1:30" x14ac:dyDescent="0.35">
      <c r="A161" s="8" t="s">
        <v>30</v>
      </c>
      <c r="B161" s="8">
        <v>2017</v>
      </c>
      <c r="C161" s="8" t="s">
        <v>39</v>
      </c>
      <c r="D161" s="8">
        <v>133.5</v>
      </c>
      <c r="E161" s="8">
        <v>143.69999999999999</v>
      </c>
      <c r="F161" s="8">
        <v>128</v>
      </c>
      <c r="G161" s="8">
        <v>138.6</v>
      </c>
      <c r="H161" s="8">
        <v>120.9</v>
      </c>
      <c r="I161" s="8">
        <v>140.9</v>
      </c>
      <c r="J161" s="8">
        <v>128.80000000000001</v>
      </c>
      <c r="K161" s="8">
        <v>140.19999999999999</v>
      </c>
      <c r="L161" s="8">
        <v>118.9</v>
      </c>
      <c r="M161" s="8">
        <v>133.5</v>
      </c>
      <c r="N161" s="8">
        <v>130.4</v>
      </c>
      <c r="O161" s="8">
        <v>146.5</v>
      </c>
      <c r="P161" s="8">
        <v>134.9</v>
      </c>
      <c r="Q161" s="8">
        <v>145.80000000000001</v>
      </c>
      <c r="R161" s="8">
        <v>143.1</v>
      </c>
      <c r="S161" s="8">
        <v>137.69999999999999</v>
      </c>
      <c r="T161" s="8">
        <v>142.30000000000001</v>
      </c>
      <c r="U161" s="8" t="s">
        <v>32</v>
      </c>
      <c r="V161" s="8">
        <v>134.80000000000001</v>
      </c>
      <c r="W161" s="8">
        <v>135.19999999999999</v>
      </c>
      <c r="X161" s="8">
        <v>131.30000000000001</v>
      </c>
      <c r="Y161" s="8">
        <v>119.4</v>
      </c>
      <c r="Z161" s="8">
        <v>129.80000000000001</v>
      </c>
      <c r="AA161" s="8">
        <v>136.9</v>
      </c>
      <c r="AB161" s="8">
        <v>124.1</v>
      </c>
      <c r="AC161" s="8">
        <v>128.1</v>
      </c>
      <c r="AD161" s="8">
        <v>133.9</v>
      </c>
    </row>
    <row r="162" spans="1:30" x14ac:dyDescent="0.35">
      <c r="A162" s="8" t="s">
        <v>33</v>
      </c>
      <c r="B162" s="8">
        <v>2017</v>
      </c>
      <c r="C162" s="8" t="s">
        <v>39</v>
      </c>
      <c r="D162" s="8">
        <v>132.9</v>
      </c>
      <c r="E162" s="8">
        <v>148.69999999999999</v>
      </c>
      <c r="F162" s="8">
        <v>128.30000000000001</v>
      </c>
      <c r="G162" s="8">
        <v>137.30000000000001</v>
      </c>
      <c r="H162" s="8">
        <v>113.5</v>
      </c>
      <c r="I162" s="8">
        <v>137.19999999999999</v>
      </c>
      <c r="J162" s="8">
        <v>142.19999999999999</v>
      </c>
      <c r="K162" s="8">
        <v>128.19999999999999</v>
      </c>
      <c r="L162" s="8">
        <v>120.9</v>
      </c>
      <c r="M162" s="8">
        <v>138.80000000000001</v>
      </c>
      <c r="N162" s="8">
        <v>124.2</v>
      </c>
      <c r="O162" s="8">
        <v>143.1</v>
      </c>
      <c r="P162" s="8">
        <v>135.69999999999999</v>
      </c>
      <c r="Q162" s="8">
        <v>148.6</v>
      </c>
      <c r="R162" s="8">
        <v>131.5</v>
      </c>
      <c r="S162" s="8">
        <v>123.2</v>
      </c>
      <c r="T162" s="8">
        <v>130.19999999999999</v>
      </c>
      <c r="U162" s="8">
        <v>131.4</v>
      </c>
      <c r="V162" s="8">
        <v>119</v>
      </c>
      <c r="W162" s="8">
        <v>126.8</v>
      </c>
      <c r="X162" s="8">
        <v>123.8</v>
      </c>
      <c r="Y162" s="8">
        <v>113.9</v>
      </c>
      <c r="Z162" s="8">
        <v>122.9</v>
      </c>
      <c r="AA162" s="8">
        <v>134.30000000000001</v>
      </c>
      <c r="AB162" s="8">
        <v>122.5</v>
      </c>
      <c r="AC162" s="8">
        <v>122.7</v>
      </c>
      <c r="AD162" s="8">
        <v>129.9</v>
      </c>
    </row>
    <row r="163" spans="1:30" x14ac:dyDescent="0.35">
      <c r="A163" s="8" t="s">
        <v>34</v>
      </c>
      <c r="B163" s="8">
        <v>2017</v>
      </c>
      <c r="C163" s="8" t="s">
        <v>39</v>
      </c>
      <c r="D163" s="8">
        <v>133.30000000000001</v>
      </c>
      <c r="E163" s="8">
        <v>145.5</v>
      </c>
      <c r="F163" s="8">
        <v>128.1</v>
      </c>
      <c r="G163" s="8">
        <v>138.1</v>
      </c>
      <c r="H163" s="8">
        <v>118.2</v>
      </c>
      <c r="I163" s="8">
        <v>139.19999999999999</v>
      </c>
      <c r="J163" s="8">
        <v>133.30000000000001</v>
      </c>
      <c r="K163" s="8">
        <v>136.19999999999999</v>
      </c>
      <c r="L163" s="8">
        <v>119.6</v>
      </c>
      <c r="M163" s="8">
        <v>135.30000000000001</v>
      </c>
      <c r="N163" s="8">
        <v>127.8</v>
      </c>
      <c r="O163" s="8">
        <v>144.9</v>
      </c>
      <c r="P163" s="8">
        <v>135.19999999999999</v>
      </c>
      <c r="Q163" s="8">
        <v>146.5</v>
      </c>
      <c r="R163" s="8">
        <v>138.5</v>
      </c>
      <c r="S163" s="8">
        <v>131.69999999999999</v>
      </c>
      <c r="T163" s="8">
        <v>137.5</v>
      </c>
      <c r="U163" s="8">
        <v>131.4</v>
      </c>
      <c r="V163" s="8">
        <v>128.80000000000001</v>
      </c>
      <c r="W163" s="8">
        <v>131.19999999999999</v>
      </c>
      <c r="X163" s="8">
        <v>128.5</v>
      </c>
      <c r="Y163" s="8">
        <v>116.5</v>
      </c>
      <c r="Z163" s="8">
        <v>125.9</v>
      </c>
      <c r="AA163" s="8">
        <v>135.4</v>
      </c>
      <c r="AB163" s="8">
        <v>123.4</v>
      </c>
      <c r="AC163" s="8">
        <v>125.5</v>
      </c>
      <c r="AD163" s="8">
        <v>132</v>
      </c>
    </row>
    <row r="164" spans="1:30" x14ac:dyDescent="0.35">
      <c r="A164" s="8" t="s">
        <v>30</v>
      </c>
      <c r="B164" s="8">
        <v>2017</v>
      </c>
      <c r="C164" s="8" t="s">
        <v>40</v>
      </c>
      <c r="D164" s="8">
        <v>134</v>
      </c>
      <c r="E164" s="8">
        <v>144.19999999999999</v>
      </c>
      <c r="F164" s="8">
        <v>129.80000000000001</v>
      </c>
      <c r="G164" s="8">
        <v>139</v>
      </c>
      <c r="H164" s="8">
        <v>120.9</v>
      </c>
      <c r="I164" s="8">
        <v>143.9</v>
      </c>
      <c r="J164" s="8">
        <v>151.5</v>
      </c>
      <c r="K164" s="8">
        <v>138.1</v>
      </c>
      <c r="L164" s="8">
        <v>120</v>
      </c>
      <c r="M164" s="8">
        <v>133.9</v>
      </c>
      <c r="N164" s="8">
        <v>131.4</v>
      </c>
      <c r="O164" s="8">
        <v>147.69999999999999</v>
      </c>
      <c r="P164" s="8">
        <v>138.5</v>
      </c>
      <c r="Q164" s="8">
        <v>147.4</v>
      </c>
      <c r="R164" s="8">
        <v>144.30000000000001</v>
      </c>
      <c r="S164" s="8">
        <v>138.1</v>
      </c>
      <c r="T164" s="8">
        <v>143.5</v>
      </c>
      <c r="U164" s="8" t="s">
        <v>32</v>
      </c>
      <c r="V164" s="8">
        <v>135.30000000000001</v>
      </c>
      <c r="W164" s="8">
        <v>136.1</v>
      </c>
      <c r="X164" s="8">
        <v>132.1</v>
      </c>
      <c r="Y164" s="8">
        <v>119.1</v>
      </c>
      <c r="Z164" s="8">
        <v>130.6</v>
      </c>
      <c r="AA164" s="8">
        <v>138.6</v>
      </c>
      <c r="AB164" s="8">
        <v>124.4</v>
      </c>
      <c r="AC164" s="8">
        <v>128.6</v>
      </c>
      <c r="AD164" s="8">
        <v>136.19999999999999</v>
      </c>
    </row>
    <row r="165" spans="1:30" x14ac:dyDescent="0.35">
      <c r="A165" s="8" t="s">
        <v>33</v>
      </c>
      <c r="B165" s="8">
        <v>2017</v>
      </c>
      <c r="C165" s="8" t="s">
        <v>40</v>
      </c>
      <c r="D165" s="8">
        <v>132.80000000000001</v>
      </c>
      <c r="E165" s="8">
        <v>148.4</v>
      </c>
      <c r="F165" s="8">
        <v>129.4</v>
      </c>
      <c r="G165" s="8">
        <v>137.69999999999999</v>
      </c>
      <c r="H165" s="8">
        <v>113.4</v>
      </c>
      <c r="I165" s="8">
        <v>139.4</v>
      </c>
      <c r="J165" s="8">
        <v>175.1</v>
      </c>
      <c r="K165" s="8">
        <v>124.7</v>
      </c>
      <c r="L165" s="8">
        <v>121.5</v>
      </c>
      <c r="M165" s="8">
        <v>137.80000000000001</v>
      </c>
      <c r="N165" s="8">
        <v>124.4</v>
      </c>
      <c r="O165" s="8">
        <v>143.69999999999999</v>
      </c>
      <c r="P165" s="8">
        <v>139.80000000000001</v>
      </c>
      <c r="Q165" s="8">
        <v>150.5</v>
      </c>
      <c r="R165" s="8">
        <v>131.6</v>
      </c>
      <c r="S165" s="8">
        <v>123.7</v>
      </c>
      <c r="T165" s="8">
        <v>130.4</v>
      </c>
      <c r="U165" s="8">
        <v>132.6</v>
      </c>
      <c r="V165" s="8">
        <v>119.7</v>
      </c>
      <c r="W165" s="8">
        <v>127.2</v>
      </c>
      <c r="X165" s="8">
        <v>125</v>
      </c>
      <c r="Y165" s="8">
        <v>113.2</v>
      </c>
      <c r="Z165" s="8">
        <v>123.5</v>
      </c>
      <c r="AA165" s="8">
        <v>135.5</v>
      </c>
      <c r="AB165" s="8">
        <v>122.4</v>
      </c>
      <c r="AC165" s="8">
        <v>123</v>
      </c>
      <c r="AD165" s="8">
        <v>131.80000000000001</v>
      </c>
    </row>
    <row r="166" spans="1:30" x14ac:dyDescent="0.35">
      <c r="A166" s="8" t="s">
        <v>34</v>
      </c>
      <c r="B166" s="8">
        <v>2017</v>
      </c>
      <c r="C166" s="8" t="s">
        <v>40</v>
      </c>
      <c r="D166" s="8">
        <v>133.6</v>
      </c>
      <c r="E166" s="8">
        <v>145.69999999999999</v>
      </c>
      <c r="F166" s="8">
        <v>129.6</v>
      </c>
      <c r="G166" s="8">
        <v>138.5</v>
      </c>
      <c r="H166" s="8">
        <v>118.1</v>
      </c>
      <c r="I166" s="8">
        <v>141.80000000000001</v>
      </c>
      <c r="J166" s="8">
        <v>159.5</v>
      </c>
      <c r="K166" s="8">
        <v>133.6</v>
      </c>
      <c r="L166" s="8">
        <v>120.5</v>
      </c>
      <c r="M166" s="8">
        <v>135.19999999999999</v>
      </c>
      <c r="N166" s="8">
        <v>128.5</v>
      </c>
      <c r="O166" s="8">
        <v>145.80000000000001</v>
      </c>
      <c r="P166" s="8">
        <v>139</v>
      </c>
      <c r="Q166" s="8">
        <v>148.19999999999999</v>
      </c>
      <c r="R166" s="8">
        <v>139.30000000000001</v>
      </c>
      <c r="S166" s="8">
        <v>132.1</v>
      </c>
      <c r="T166" s="8">
        <v>138.30000000000001</v>
      </c>
      <c r="U166" s="8">
        <v>132.6</v>
      </c>
      <c r="V166" s="8">
        <v>129.4</v>
      </c>
      <c r="W166" s="8">
        <v>131.9</v>
      </c>
      <c r="X166" s="8">
        <v>129.4</v>
      </c>
      <c r="Y166" s="8">
        <v>116</v>
      </c>
      <c r="Z166" s="8">
        <v>126.6</v>
      </c>
      <c r="AA166" s="8">
        <v>136.80000000000001</v>
      </c>
      <c r="AB166" s="8">
        <v>123.6</v>
      </c>
      <c r="AC166" s="8">
        <v>125.9</v>
      </c>
      <c r="AD166" s="8">
        <v>134.19999999999999</v>
      </c>
    </row>
    <row r="167" spans="1:30" x14ac:dyDescent="0.35">
      <c r="A167" s="8" t="s">
        <v>30</v>
      </c>
      <c r="B167" s="8">
        <v>2017</v>
      </c>
      <c r="C167" s="8" t="s">
        <v>41</v>
      </c>
      <c r="D167" s="8">
        <v>134.80000000000001</v>
      </c>
      <c r="E167" s="8">
        <v>143.1</v>
      </c>
      <c r="F167" s="8">
        <v>130</v>
      </c>
      <c r="G167" s="8">
        <v>139.4</v>
      </c>
      <c r="H167" s="8">
        <v>120.5</v>
      </c>
      <c r="I167" s="8">
        <v>148</v>
      </c>
      <c r="J167" s="8">
        <v>162.9</v>
      </c>
      <c r="K167" s="8">
        <v>137.4</v>
      </c>
      <c r="L167" s="8">
        <v>120.8</v>
      </c>
      <c r="M167" s="8">
        <v>134.69999999999999</v>
      </c>
      <c r="N167" s="8">
        <v>131.6</v>
      </c>
      <c r="O167" s="8">
        <v>148.69999999999999</v>
      </c>
      <c r="P167" s="8">
        <v>140.6</v>
      </c>
      <c r="Q167" s="8">
        <v>149</v>
      </c>
      <c r="R167" s="8">
        <v>145.30000000000001</v>
      </c>
      <c r="S167" s="8">
        <v>139.19999999999999</v>
      </c>
      <c r="T167" s="8">
        <v>144.5</v>
      </c>
      <c r="U167" s="8" t="s">
        <v>32</v>
      </c>
      <c r="V167" s="8">
        <v>136.4</v>
      </c>
      <c r="W167" s="8">
        <v>137.30000000000001</v>
      </c>
      <c r="X167" s="8">
        <v>133</v>
      </c>
      <c r="Y167" s="8">
        <v>120.3</v>
      </c>
      <c r="Z167" s="8">
        <v>131.5</v>
      </c>
      <c r="AA167" s="8">
        <v>140.19999999999999</v>
      </c>
      <c r="AB167" s="8">
        <v>125.4</v>
      </c>
      <c r="AC167" s="8">
        <v>129.69999999999999</v>
      </c>
      <c r="AD167" s="8">
        <v>137.80000000000001</v>
      </c>
    </row>
    <row r="168" spans="1:30" x14ac:dyDescent="0.35">
      <c r="A168" s="8" t="s">
        <v>33</v>
      </c>
      <c r="B168" s="8">
        <v>2017</v>
      </c>
      <c r="C168" s="8" t="s">
        <v>41</v>
      </c>
      <c r="D168" s="8">
        <v>133.19999999999999</v>
      </c>
      <c r="E168" s="8">
        <v>143.9</v>
      </c>
      <c r="F168" s="8">
        <v>128.30000000000001</v>
      </c>
      <c r="G168" s="8">
        <v>138.30000000000001</v>
      </c>
      <c r="H168" s="8">
        <v>114.1</v>
      </c>
      <c r="I168" s="8">
        <v>142.69999999999999</v>
      </c>
      <c r="J168" s="8">
        <v>179.8</v>
      </c>
      <c r="K168" s="8">
        <v>123.5</v>
      </c>
      <c r="L168" s="8">
        <v>122.1</v>
      </c>
      <c r="M168" s="8">
        <v>137.5</v>
      </c>
      <c r="N168" s="8">
        <v>124.6</v>
      </c>
      <c r="O168" s="8">
        <v>144.5</v>
      </c>
      <c r="P168" s="8">
        <v>140.5</v>
      </c>
      <c r="Q168" s="8">
        <v>152.1</v>
      </c>
      <c r="R168" s="8">
        <v>132.69999999999999</v>
      </c>
      <c r="S168" s="8">
        <v>124.3</v>
      </c>
      <c r="T168" s="8">
        <v>131.4</v>
      </c>
      <c r="U168" s="8">
        <v>134.4</v>
      </c>
      <c r="V168" s="8">
        <v>118.9</v>
      </c>
      <c r="W168" s="8">
        <v>127.7</v>
      </c>
      <c r="X168" s="8">
        <v>125.7</v>
      </c>
      <c r="Y168" s="8">
        <v>114.6</v>
      </c>
      <c r="Z168" s="8">
        <v>124.1</v>
      </c>
      <c r="AA168" s="8">
        <v>135.69999999999999</v>
      </c>
      <c r="AB168" s="8">
        <v>123.3</v>
      </c>
      <c r="AC168" s="8">
        <v>123.8</v>
      </c>
      <c r="AD168" s="8">
        <v>132.69999999999999</v>
      </c>
    </row>
    <row r="169" spans="1:30" x14ac:dyDescent="0.35">
      <c r="A169" s="8" t="s">
        <v>34</v>
      </c>
      <c r="B169" s="8">
        <v>2017</v>
      </c>
      <c r="C169" s="8" t="s">
        <v>41</v>
      </c>
      <c r="D169" s="8">
        <v>134.30000000000001</v>
      </c>
      <c r="E169" s="8">
        <v>143.4</v>
      </c>
      <c r="F169" s="8">
        <v>129.30000000000001</v>
      </c>
      <c r="G169" s="8">
        <v>139</v>
      </c>
      <c r="H169" s="8">
        <v>118.1</v>
      </c>
      <c r="I169" s="8">
        <v>145.5</v>
      </c>
      <c r="J169" s="8">
        <v>168.6</v>
      </c>
      <c r="K169" s="8">
        <v>132.69999999999999</v>
      </c>
      <c r="L169" s="8">
        <v>121.2</v>
      </c>
      <c r="M169" s="8">
        <v>135.6</v>
      </c>
      <c r="N169" s="8">
        <v>128.69999999999999</v>
      </c>
      <c r="O169" s="8">
        <v>146.80000000000001</v>
      </c>
      <c r="P169" s="8">
        <v>140.6</v>
      </c>
      <c r="Q169" s="8">
        <v>149.80000000000001</v>
      </c>
      <c r="R169" s="8">
        <v>140.30000000000001</v>
      </c>
      <c r="S169" s="8">
        <v>133</v>
      </c>
      <c r="T169" s="8">
        <v>139.30000000000001</v>
      </c>
      <c r="U169" s="8">
        <v>134.4</v>
      </c>
      <c r="V169" s="8">
        <v>129.80000000000001</v>
      </c>
      <c r="W169" s="8">
        <v>132.80000000000001</v>
      </c>
      <c r="X169" s="8">
        <v>130.19999999999999</v>
      </c>
      <c r="Y169" s="8">
        <v>117.3</v>
      </c>
      <c r="Z169" s="8">
        <v>127.3</v>
      </c>
      <c r="AA169" s="8">
        <v>137.6</v>
      </c>
      <c r="AB169" s="8">
        <v>124.5</v>
      </c>
      <c r="AC169" s="8">
        <v>126.8</v>
      </c>
      <c r="AD169" s="8">
        <v>135.4</v>
      </c>
    </row>
    <row r="170" spans="1:30" x14ac:dyDescent="0.35">
      <c r="A170" s="8" t="s">
        <v>30</v>
      </c>
      <c r="B170" s="8">
        <v>2017</v>
      </c>
      <c r="C170" s="8" t="s">
        <v>42</v>
      </c>
      <c r="D170" s="8">
        <v>135.19999999999999</v>
      </c>
      <c r="E170" s="8">
        <v>142</v>
      </c>
      <c r="F170" s="8">
        <v>130.5</v>
      </c>
      <c r="G170" s="8">
        <v>140.19999999999999</v>
      </c>
      <c r="H170" s="8">
        <v>120.7</v>
      </c>
      <c r="I170" s="8">
        <v>147.80000000000001</v>
      </c>
      <c r="J170" s="8">
        <v>154.5</v>
      </c>
      <c r="K170" s="8">
        <v>137.1</v>
      </c>
      <c r="L170" s="8">
        <v>121</v>
      </c>
      <c r="M170" s="8">
        <v>134.69999999999999</v>
      </c>
      <c r="N170" s="8">
        <v>131.69999999999999</v>
      </c>
      <c r="O170" s="8">
        <v>149.30000000000001</v>
      </c>
      <c r="P170" s="8">
        <v>139.6</v>
      </c>
      <c r="Q170" s="8">
        <v>149.80000000000001</v>
      </c>
      <c r="R170" s="8">
        <v>146.1</v>
      </c>
      <c r="S170" s="8">
        <v>139.69999999999999</v>
      </c>
      <c r="T170" s="8">
        <v>145.19999999999999</v>
      </c>
      <c r="U170" s="8" t="s">
        <v>32</v>
      </c>
      <c r="V170" s="8">
        <v>137.4</v>
      </c>
      <c r="W170" s="8">
        <v>137.9</v>
      </c>
      <c r="X170" s="8">
        <v>133.4</v>
      </c>
      <c r="Y170" s="8">
        <v>121.2</v>
      </c>
      <c r="Z170" s="8">
        <v>132.30000000000001</v>
      </c>
      <c r="AA170" s="8">
        <v>139.6</v>
      </c>
      <c r="AB170" s="8">
        <v>126.7</v>
      </c>
      <c r="AC170" s="8">
        <v>130.30000000000001</v>
      </c>
      <c r="AD170" s="8">
        <v>137.6</v>
      </c>
    </row>
    <row r="171" spans="1:30" x14ac:dyDescent="0.35">
      <c r="A171" s="8" t="s">
        <v>33</v>
      </c>
      <c r="B171" s="8">
        <v>2017</v>
      </c>
      <c r="C171" s="8" t="s">
        <v>42</v>
      </c>
      <c r="D171" s="8">
        <v>133.6</v>
      </c>
      <c r="E171" s="8">
        <v>143</v>
      </c>
      <c r="F171" s="8">
        <v>129.69999999999999</v>
      </c>
      <c r="G171" s="8">
        <v>138.69999999999999</v>
      </c>
      <c r="H171" s="8">
        <v>114.5</v>
      </c>
      <c r="I171" s="8">
        <v>137.5</v>
      </c>
      <c r="J171" s="8">
        <v>160.69999999999999</v>
      </c>
      <c r="K171" s="8">
        <v>124.5</v>
      </c>
      <c r="L171" s="8">
        <v>122.4</v>
      </c>
      <c r="M171" s="8">
        <v>137.30000000000001</v>
      </c>
      <c r="N171" s="8">
        <v>124.8</v>
      </c>
      <c r="O171" s="8">
        <v>145</v>
      </c>
      <c r="P171" s="8">
        <v>138</v>
      </c>
      <c r="Q171" s="8">
        <v>153.6</v>
      </c>
      <c r="R171" s="8">
        <v>133.30000000000001</v>
      </c>
      <c r="S171" s="8">
        <v>124.6</v>
      </c>
      <c r="T171" s="8">
        <v>132</v>
      </c>
      <c r="U171" s="8">
        <v>135.69999999999999</v>
      </c>
      <c r="V171" s="8">
        <v>120.6</v>
      </c>
      <c r="W171" s="8">
        <v>128.1</v>
      </c>
      <c r="X171" s="8">
        <v>126.1</v>
      </c>
      <c r="Y171" s="8">
        <v>115.7</v>
      </c>
      <c r="Z171" s="8">
        <v>124.5</v>
      </c>
      <c r="AA171" s="8">
        <v>135.9</v>
      </c>
      <c r="AB171" s="8">
        <v>124.4</v>
      </c>
      <c r="AC171" s="8">
        <v>124.5</v>
      </c>
      <c r="AD171" s="8">
        <v>132.4</v>
      </c>
    </row>
    <row r="172" spans="1:30" x14ac:dyDescent="0.35">
      <c r="A172" s="8" t="s">
        <v>34</v>
      </c>
      <c r="B172" s="8">
        <v>2017</v>
      </c>
      <c r="C172" s="8" t="s">
        <v>42</v>
      </c>
      <c r="D172" s="8">
        <v>134.69999999999999</v>
      </c>
      <c r="E172" s="8">
        <v>142.4</v>
      </c>
      <c r="F172" s="8">
        <v>130.19999999999999</v>
      </c>
      <c r="G172" s="8">
        <v>139.6</v>
      </c>
      <c r="H172" s="8">
        <v>118.4</v>
      </c>
      <c r="I172" s="8">
        <v>143</v>
      </c>
      <c r="J172" s="8">
        <v>156.6</v>
      </c>
      <c r="K172" s="8">
        <v>132.9</v>
      </c>
      <c r="L172" s="8">
        <v>121.5</v>
      </c>
      <c r="M172" s="8">
        <v>135.6</v>
      </c>
      <c r="N172" s="8">
        <v>128.80000000000001</v>
      </c>
      <c r="O172" s="8">
        <v>147.30000000000001</v>
      </c>
      <c r="P172" s="8">
        <v>139</v>
      </c>
      <c r="Q172" s="8">
        <v>150.80000000000001</v>
      </c>
      <c r="R172" s="8">
        <v>141.1</v>
      </c>
      <c r="S172" s="8">
        <v>133.4</v>
      </c>
      <c r="T172" s="8">
        <v>140</v>
      </c>
      <c r="U172" s="8">
        <v>135.69999999999999</v>
      </c>
      <c r="V172" s="8">
        <v>131</v>
      </c>
      <c r="W172" s="8">
        <v>133.30000000000001</v>
      </c>
      <c r="X172" s="8">
        <v>130.6</v>
      </c>
      <c r="Y172" s="8">
        <v>118.3</v>
      </c>
      <c r="Z172" s="8">
        <v>127.9</v>
      </c>
      <c r="AA172" s="8">
        <v>137.4</v>
      </c>
      <c r="AB172" s="8">
        <v>125.7</v>
      </c>
      <c r="AC172" s="8">
        <v>127.5</v>
      </c>
      <c r="AD172" s="8">
        <v>135.19999999999999</v>
      </c>
    </row>
    <row r="173" spans="1:30" x14ac:dyDescent="0.35">
      <c r="A173" s="8" t="s">
        <v>30</v>
      </c>
      <c r="B173" s="8">
        <v>2017</v>
      </c>
      <c r="C173" s="8" t="s">
        <v>43</v>
      </c>
      <c r="D173" s="8">
        <v>135.9</v>
      </c>
      <c r="E173" s="8">
        <v>141.9</v>
      </c>
      <c r="F173" s="8">
        <v>131</v>
      </c>
      <c r="G173" s="8">
        <v>141.5</v>
      </c>
      <c r="H173" s="8">
        <v>121.4</v>
      </c>
      <c r="I173" s="8">
        <v>146.69999999999999</v>
      </c>
      <c r="J173" s="8">
        <v>157.1</v>
      </c>
      <c r="K173" s="8">
        <v>136.4</v>
      </c>
      <c r="L173" s="8">
        <v>121.4</v>
      </c>
      <c r="M173" s="8">
        <v>135.6</v>
      </c>
      <c r="N173" s="8">
        <v>131.30000000000001</v>
      </c>
      <c r="O173" s="8">
        <v>150.30000000000001</v>
      </c>
      <c r="P173" s="8">
        <v>140.4</v>
      </c>
      <c r="Q173" s="8">
        <v>150.5</v>
      </c>
      <c r="R173" s="8">
        <v>147.19999999999999</v>
      </c>
      <c r="S173" s="8">
        <v>140.6</v>
      </c>
      <c r="T173" s="8">
        <v>146.19999999999999</v>
      </c>
      <c r="U173" s="8" t="s">
        <v>32</v>
      </c>
      <c r="V173" s="8">
        <v>138.1</v>
      </c>
      <c r="W173" s="8">
        <v>138.4</v>
      </c>
      <c r="X173" s="8">
        <v>134.19999999999999</v>
      </c>
      <c r="Y173" s="8">
        <v>121</v>
      </c>
      <c r="Z173" s="8">
        <v>133</v>
      </c>
      <c r="AA173" s="8">
        <v>140.1</v>
      </c>
      <c r="AB173" s="8">
        <v>127.4</v>
      </c>
      <c r="AC173" s="8">
        <v>130.69999999999999</v>
      </c>
      <c r="AD173" s="8">
        <v>138.30000000000001</v>
      </c>
    </row>
    <row r="174" spans="1:30" x14ac:dyDescent="0.35">
      <c r="A174" s="8" t="s">
        <v>33</v>
      </c>
      <c r="B174" s="8">
        <v>2017</v>
      </c>
      <c r="C174" s="8" t="s">
        <v>43</v>
      </c>
      <c r="D174" s="8">
        <v>133.9</v>
      </c>
      <c r="E174" s="8">
        <v>142.80000000000001</v>
      </c>
      <c r="F174" s="8">
        <v>131.4</v>
      </c>
      <c r="G174" s="8">
        <v>139.1</v>
      </c>
      <c r="H174" s="8">
        <v>114.9</v>
      </c>
      <c r="I174" s="8">
        <v>135.6</v>
      </c>
      <c r="J174" s="8">
        <v>173.2</v>
      </c>
      <c r="K174" s="8">
        <v>124.1</v>
      </c>
      <c r="L174" s="8">
        <v>122.6</v>
      </c>
      <c r="M174" s="8">
        <v>137.80000000000001</v>
      </c>
      <c r="N174" s="8">
        <v>125.1</v>
      </c>
      <c r="O174" s="8">
        <v>145.5</v>
      </c>
      <c r="P174" s="8">
        <v>139.69999999999999</v>
      </c>
      <c r="Q174" s="8">
        <v>154.6</v>
      </c>
      <c r="R174" s="8">
        <v>134</v>
      </c>
      <c r="S174" s="8">
        <v>124.9</v>
      </c>
      <c r="T174" s="8">
        <v>132.6</v>
      </c>
      <c r="U174" s="8">
        <v>137.30000000000001</v>
      </c>
      <c r="V174" s="8">
        <v>122.6</v>
      </c>
      <c r="W174" s="8">
        <v>128.30000000000001</v>
      </c>
      <c r="X174" s="8">
        <v>126.6</v>
      </c>
      <c r="Y174" s="8">
        <v>115</v>
      </c>
      <c r="Z174" s="8">
        <v>124.8</v>
      </c>
      <c r="AA174" s="8">
        <v>136.30000000000001</v>
      </c>
      <c r="AB174" s="8">
        <v>124.6</v>
      </c>
      <c r="AC174" s="8">
        <v>124.5</v>
      </c>
      <c r="AD174" s="8">
        <v>133.5</v>
      </c>
    </row>
    <row r="175" spans="1:30" x14ac:dyDescent="0.35">
      <c r="A175" s="8" t="s">
        <v>34</v>
      </c>
      <c r="B175" s="8">
        <v>2017</v>
      </c>
      <c r="C175" s="8" t="s">
        <v>43</v>
      </c>
      <c r="D175" s="8">
        <v>135.30000000000001</v>
      </c>
      <c r="E175" s="8">
        <v>142.19999999999999</v>
      </c>
      <c r="F175" s="8">
        <v>131.19999999999999</v>
      </c>
      <c r="G175" s="8">
        <v>140.6</v>
      </c>
      <c r="H175" s="8">
        <v>119</v>
      </c>
      <c r="I175" s="8">
        <v>141.5</v>
      </c>
      <c r="J175" s="8">
        <v>162.6</v>
      </c>
      <c r="K175" s="8">
        <v>132.30000000000001</v>
      </c>
      <c r="L175" s="8">
        <v>121.8</v>
      </c>
      <c r="M175" s="8">
        <v>136.30000000000001</v>
      </c>
      <c r="N175" s="8">
        <v>128.69999999999999</v>
      </c>
      <c r="O175" s="8">
        <v>148.1</v>
      </c>
      <c r="P175" s="8">
        <v>140.1</v>
      </c>
      <c r="Q175" s="8">
        <v>151.6</v>
      </c>
      <c r="R175" s="8">
        <v>142</v>
      </c>
      <c r="S175" s="8">
        <v>134.1</v>
      </c>
      <c r="T175" s="8">
        <v>140.80000000000001</v>
      </c>
      <c r="U175" s="8">
        <v>137.30000000000001</v>
      </c>
      <c r="V175" s="8">
        <v>132.19999999999999</v>
      </c>
      <c r="W175" s="8">
        <v>133.6</v>
      </c>
      <c r="X175" s="8">
        <v>131.30000000000001</v>
      </c>
      <c r="Y175" s="8">
        <v>117.8</v>
      </c>
      <c r="Z175" s="8">
        <v>128.4</v>
      </c>
      <c r="AA175" s="8">
        <v>137.9</v>
      </c>
      <c r="AB175" s="8">
        <v>126.2</v>
      </c>
      <c r="AC175" s="8">
        <v>127.7</v>
      </c>
      <c r="AD175" s="8">
        <v>136.1</v>
      </c>
    </row>
    <row r="176" spans="1:30" x14ac:dyDescent="0.35">
      <c r="A176" s="8" t="s">
        <v>30</v>
      </c>
      <c r="B176" s="8">
        <v>2017</v>
      </c>
      <c r="C176" s="8" t="s">
        <v>45</v>
      </c>
      <c r="D176" s="8">
        <v>136.30000000000001</v>
      </c>
      <c r="E176" s="8">
        <v>142.5</v>
      </c>
      <c r="F176" s="8">
        <v>140.5</v>
      </c>
      <c r="G176" s="8">
        <v>141.5</v>
      </c>
      <c r="H176" s="8">
        <v>121.6</v>
      </c>
      <c r="I176" s="8">
        <v>147.30000000000001</v>
      </c>
      <c r="J176" s="8">
        <v>168</v>
      </c>
      <c r="K176" s="8">
        <v>135.80000000000001</v>
      </c>
      <c r="L176" s="8">
        <v>122.5</v>
      </c>
      <c r="M176" s="8">
        <v>136</v>
      </c>
      <c r="N176" s="8">
        <v>131.9</v>
      </c>
      <c r="O176" s="8">
        <v>151.4</v>
      </c>
      <c r="P176" s="8">
        <v>142.4</v>
      </c>
      <c r="Q176" s="8">
        <v>152.1</v>
      </c>
      <c r="R176" s="8">
        <v>148.19999999999999</v>
      </c>
      <c r="S176" s="8">
        <v>141.5</v>
      </c>
      <c r="T176" s="8">
        <v>147.30000000000001</v>
      </c>
      <c r="U176" s="8" t="s">
        <v>32</v>
      </c>
      <c r="V176" s="8">
        <v>141.1</v>
      </c>
      <c r="W176" s="8">
        <v>139.4</v>
      </c>
      <c r="X176" s="8">
        <v>135.80000000000001</v>
      </c>
      <c r="Y176" s="8">
        <v>121.6</v>
      </c>
      <c r="Z176" s="8">
        <v>133.69999999999999</v>
      </c>
      <c r="AA176" s="8">
        <v>141.5</v>
      </c>
      <c r="AB176" s="8">
        <v>128.1</v>
      </c>
      <c r="AC176" s="8">
        <v>131.69999999999999</v>
      </c>
      <c r="AD176" s="8">
        <v>140</v>
      </c>
    </row>
    <row r="177" spans="1:30" x14ac:dyDescent="0.35">
      <c r="A177" s="8" t="s">
        <v>33</v>
      </c>
      <c r="B177" s="8">
        <v>2017</v>
      </c>
      <c r="C177" s="8" t="s">
        <v>45</v>
      </c>
      <c r="D177" s="8">
        <v>134.30000000000001</v>
      </c>
      <c r="E177" s="8">
        <v>142.1</v>
      </c>
      <c r="F177" s="8">
        <v>146.69999999999999</v>
      </c>
      <c r="G177" s="8">
        <v>139.5</v>
      </c>
      <c r="H177" s="8">
        <v>115.2</v>
      </c>
      <c r="I177" s="8">
        <v>136.4</v>
      </c>
      <c r="J177" s="8">
        <v>185.2</v>
      </c>
      <c r="K177" s="8">
        <v>122.2</v>
      </c>
      <c r="L177" s="8">
        <v>123.9</v>
      </c>
      <c r="M177" s="8">
        <v>138.30000000000001</v>
      </c>
      <c r="N177" s="8">
        <v>125.4</v>
      </c>
      <c r="O177" s="8">
        <v>146</v>
      </c>
      <c r="P177" s="8">
        <v>141.5</v>
      </c>
      <c r="Q177" s="8">
        <v>156.19999999999999</v>
      </c>
      <c r="R177" s="8">
        <v>135</v>
      </c>
      <c r="S177" s="8">
        <v>125.4</v>
      </c>
      <c r="T177" s="8">
        <v>133.5</v>
      </c>
      <c r="U177" s="8">
        <v>138.6</v>
      </c>
      <c r="V177" s="8">
        <v>125.7</v>
      </c>
      <c r="W177" s="8">
        <v>128.80000000000001</v>
      </c>
      <c r="X177" s="8">
        <v>127.4</v>
      </c>
      <c r="Y177" s="8">
        <v>115.3</v>
      </c>
      <c r="Z177" s="8">
        <v>125.1</v>
      </c>
      <c r="AA177" s="8">
        <v>136.6</v>
      </c>
      <c r="AB177" s="8">
        <v>124.9</v>
      </c>
      <c r="AC177" s="8">
        <v>124.9</v>
      </c>
      <c r="AD177" s="8">
        <v>134.80000000000001</v>
      </c>
    </row>
    <row r="178" spans="1:30" x14ac:dyDescent="0.35">
      <c r="A178" s="8" t="s">
        <v>34</v>
      </c>
      <c r="B178" s="8">
        <v>2017</v>
      </c>
      <c r="C178" s="8" t="s">
        <v>45</v>
      </c>
      <c r="D178" s="8">
        <v>135.69999999999999</v>
      </c>
      <c r="E178" s="8">
        <v>142.4</v>
      </c>
      <c r="F178" s="8">
        <v>142.9</v>
      </c>
      <c r="G178" s="8">
        <v>140.80000000000001</v>
      </c>
      <c r="H178" s="8">
        <v>119.2</v>
      </c>
      <c r="I178" s="8">
        <v>142.19999999999999</v>
      </c>
      <c r="J178" s="8">
        <v>173.8</v>
      </c>
      <c r="K178" s="8">
        <v>131.19999999999999</v>
      </c>
      <c r="L178" s="8">
        <v>123</v>
      </c>
      <c r="M178" s="8">
        <v>136.80000000000001</v>
      </c>
      <c r="N178" s="8">
        <v>129.19999999999999</v>
      </c>
      <c r="O178" s="8">
        <v>148.9</v>
      </c>
      <c r="P178" s="8">
        <v>142.1</v>
      </c>
      <c r="Q178" s="8">
        <v>153.19999999999999</v>
      </c>
      <c r="R178" s="8">
        <v>143</v>
      </c>
      <c r="S178" s="8">
        <v>134.80000000000001</v>
      </c>
      <c r="T178" s="8">
        <v>141.80000000000001</v>
      </c>
      <c r="U178" s="8">
        <v>138.6</v>
      </c>
      <c r="V178" s="8">
        <v>135.30000000000001</v>
      </c>
      <c r="W178" s="8">
        <v>134.4</v>
      </c>
      <c r="X178" s="8">
        <v>132.6</v>
      </c>
      <c r="Y178" s="8">
        <v>118.3</v>
      </c>
      <c r="Z178" s="8">
        <v>128.9</v>
      </c>
      <c r="AA178" s="8">
        <v>138.6</v>
      </c>
      <c r="AB178" s="8">
        <v>126.8</v>
      </c>
      <c r="AC178" s="8">
        <v>128.4</v>
      </c>
      <c r="AD178" s="8">
        <v>137.6</v>
      </c>
    </row>
    <row r="179" spans="1:30" x14ac:dyDescent="0.35">
      <c r="A179" s="8" t="s">
        <v>30</v>
      </c>
      <c r="B179" s="8">
        <v>2017</v>
      </c>
      <c r="C179" s="8" t="s">
        <v>46</v>
      </c>
      <c r="D179" s="8">
        <v>136.4</v>
      </c>
      <c r="E179" s="8">
        <v>143.69999999999999</v>
      </c>
      <c r="F179" s="8">
        <v>144.80000000000001</v>
      </c>
      <c r="G179" s="8">
        <v>141.9</v>
      </c>
      <c r="H179" s="8">
        <v>123.1</v>
      </c>
      <c r="I179" s="8">
        <v>147.19999999999999</v>
      </c>
      <c r="J179" s="8">
        <v>161</v>
      </c>
      <c r="K179" s="8">
        <v>133.80000000000001</v>
      </c>
      <c r="L179" s="8">
        <v>121.9</v>
      </c>
      <c r="M179" s="8">
        <v>135.80000000000001</v>
      </c>
      <c r="N179" s="8">
        <v>131.1</v>
      </c>
      <c r="O179" s="8">
        <v>151.4</v>
      </c>
      <c r="P179" s="8">
        <v>141.5</v>
      </c>
      <c r="Q179" s="8">
        <v>153.19999999999999</v>
      </c>
      <c r="R179" s="8">
        <v>148</v>
      </c>
      <c r="S179" s="8">
        <v>141.9</v>
      </c>
      <c r="T179" s="8">
        <v>147.19999999999999</v>
      </c>
      <c r="U179" s="8" t="s">
        <v>32</v>
      </c>
      <c r="V179" s="8">
        <v>142.6</v>
      </c>
      <c r="W179" s="8">
        <v>139.5</v>
      </c>
      <c r="X179" s="8">
        <v>136.1</v>
      </c>
      <c r="Y179" s="8">
        <v>122</v>
      </c>
      <c r="Z179" s="8">
        <v>133.4</v>
      </c>
      <c r="AA179" s="8">
        <v>141.1</v>
      </c>
      <c r="AB179" s="8">
        <v>127.8</v>
      </c>
      <c r="AC179" s="8">
        <v>131.9</v>
      </c>
      <c r="AD179" s="8">
        <v>139.80000000000001</v>
      </c>
    </row>
    <row r="180" spans="1:30" x14ac:dyDescent="0.35">
      <c r="A180" s="8" t="s">
        <v>33</v>
      </c>
      <c r="B180" s="8">
        <v>2017</v>
      </c>
      <c r="C180" s="8" t="s">
        <v>46</v>
      </c>
      <c r="D180" s="8">
        <v>134.4</v>
      </c>
      <c r="E180" s="8">
        <v>142.6</v>
      </c>
      <c r="F180" s="8">
        <v>145.9</v>
      </c>
      <c r="G180" s="8">
        <v>139.5</v>
      </c>
      <c r="H180" s="8">
        <v>115.9</v>
      </c>
      <c r="I180" s="8">
        <v>135</v>
      </c>
      <c r="J180" s="8">
        <v>163.19999999999999</v>
      </c>
      <c r="K180" s="8">
        <v>119.8</v>
      </c>
      <c r="L180" s="8">
        <v>120.7</v>
      </c>
      <c r="M180" s="8">
        <v>139.69999999999999</v>
      </c>
      <c r="N180" s="8">
        <v>125.7</v>
      </c>
      <c r="O180" s="8">
        <v>146.30000000000001</v>
      </c>
      <c r="P180" s="8">
        <v>138.80000000000001</v>
      </c>
      <c r="Q180" s="8">
        <v>157</v>
      </c>
      <c r="R180" s="8">
        <v>135.6</v>
      </c>
      <c r="S180" s="8">
        <v>125.6</v>
      </c>
      <c r="T180" s="8">
        <v>134</v>
      </c>
      <c r="U180" s="8">
        <v>139.1</v>
      </c>
      <c r="V180" s="8">
        <v>126.8</v>
      </c>
      <c r="W180" s="8">
        <v>129.30000000000001</v>
      </c>
      <c r="X180" s="8">
        <v>128.19999999999999</v>
      </c>
      <c r="Y180" s="8">
        <v>115.3</v>
      </c>
      <c r="Z180" s="8">
        <v>125.6</v>
      </c>
      <c r="AA180" s="8">
        <v>136.69999999999999</v>
      </c>
      <c r="AB180" s="8">
        <v>124.6</v>
      </c>
      <c r="AC180" s="8">
        <v>125.1</v>
      </c>
      <c r="AD180" s="8">
        <v>134.1</v>
      </c>
    </row>
    <row r="181" spans="1:30" x14ac:dyDescent="0.35">
      <c r="A181" s="8" t="s">
        <v>34</v>
      </c>
      <c r="B181" s="8">
        <v>2017</v>
      </c>
      <c r="C181" s="8" t="s">
        <v>46</v>
      </c>
      <c r="D181" s="8">
        <v>135.80000000000001</v>
      </c>
      <c r="E181" s="8">
        <v>143.30000000000001</v>
      </c>
      <c r="F181" s="8">
        <v>145.19999999999999</v>
      </c>
      <c r="G181" s="8">
        <v>141</v>
      </c>
      <c r="H181" s="8">
        <v>120.5</v>
      </c>
      <c r="I181" s="8">
        <v>141.5</v>
      </c>
      <c r="J181" s="8">
        <v>161.69999999999999</v>
      </c>
      <c r="K181" s="8">
        <v>129.1</v>
      </c>
      <c r="L181" s="8">
        <v>121.5</v>
      </c>
      <c r="M181" s="8">
        <v>137.1</v>
      </c>
      <c r="N181" s="8">
        <v>128.80000000000001</v>
      </c>
      <c r="O181" s="8">
        <v>149</v>
      </c>
      <c r="P181" s="8">
        <v>140.5</v>
      </c>
      <c r="Q181" s="8">
        <v>154.19999999999999</v>
      </c>
      <c r="R181" s="8">
        <v>143.1</v>
      </c>
      <c r="S181" s="8">
        <v>135.1</v>
      </c>
      <c r="T181" s="8">
        <v>142</v>
      </c>
      <c r="U181" s="8">
        <v>139.1</v>
      </c>
      <c r="V181" s="8">
        <v>136.6</v>
      </c>
      <c r="W181" s="8">
        <v>134.69999999999999</v>
      </c>
      <c r="X181" s="8">
        <v>133.1</v>
      </c>
      <c r="Y181" s="8">
        <v>118.5</v>
      </c>
      <c r="Z181" s="8">
        <v>129</v>
      </c>
      <c r="AA181" s="8">
        <v>138.5</v>
      </c>
      <c r="AB181" s="8">
        <v>126.5</v>
      </c>
      <c r="AC181" s="8">
        <v>128.6</v>
      </c>
      <c r="AD181" s="8">
        <v>137.19999999999999</v>
      </c>
    </row>
    <row r="182" spans="1:30" x14ac:dyDescent="0.35">
      <c r="A182" s="8" t="s">
        <v>30</v>
      </c>
      <c r="B182" s="8">
        <v>2018</v>
      </c>
      <c r="C182" s="8" t="s">
        <v>31</v>
      </c>
      <c r="D182" s="8">
        <v>136.6</v>
      </c>
      <c r="E182" s="8">
        <v>144.4</v>
      </c>
      <c r="F182" s="8">
        <v>143.80000000000001</v>
      </c>
      <c r="G182" s="8">
        <v>142</v>
      </c>
      <c r="H182" s="8">
        <v>123.2</v>
      </c>
      <c r="I182" s="8">
        <v>147.9</v>
      </c>
      <c r="J182" s="8">
        <v>152.1</v>
      </c>
      <c r="K182" s="8">
        <v>131.80000000000001</v>
      </c>
      <c r="L182" s="8">
        <v>119.5</v>
      </c>
      <c r="M182" s="8">
        <v>136</v>
      </c>
      <c r="N182" s="8">
        <v>131.19999999999999</v>
      </c>
      <c r="O182" s="8">
        <v>151.80000000000001</v>
      </c>
      <c r="P182" s="8">
        <v>140.4</v>
      </c>
      <c r="Q182" s="8">
        <v>153.6</v>
      </c>
      <c r="R182" s="8">
        <v>148.30000000000001</v>
      </c>
      <c r="S182" s="8">
        <v>142.30000000000001</v>
      </c>
      <c r="T182" s="8">
        <v>147.5</v>
      </c>
      <c r="U182" s="8" t="s">
        <v>32</v>
      </c>
      <c r="V182" s="8">
        <v>142.30000000000001</v>
      </c>
      <c r="W182" s="8">
        <v>139.80000000000001</v>
      </c>
      <c r="X182" s="8">
        <v>136</v>
      </c>
      <c r="Y182" s="8">
        <v>122.7</v>
      </c>
      <c r="Z182" s="8">
        <v>134.30000000000001</v>
      </c>
      <c r="AA182" s="8">
        <v>141.6</v>
      </c>
      <c r="AB182" s="8">
        <v>128.6</v>
      </c>
      <c r="AC182" s="8">
        <v>132.30000000000001</v>
      </c>
      <c r="AD182" s="8">
        <v>139.30000000000001</v>
      </c>
    </row>
    <row r="183" spans="1:30" x14ac:dyDescent="0.35">
      <c r="A183" s="8" t="s">
        <v>33</v>
      </c>
      <c r="B183" s="8">
        <v>2018</v>
      </c>
      <c r="C183" s="8" t="s">
        <v>31</v>
      </c>
      <c r="D183" s="8">
        <v>134.6</v>
      </c>
      <c r="E183" s="8">
        <v>143.69999999999999</v>
      </c>
      <c r="F183" s="8">
        <v>143.6</v>
      </c>
      <c r="G183" s="8">
        <v>139.6</v>
      </c>
      <c r="H183" s="8">
        <v>116.4</v>
      </c>
      <c r="I183" s="8">
        <v>133.80000000000001</v>
      </c>
      <c r="J183" s="8">
        <v>150.5</v>
      </c>
      <c r="K183" s="8">
        <v>118.4</v>
      </c>
      <c r="L183" s="8">
        <v>117.3</v>
      </c>
      <c r="M183" s="8">
        <v>140.5</v>
      </c>
      <c r="N183" s="8">
        <v>125.9</v>
      </c>
      <c r="O183" s="8">
        <v>146.80000000000001</v>
      </c>
      <c r="P183" s="8">
        <v>137.19999999999999</v>
      </c>
      <c r="Q183" s="8">
        <v>157.69999999999999</v>
      </c>
      <c r="R183" s="8">
        <v>136</v>
      </c>
      <c r="S183" s="8">
        <v>125.9</v>
      </c>
      <c r="T183" s="8">
        <v>134.4</v>
      </c>
      <c r="U183" s="8">
        <v>140.4</v>
      </c>
      <c r="V183" s="8">
        <v>127.3</v>
      </c>
      <c r="W183" s="8">
        <v>129.5</v>
      </c>
      <c r="X183" s="8">
        <v>129</v>
      </c>
      <c r="Y183" s="8">
        <v>116.3</v>
      </c>
      <c r="Z183" s="8">
        <v>126.2</v>
      </c>
      <c r="AA183" s="8">
        <v>137.1</v>
      </c>
      <c r="AB183" s="8">
        <v>125.5</v>
      </c>
      <c r="AC183" s="8">
        <v>125.8</v>
      </c>
      <c r="AD183" s="8">
        <v>134.1</v>
      </c>
    </row>
    <row r="184" spans="1:30" x14ac:dyDescent="0.35">
      <c r="A184" s="8" t="s">
        <v>34</v>
      </c>
      <c r="B184" s="8">
        <v>2018</v>
      </c>
      <c r="C184" s="8" t="s">
        <v>31</v>
      </c>
      <c r="D184" s="8">
        <v>136</v>
      </c>
      <c r="E184" s="8">
        <v>144.19999999999999</v>
      </c>
      <c r="F184" s="8">
        <v>143.69999999999999</v>
      </c>
      <c r="G184" s="8">
        <v>141.1</v>
      </c>
      <c r="H184" s="8">
        <v>120.7</v>
      </c>
      <c r="I184" s="8">
        <v>141.30000000000001</v>
      </c>
      <c r="J184" s="8">
        <v>151.6</v>
      </c>
      <c r="K184" s="8">
        <v>127.3</v>
      </c>
      <c r="L184" s="8">
        <v>118.8</v>
      </c>
      <c r="M184" s="8">
        <v>137.5</v>
      </c>
      <c r="N184" s="8">
        <v>129</v>
      </c>
      <c r="O184" s="8">
        <v>149.5</v>
      </c>
      <c r="P184" s="8">
        <v>139.19999999999999</v>
      </c>
      <c r="Q184" s="8">
        <v>154.69999999999999</v>
      </c>
      <c r="R184" s="8">
        <v>143.5</v>
      </c>
      <c r="S184" s="8">
        <v>135.5</v>
      </c>
      <c r="T184" s="8">
        <v>142.30000000000001</v>
      </c>
      <c r="U184" s="8">
        <v>140.4</v>
      </c>
      <c r="V184" s="8">
        <v>136.6</v>
      </c>
      <c r="W184" s="8">
        <v>134.9</v>
      </c>
      <c r="X184" s="8">
        <v>133.30000000000001</v>
      </c>
      <c r="Y184" s="8">
        <v>119.3</v>
      </c>
      <c r="Z184" s="8">
        <v>129.69999999999999</v>
      </c>
      <c r="AA184" s="8">
        <v>139</v>
      </c>
      <c r="AB184" s="8">
        <v>127.3</v>
      </c>
      <c r="AC184" s="8">
        <v>129.1</v>
      </c>
      <c r="AD184" s="8">
        <v>136.9</v>
      </c>
    </row>
    <row r="185" spans="1:30" x14ac:dyDescent="0.35">
      <c r="A185" s="8" t="s">
        <v>30</v>
      </c>
      <c r="B185" s="8">
        <v>2018</v>
      </c>
      <c r="C185" s="8" t="s">
        <v>35</v>
      </c>
      <c r="D185" s="8">
        <v>136.4</v>
      </c>
      <c r="E185" s="8">
        <v>143.69999999999999</v>
      </c>
      <c r="F185" s="8">
        <v>140.6</v>
      </c>
      <c r="G185" s="8">
        <v>141.5</v>
      </c>
      <c r="H185" s="8">
        <v>122.9</v>
      </c>
      <c r="I185" s="8">
        <v>149.4</v>
      </c>
      <c r="J185" s="8">
        <v>142.4</v>
      </c>
      <c r="K185" s="8">
        <v>130.19999999999999</v>
      </c>
      <c r="L185" s="8">
        <v>117.9</v>
      </c>
      <c r="M185" s="8">
        <v>135.6</v>
      </c>
      <c r="N185" s="8">
        <v>130.5</v>
      </c>
      <c r="O185" s="8">
        <v>151.69999999999999</v>
      </c>
      <c r="P185" s="8">
        <v>138.69999999999999</v>
      </c>
      <c r="Q185" s="8">
        <v>153.30000000000001</v>
      </c>
      <c r="R185" s="8">
        <v>148.69999999999999</v>
      </c>
      <c r="S185" s="8">
        <v>142.4</v>
      </c>
      <c r="T185" s="8">
        <v>147.80000000000001</v>
      </c>
      <c r="U185" s="8" t="s">
        <v>32</v>
      </c>
      <c r="V185" s="8">
        <v>142.4</v>
      </c>
      <c r="W185" s="8">
        <v>139.9</v>
      </c>
      <c r="X185" s="8">
        <v>136.19999999999999</v>
      </c>
      <c r="Y185" s="8">
        <v>123.3</v>
      </c>
      <c r="Z185" s="8">
        <v>134.30000000000001</v>
      </c>
      <c r="AA185" s="8">
        <v>141.5</v>
      </c>
      <c r="AB185" s="8">
        <v>128.80000000000001</v>
      </c>
      <c r="AC185" s="8">
        <v>132.5</v>
      </c>
      <c r="AD185" s="8">
        <v>138.5</v>
      </c>
    </row>
    <row r="186" spans="1:30" x14ac:dyDescent="0.35">
      <c r="A186" s="8" t="s">
        <v>33</v>
      </c>
      <c r="B186" s="8">
        <v>2018</v>
      </c>
      <c r="C186" s="8" t="s">
        <v>35</v>
      </c>
      <c r="D186" s="8">
        <v>134.80000000000001</v>
      </c>
      <c r="E186" s="8">
        <v>143</v>
      </c>
      <c r="F186" s="8">
        <v>139.9</v>
      </c>
      <c r="G186" s="8">
        <v>139.9</v>
      </c>
      <c r="H186" s="8">
        <v>116.2</v>
      </c>
      <c r="I186" s="8">
        <v>135.5</v>
      </c>
      <c r="J186" s="8">
        <v>136.9</v>
      </c>
      <c r="K186" s="8">
        <v>117</v>
      </c>
      <c r="L186" s="8">
        <v>115.4</v>
      </c>
      <c r="M186" s="8">
        <v>140.69999999999999</v>
      </c>
      <c r="N186" s="8">
        <v>125.9</v>
      </c>
      <c r="O186" s="8">
        <v>147.1</v>
      </c>
      <c r="P186" s="8">
        <v>135.6</v>
      </c>
      <c r="Q186" s="8">
        <v>159.30000000000001</v>
      </c>
      <c r="R186" s="8">
        <v>136.30000000000001</v>
      </c>
      <c r="S186" s="8">
        <v>126.1</v>
      </c>
      <c r="T186" s="8">
        <v>134.69999999999999</v>
      </c>
      <c r="U186" s="8">
        <v>141.30000000000001</v>
      </c>
      <c r="V186" s="8">
        <v>127.3</v>
      </c>
      <c r="W186" s="8">
        <v>129.9</v>
      </c>
      <c r="X186" s="8">
        <v>129.80000000000001</v>
      </c>
      <c r="Y186" s="8">
        <v>117.4</v>
      </c>
      <c r="Z186" s="8">
        <v>126.5</v>
      </c>
      <c r="AA186" s="8">
        <v>137.19999999999999</v>
      </c>
      <c r="AB186" s="8">
        <v>126.2</v>
      </c>
      <c r="AC186" s="8">
        <v>126.5</v>
      </c>
      <c r="AD186" s="8">
        <v>134</v>
      </c>
    </row>
    <row r="187" spans="1:30" x14ac:dyDescent="0.35">
      <c r="A187" s="8" t="s">
        <v>34</v>
      </c>
      <c r="B187" s="8">
        <v>2018</v>
      </c>
      <c r="C187" s="8" t="s">
        <v>35</v>
      </c>
      <c r="D187" s="8">
        <v>135.9</v>
      </c>
      <c r="E187" s="8">
        <v>143.5</v>
      </c>
      <c r="F187" s="8">
        <v>140.30000000000001</v>
      </c>
      <c r="G187" s="8">
        <v>140.9</v>
      </c>
      <c r="H187" s="8">
        <v>120.4</v>
      </c>
      <c r="I187" s="8">
        <v>142.9</v>
      </c>
      <c r="J187" s="8">
        <v>140.5</v>
      </c>
      <c r="K187" s="8">
        <v>125.8</v>
      </c>
      <c r="L187" s="8">
        <v>117.1</v>
      </c>
      <c r="M187" s="8">
        <v>137.30000000000001</v>
      </c>
      <c r="N187" s="8">
        <v>128.6</v>
      </c>
      <c r="O187" s="8">
        <v>149.6</v>
      </c>
      <c r="P187" s="8">
        <v>137.6</v>
      </c>
      <c r="Q187" s="8">
        <v>154.9</v>
      </c>
      <c r="R187" s="8">
        <v>143.80000000000001</v>
      </c>
      <c r="S187" s="8">
        <v>135.6</v>
      </c>
      <c r="T187" s="8">
        <v>142.6</v>
      </c>
      <c r="U187" s="8">
        <v>141.30000000000001</v>
      </c>
      <c r="V187" s="8">
        <v>136.69999999999999</v>
      </c>
      <c r="W187" s="8">
        <v>135.19999999999999</v>
      </c>
      <c r="X187" s="8">
        <v>133.80000000000001</v>
      </c>
      <c r="Y187" s="8">
        <v>120.2</v>
      </c>
      <c r="Z187" s="8">
        <v>129.9</v>
      </c>
      <c r="AA187" s="8">
        <v>139</v>
      </c>
      <c r="AB187" s="8">
        <v>127.7</v>
      </c>
      <c r="AC187" s="8">
        <v>129.6</v>
      </c>
      <c r="AD187" s="8">
        <v>136.4</v>
      </c>
    </row>
    <row r="188" spans="1:30" x14ac:dyDescent="0.35">
      <c r="A188" s="8" t="s">
        <v>30</v>
      </c>
      <c r="B188" s="8">
        <v>2018</v>
      </c>
      <c r="C188" s="8" t="s">
        <v>36</v>
      </c>
      <c r="D188" s="8">
        <v>136.80000000000001</v>
      </c>
      <c r="E188" s="8">
        <v>143.80000000000001</v>
      </c>
      <c r="F188" s="8">
        <v>140</v>
      </c>
      <c r="G188" s="8">
        <v>142</v>
      </c>
      <c r="H188" s="8">
        <v>123.2</v>
      </c>
      <c r="I188" s="8">
        <v>152.9</v>
      </c>
      <c r="J188" s="8">
        <v>138</v>
      </c>
      <c r="K188" s="8">
        <v>129.30000000000001</v>
      </c>
      <c r="L188" s="8">
        <v>117.1</v>
      </c>
      <c r="M188" s="8">
        <v>136.30000000000001</v>
      </c>
      <c r="N188" s="8">
        <v>131.19999999999999</v>
      </c>
      <c r="O188" s="8">
        <v>152.80000000000001</v>
      </c>
      <c r="P188" s="8">
        <v>138.6</v>
      </c>
      <c r="Q188" s="8">
        <v>155.1</v>
      </c>
      <c r="R188" s="8">
        <v>149.19999999999999</v>
      </c>
      <c r="S188" s="8">
        <v>143</v>
      </c>
      <c r="T188" s="8">
        <v>148.30000000000001</v>
      </c>
      <c r="U188" s="8" t="s">
        <v>32</v>
      </c>
      <c r="V188" s="8">
        <v>142.6</v>
      </c>
      <c r="W188" s="8">
        <v>139.9</v>
      </c>
      <c r="X188" s="8">
        <v>136.69999999999999</v>
      </c>
      <c r="Y188" s="8">
        <v>124.6</v>
      </c>
      <c r="Z188" s="8">
        <v>135.1</v>
      </c>
      <c r="AA188" s="8">
        <v>142.69999999999999</v>
      </c>
      <c r="AB188" s="8">
        <v>129.30000000000001</v>
      </c>
      <c r="AC188" s="8">
        <v>133.30000000000001</v>
      </c>
      <c r="AD188" s="8">
        <v>138.69999999999999</v>
      </c>
    </row>
    <row r="189" spans="1:30" x14ac:dyDescent="0.35">
      <c r="A189" s="8" t="s">
        <v>33</v>
      </c>
      <c r="B189" s="8">
        <v>2018</v>
      </c>
      <c r="C189" s="8" t="s">
        <v>36</v>
      </c>
      <c r="D189" s="8">
        <v>135</v>
      </c>
      <c r="E189" s="8">
        <v>143.1</v>
      </c>
      <c r="F189" s="8">
        <v>135.5</v>
      </c>
      <c r="G189" s="8">
        <v>139.9</v>
      </c>
      <c r="H189" s="8">
        <v>116.5</v>
      </c>
      <c r="I189" s="8">
        <v>138.5</v>
      </c>
      <c r="J189" s="8">
        <v>128</v>
      </c>
      <c r="K189" s="8">
        <v>115.5</v>
      </c>
      <c r="L189" s="8">
        <v>114.2</v>
      </c>
      <c r="M189" s="8">
        <v>140.69999999999999</v>
      </c>
      <c r="N189" s="8">
        <v>126.2</v>
      </c>
      <c r="O189" s="8">
        <v>147.6</v>
      </c>
      <c r="P189" s="8">
        <v>134.80000000000001</v>
      </c>
      <c r="Q189" s="8">
        <v>159.69999999999999</v>
      </c>
      <c r="R189" s="8">
        <v>136.69999999999999</v>
      </c>
      <c r="S189" s="8">
        <v>126.7</v>
      </c>
      <c r="T189" s="8">
        <v>135.19999999999999</v>
      </c>
      <c r="U189" s="8">
        <v>142</v>
      </c>
      <c r="V189" s="8">
        <v>126.4</v>
      </c>
      <c r="W189" s="8">
        <v>130.80000000000001</v>
      </c>
      <c r="X189" s="8">
        <v>130.5</v>
      </c>
      <c r="Y189" s="8">
        <v>117.8</v>
      </c>
      <c r="Z189" s="8">
        <v>126.8</v>
      </c>
      <c r="AA189" s="8">
        <v>137.80000000000001</v>
      </c>
      <c r="AB189" s="8">
        <v>126.7</v>
      </c>
      <c r="AC189" s="8">
        <v>127.1</v>
      </c>
      <c r="AD189" s="8">
        <v>134</v>
      </c>
    </row>
    <row r="190" spans="1:30" x14ac:dyDescent="0.35">
      <c r="A190" s="8" t="s">
        <v>34</v>
      </c>
      <c r="B190" s="8">
        <v>2018</v>
      </c>
      <c r="C190" s="8" t="s">
        <v>36</v>
      </c>
      <c r="D190" s="8">
        <v>136.19999999999999</v>
      </c>
      <c r="E190" s="8">
        <v>143.6</v>
      </c>
      <c r="F190" s="8">
        <v>138.30000000000001</v>
      </c>
      <c r="G190" s="8">
        <v>141.19999999999999</v>
      </c>
      <c r="H190" s="8">
        <v>120.7</v>
      </c>
      <c r="I190" s="8">
        <v>146.19999999999999</v>
      </c>
      <c r="J190" s="8">
        <v>134.6</v>
      </c>
      <c r="K190" s="8">
        <v>124.6</v>
      </c>
      <c r="L190" s="8">
        <v>116.1</v>
      </c>
      <c r="M190" s="8">
        <v>137.80000000000001</v>
      </c>
      <c r="N190" s="8">
        <v>129.1</v>
      </c>
      <c r="O190" s="8">
        <v>150.4</v>
      </c>
      <c r="P190" s="8">
        <v>137.19999999999999</v>
      </c>
      <c r="Q190" s="8">
        <v>156.30000000000001</v>
      </c>
      <c r="R190" s="8">
        <v>144.30000000000001</v>
      </c>
      <c r="S190" s="8">
        <v>136.19999999999999</v>
      </c>
      <c r="T190" s="8">
        <v>143.1</v>
      </c>
      <c r="U190" s="8">
        <v>142</v>
      </c>
      <c r="V190" s="8">
        <v>136.5</v>
      </c>
      <c r="W190" s="8">
        <v>135.6</v>
      </c>
      <c r="X190" s="8">
        <v>134.30000000000001</v>
      </c>
      <c r="Y190" s="8">
        <v>121</v>
      </c>
      <c r="Z190" s="8">
        <v>130.4</v>
      </c>
      <c r="AA190" s="8">
        <v>139.80000000000001</v>
      </c>
      <c r="AB190" s="8">
        <v>128.19999999999999</v>
      </c>
      <c r="AC190" s="8">
        <v>130.30000000000001</v>
      </c>
      <c r="AD190" s="8">
        <v>136.5</v>
      </c>
    </row>
    <row r="191" spans="1:30" x14ac:dyDescent="0.35">
      <c r="A191" s="8" t="s">
        <v>30</v>
      </c>
      <c r="B191" s="8">
        <v>2018</v>
      </c>
      <c r="C191" s="8" t="s">
        <v>37</v>
      </c>
      <c r="D191" s="8">
        <v>137.1</v>
      </c>
      <c r="E191" s="8">
        <v>144.5</v>
      </c>
      <c r="F191" s="8">
        <v>135.9</v>
      </c>
      <c r="G191" s="8">
        <v>142.4</v>
      </c>
      <c r="H191" s="8">
        <v>123.5</v>
      </c>
      <c r="I191" s="8">
        <v>156.4</v>
      </c>
      <c r="J191" s="8">
        <v>135.1</v>
      </c>
      <c r="K191" s="8">
        <v>128.4</v>
      </c>
      <c r="L191" s="8">
        <v>115.2</v>
      </c>
      <c r="M191" s="8">
        <v>137.19999999999999</v>
      </c>
      <c r="N191" s="8">
        <v>131.9</v>
      </c>
      <c r="O191" s="8">
        <v>153.80000000000001</v>
      </c>
      <c r="P191" s="8">
        <v>138.6</v>
      </c>
      <c r="Q191" s="8">
        <v>156.1</v>
      </c>
      <c r="R191" s="8">
        <v>150.1</v>
      </c>
      <c r="S191" s="8">
        <v>143.30000000000001</v>
      </c>
      <c r="T191" s="8">
        <v>149.1</v>
      </c>
      <c r="U191" s="8" t="s">
        <v>32</v>
      </c>
      <c r="V191" s="8">
        <v>143.80000000000001</v>
      </c>
      <c r="W191" s="8">
        <v>140.9</v>
      </c>
      <c r="X191" s="8">
        <v>137.6</v>
      </c>
      <c r="Y191" s="8">
        <v>125.3</v>
      </c>
      <c r="Z191" s="8">
        <v>136</v>
      </c>
      <c r="AA191" s="8">
        <v>143.69999999999999</v>
      </c>
      <c r="AB191" s="8">
        <v>130.4</v>
      </c>
      <c r="AC191" s="8">
        <v>134.19999999999999</v>
      </c>
      <c r="AD191" s="8">
        <v>139.1</v>
      </c>
    </row>
    <row r="192" spans="1:30" x14ac:dyDescent="0.35">
      <c r="A192" s="8" t="s">
        <v>33</v>
      </c>
      <c r="B192" s="8">
        <v>2018</v>
      </c>
      <c r="C192" s="8" t="s">
        <v>37</v>
      </c>
      <c r="D192" s="8">
        <v>135</v>
      </c>
      <c r="E192" s="8">
        <v>144.30000000000001</v>
      </c>
      <c r="F192" s="8">
        <v>130.80000000000001</v>
      </c>
      <c r="G192" s="8">
        <v>140.30000000000001</v>
      </c>
      <c r="H192" s="8">
        <v>116.6</v>
      </c>
      <c r="I192" s="8">
        <v>150.1</v>
      </c>
      <c r="J192" s="8">
        <v>127.6</v>
      </c>
      <c r="K192" s="8">
        <v>114</v>
      </c>
      <c r="L192" s="8">
        <v>110.6</v>
      </c>
      <c r="M192" s="8">
        <v>140.19999999999999</v>
      </c>
      <c r="N192" s="8">
        <v>126.5</v>
      </c>
      <c r="O192" s="8">
        <v>148.30000000000001</v>
      </c>
      <c r="P192" s="8">
        <v>135.69999999999999</v>
      </c>
      <c r="Q192" s="8">
        <v>159.19999999999999</v>
      </c>
      <c r="R192" s="8">
        <v>137.80000000000001</v>
      </c>
      <c r="S192" s="8">
        <v>127.4</v>
      </c>
      <c r="T192" s="8">
        <v>136.19999999999999</v>
      </c>
      <c r="U192" s="8">
        <v>142.9</v>
      </c>
      <c r="V192" s="8">
        <v>124.6</v>
      </c>
      <c r="W192" s="8">
        <v>131.80000000000001</v>
      </c>
      <c r="X192" s="8">
        <v>131.30000000000001</v>
      </c>
      <c r="Y192" s="8">
        <v>118.9</v>
      </c>
      <c r="Z192" s="8">
        <v>127.6</v>
      </c>
      <c r="AA192" s="8">
        <v>139.69999999999999</v>
      </c>
      <c r="AB192" s="8">
        <v>127.6</v>
      </c>
      <c r="AC192" s="8">
        <v>128.19999999999999</v>
      </c>
      <c r="AD192" s="8">
        <v>134.80000000000001</v>
      </c>
    </row>
    <row r="193" spans="1:30" x14ac:dyDescent="0.35">
      <c r="A193" s="8" t="s">
        <v>34</v>
      </c>
      <c r="B193" s="8">
        <v>2018</v>
      </c>
      <c r="C193" s="8" t="s">
        <v>37</v>
      </c>
      <c r="D193" s="8">
        <v>136.4</v>
      </c>
      <c r="E193" s="8">
        <v>144.4</v>
      </c>
      <c r="F193" s="8">
        <v>133.9</v>
      </c>
      <c r="G193" s="8">
        <v>141.6</v>
      </c>
      <c r="H193" s="8">
        <v>121</v>
      </c>
      <c r="I193" s="8">
        <v>153.5</v>
      </c>
      <c r="J193" s="8">
        <v>132.6</v>
      </c>
      <c r="K193" s="8">
        <v>123.5</v>
      </c>
      <c r="L193" s="8">
        <v>113.7</v>
      </c>
      <c r="M193" s="8">
        <v>138.19999999999999</v>
      </c>
      <c r="N193" s="8">
        <v>129.6</v>
      </c>
      <c r="O193" s="8">
        <v>151.19999999999999</v>
      </c>
      <c r="P193" s="8">
        <v>137.5</v>
      </c>
      <c r="Q193" s="8">
        <v>156.9</v>
      </c>
      <c r="R193" s="8">
        <v>145.30000000000001</v>
      </c>
      <c r="S193" s="8">
        <v>136.69999999999999</v>
      </c>
      <c r="T193" s="8">
        <v>144</v>
      </c>
      <c r="U193" s="8">
        <v>142.9</v>
      </c>
      <c r="V193" s="8">
        <v>136.5</v>
      </c>
      <c r="W193" s="8">
        <v>136.6</v>
      </c>
      <c r="X193" s="8">
        <v>135.19999999999999</v>
      </c>
      <c r="Y193" s="8">
        <v>121.9</v>
      </c>
      <c r="Z193" s="8">
        <v>131.30000000000001</v>
      </c>
      <c r="AA193" s="8">
        <v>141.4</v>
      </c>
      <c r="AB193" s="8">
        <v>129.19999999999999</v>
      </c>
      <c r="AC193" s="8">
        <v>131.30000000000001</v>
      </c>
      <c r="AD193" s="8">
        <v>137.1</v>
      </c>
    </row>
    <row r="194" spans="1:30" x14ac:dyDescent="0.35">
      <c r="A194" s="8" t="s">
        <v>30</v>
      </c>
      <c r="B194" s="8">
        <v>2018</v>
      </c>
      <c r="C194" s="8" t="s">
        <v>38</v>
      </c>
      <c r="D194" s="8">
        <v>137.4</v>
      </c>
      <c r="E194" s="8">
        <v>145.69999999999999</v>
      </c>
      <c r="F194" s="8">
        <v>135.5</v>
      </c>
      <c r="G194" s="8">
        <v>142.9</v>
      </c>
      <c r="H194" s="8">
        <v>123.6</v>
      </c>
      <c r="I194" s="8">
        <v>157.5</v>
      </c>
      <c r="J194" s="8">
        <v>137.80000000000001</v>
      </c>
      <c r="K194" s="8">
        <v>127.2</v>
      </c>
      <c r="L194" s="8">
        <v>111.8</v>
      </c>
      <c r="M194" s="8">
        <v>137.4</v>
      </c>
      <c r="N194" s="8">
        <v>132.19999999999999</v>
      </c>
      <c r="O194" s="8">
        <v>154.30000000000001</v>
      </c>
      <c r="P194" s="8">
        <v>139.1</v>
      </c>
      <c r="Q194" s="8">
        <v>157</v>
      </c>
      <c r="R194" s="8">
        <v>150.80000000000001</v>
      </c>
      <c r="S194" s="8">
        <v>144.1</v>
      </c>
      <c r="T194" s="8">
        <v>149.80000000000001</v>
      </c>
      <c r="U194" s="8" t="s">
        <v>32</v>
      </c>
      <c r="V194" s="8">
        <v>144.30000000000001</v>
      </c>
      <c r="W194" s="8">
        <v>141.80000000000001</v>
      </c>
      <c r="X194" s="8">
        <v>138.4</v>
      </c>
      <c r="Y194" s="8">
        <v>126.4</v>
      </c>
      <c r="Z194" s="8">
        <v>136.80000000000001</v>
      </c>
      <c r="AA194" s="8">
        <v>144.4</v>
      </c>
      <c r="AB194" s="8">
        <v>131.19999999999999</v>
      </c>
      <c r="AC194" s="8">
        <v>135.1</v>
      </c>
      <c r="AD194" s="8">
        <v>139.80000000000001</v>
      </c>
    </row>
    <row r="195" spans="1:30" x14ac:dyDescent="0.35">
      <c r="A195" s="8" t="s">
        <v>33</v>
      </c>
      <c r="B195" s="8">
        <v>2018</v>
      </c>
      <c r="C195" s="8" t="s">
        <v>38</v>
      </c>
      <c r="D195" s="8">
        <v>135</v>
      </c>
      <c r="E195" s="8">
        <v>148.19999999999999</v>
      </c>
      <c r="F195" s="8">
        <v>130.5</v>
      </c>
      <c r="G195" s="8">
        <v>140.69999999999999</v>
      </c>
      <c r="H195" s="8">
        <v>116.4</v>
      </c>
      <c r="I195" s="8">
        <v>151.30000000000001</v>
      </c>
      <c r="J195" s="8">
        <v>131.4</v>
      </c>
      <c r="K195" s="8">
        <v>112.8</v>
      </c>
      <c r="L195" s="8">
        <v>105.3</v>
      </c>
      <c r="M195" s="8">
        <v>139.6</v>
      </c>
      <c r="N195" s="8">
        <v>126.6</v>
      </c>
      <c r="O195" s="8">
        <v>148.69999999999999</v>
      </c>
      <c r="P195" s="8">
        <v>136.4</v>
      </c>
      <c r="Q195" s="8">
        <v>160.30000000000001</v>
      </c>
      <c r="R195" s="8">
        <v>138.6</v>
      </c>
      <c r="S195" s="8">
        <v>127.9</v>
      </c>
      <c r="T195" s="8">
        <v>137</v>
      </c>
      <c r="U195" s="8">
        <v>143.19999999999999</v>
      </c>
      <c r="V195" s="8">
        <v>124.7</v>
      </c>
      <c r="W195" s="8">
        <v>132.5</v>
      </c>
      <c r="X195" s="8">
        <v>132</v>
      </c>
      <c r="Y195" s="8">
        <v>119.8</v>
      </c>
      <c r="Z195" s="8">
        <v>128</v>
      </c>
      <c r="AA195" s="8">
        <v>140.4</v>
      </c>
      <c r="AB195" s="8">
        <v>128.1</v>
      </c>
      <c r="AC195" s="8">
        <v>128.9</v>
      </c>
      <c r="AD195" s="8">
        <v>135.4</v>
      </c>
    </row>
    <row r="196" spans="1:30" x14ac:dyDescent="0.35">
      <c r="A196" s="8" t="s">
        <v>34</v>
      </c>
      <c r="B196" s="8">
        <v>2018</v>
      </c>
      <c r="C196" s="8" t="s">
        <v>38</v>
      </c>
      <c r="D196" s="8">
        <v>136.6</v>
      </c>
      <c r="E196" s="8">
        <v>146.6</v>
      </c>
      <c r="F196" s="8">
        <v>133.6</v>
      </c>
      <c r="G196" s="8">
        <v>142.1</v>
      </c>
      <c r="H196" s="8">
        <v>121</v>
      </c>
      <c r="I196" s="8">
        <v>154.6</v>
      </c>
      <c r="J196" s="8">
        <v>135.6</v>
      </c>
      <c r="K196" s="8">
        <v>122.3</v>
      </c>
      <c r="L196" s="8">
        <v>109.6</v>
      </c>
      <c r="M196" s="8">
        <v>138.1</v>
      </c>
      <c r="N196" s="8">
        <v>129.9</v>
      </c>
      <c r="O196" s="8">
        <v>151.69999999999999</v>
      </c>
      <c r="P196" s="8">
        <v>138.1</v>
      </c>
      <c r="Q196" s="8">
        <v>157.9</v>
      </c>
      <c r="R196" s="8">
        <v>146</v>
      </c>
      <c r="S196" s="8">
        <v>137.4</v>
      </c>
      <c r="T196" s="8">
        <v>144.69999999999999</v>
      </c>
      <c r="U196" s="8">
        <v>143.19999999999999</v>
      </c>
      <c r="V196" s="8">
        <v>136.9</v>
      </c>
      <c r="W196" s="8">
        <v>137.4</v>
      </c>
      <c r="X196" s="8">
        <v>136</v>
      </c>
      <c r="Y196" s="8">
        <v>122.9</v>
      </c>
      <c r="Z196" s="8">
        <v>131.80000000000001</v>
      </c>
      <c r="AA196" s="8">
        <v>142.1</v>
      </c>
      <c r="AB196" s="8">
        <v>129.9</v>
      </c>
      <c r="AC196" s="8">
        <v>132.1</v>
      </c>
      <c r="AD196" s="8">
        <v>137.80000000000001</v>
      </c>
    </row>
    <row r="197" spans="1:30" x14ac:dyDescent="0.35">
      <c r="A197" s="8" t="s">
        <v>30</v>
      </c>
      <c r="B197" s="8">
        <v>2018</v>
      </c>
      <c r="C197" s="8" t="s">
        <v>39</v>
      </c>
      <c r="D197" s="8">
        <v>137.6</v>
      </c>
      <c r="E197" s="8">
        <v>148.1</v>
      </c>
      <c r="F197" s="8">
        <v>136.69999999999999</v>
      </c>
      <c r="G197" s="8">
        <v>143.19999999999999</v>
      </c>
      <c r="H197" s="8">
        <v>124</v>
      </c>
      <c r="I197" s="8">
        <v>154.1</v>
      </c>
      <c r="J197" s="8">
        <v>143.5</v>
      </c>
      <c r="K197" s="8">
        <v>126</v>
      </c>
      <c r="L197" s="8">
        <v>112.4</v>
      </c>
      <c r="M197" s="8">
        <v>137.6</v>
      </c>
      <c r="N197" s="8">
        <v>132.80000000000001</v>
      </c>
      <c r="O197" s="8">
        <v>154.30000000000001</v>
      </c>
      <c r="P197" s="8">
        <v>140</v>
      </c>
      <c r="Q197" s="8">
        <v>157.30000000000001</v>
      </c>
      <c r="R197" s="8">
        <v>151.30000000000001</v>
      </c>
      <c r="S197" s="8">
        <v>144.69999999999999</v>
      </c>
      <c r="T197" s="8">
        <v>150.30000000000001</v>
      </c>
      <c r="U197" s="8" t="s">
        <v>32</v>
      </c>
      <c r="V197" s="8">
        <v>145.1</v>
      </c>
      <c r="W197" s="8">
        <v>142.19999999999999</v>
      </c>
      <c r="X197" s="8">
        <v>138.4</v>
      </c>
      <c r="Y197" s="8">
        <v>127.4</v>
      </c>
      <c r="Z197" s="8">
        <v>137.80000000000001</v>
      </c>
      <c r="AA197" s="8">
        <v>145.1</v>
      </c>
      <c r="AB197" s="8">
        <v>131.4</v>
      </c>
      <c r="AC197" s="8">
        <v>135.6</v>
      </c>
      <c r="AD197" s="8">
        <v>140.5</v>
      </c>
    </row>
    <row r="198" spans="1:30" x14ac:dyDescent="0.35">
      <c r="A198" s="8" t="s">
        <v>33</v>
      </c>
      <c r="B198" s="8">
        <v>2018</v>
      </c>
      <c r="C198" s="8" t="s">
        <v>39</v>
      </c>
      <c r="D198" s="8">
        <v>135.30000000000001</v>
      </c>
      <c r="E198" s="8">
        <v>149.69999999999999</v>
      </c>
      <c r="F198" s="8">
        <v>133.9</v>
      </c>
      <c r="G198" s="8">
        <v>140.80000000000001</v>
      </c>
      <c r="H198" s="8">
        <v>116.6</v>
      </c>
      <c r="I198" s="8">
        <v>152.19999999999999</v>
      </c>
      <c r="J198" s="8">
        <v>144</v>
      </c>
      <c r="K198" s="8">
        <v>112.3</v>
      </c>
      <c r="L198" s="8">
        <v>108.4</v>
      </c>
      <c r="M198" s="8">
        <v>140</v>
      </c>
      <c r="N198" s="8">
        <v>126.7</v>
      </c>
      <c r="O198" s="8">
        <v>149</v>
      </c>
      <c r="P198" s="8">
        <v>138.4</v>
      </c>
      <c r="Q198" s="8">
        <v>161</v>
      </c>
      <c r="R198" s="8">
        <v>138.9</v>
      </c>
      <c r="S198" s="8">
        <v>128.69999999999999</v>
      </c>
      <c r="T198" s="8">
        <v>137.4</v>
      </c>
      <c r="U198" s="8">
        <v>142.5</v>
      </c>
      <c r="V198" s="8">
        <v>126.5</v>
      </c>
      <c r="W198" s="8">
        <v>133.1</v>
      </c>
      <c r="X198" s="8">
        <v>132.6</v>
      </c>
      <c r="Y198" s="8">
        <v>120.4</v>
      </c>
      <c r="Z198" s="8">
        <v>128.5</v>
      </c>
      <c r="AA198" s="8">
        <v>141.19999999999999</v>
      </c>
      <c r="AB198" s="8">
        <v>128.19999999999999</v>
      </c>
      <c r="AC198" s="8">
        <v>129.5</v>
      </c>
      <c r="AD198" s="8">
        <v>136.19999999999999</v>
      </c>
    </row>
    <row r="199" spans="1:30" x14ac:dyDescent="0.35">
      <c r="A199" s="8" t="s">
        <v>34</v>
      </c>
      <c r="B199" s="8">
        <v>2018</v>
      </c>
      <c r="C199" s="8" t="s">
        <v>39</v>
      </c>
      <c r="D199" s="8">
        <v>136.9</v>
      </c>
      <c r="E199" s="8">
        <v>148.69999999999999</v>
      </c>
      <c r="F199" s="8">
        <v>135.6</v>
      </c>
      <c r="G199" s="8">
        <v>142.30000000000001</v>
      </c>
      <c r="H199" s="8">
        <v>121.3</v>
      </c>
      <c r="I199" s="8">
        <v>153.19999999999999</v>
      </c>
      <c r="J199" s="8">
        <v>143.69999999999999</v>
      </c>
      <c r="K199" s="8">
        <v>121.4</v>
      </c>
      <c r="L199" s="8">
        <v>111.1</v>
      </c>
      <c r="M199" s="8">
        <v>138.4</v>
      </c>
      <c r="N199" s="8">
        <v>130.30000000000001</v>
      </c>
      <c r="O199" s="8">
        <v>151.80000000000001</v>
      </c>
      <c r="P199" s="8">
        <v>139.4</v>
      </c>
      <c r="Q199" s="8">
        <v>158.30000000000001</v>
      </c>
      <c r="R199" s="8">
        <v>146.4</v>
      </c>
      <c r="S199" s="8">
        <v>138.1</v>
      </c>
      <c r="T199" s="8">
        <v>145.19999999999999</v>
      </c>
      <c r="U199" s="8">
        <v>142.5</v>
      </c>
      <c r="V199" s="8">
        <v>138.1</v>
      </c>
      <c r="W199" s="8">
        <v>137.9</v>
      </c>
      <c r="X199" s="8">
        <v>136.19999999999999</v>
      </c>
      <c r="Y199" s="8">
        <v>123.7</v>
      </c>
      <c r="Z199" s="8">
        <v>132.6</v>
      </c>
      <c r="AA199" s="8">
        <v>142.80000000000001</v>
      </c>
      <c r="AB199" s="8">
        <v>130.1</v>
      </c>
      <c r="AC199" s="8">
        <v>132.6</v>
      </c>
      <c r="AD199" s="8">
        <v>138.5</v>
      </c>
    </row>
    <row r="200" spans="1:30" x14ac:dyDescent="0.35">
      <c r="A200" s="8" t="s">
        <v>30</v>
      </c>
      <c r="B200" s="8">
        <v>2018</v>
      </c>
      <c r="C200" s="8" t="s">
        <v>40</v>
      </c>
      <c r="D200" s="8">
        <v>138.4</v>
      </c>
      <c r="E200" s="8">
        <v>149.30000000000001</v>
      </c>
      <c r="F200" s="8">
        <v>139.30000000000001</v>
      </c>
      <c r="G200" s="8">
        <v>143.4</v>
      </c>
      <c r="H200" s="8">
        <v>124.1</v>
      </c>
      <c r="I200" s="8">
        <v>153.30000000000001</v>
      </c>
      <c r="J200" s="8">
        <v>154.19999999999999</v>
      </c>
      <c r="K200" s="8">
        <v>126.4</v>
      </c>
      <c r="L200" s="8">
        <v>114.3</v>
      </c>
      <c r="M200" s="8">
        <v>138.19999999999999</v>
      </c>
      <c r="N200" s="8">
        <v>132.80000000000001</v>
      </c>
      <c r="O200" s="8">
        <v>154.80000000000001</v>
      </c>
      <c r="P200" s="8">
        <v>142</v>
      </c>
      <c r="Q200" s="8">
        <v>156.1</v>
      </c>
      <c r="R200" s="8">
        <v>151.5</v>
      </c>
      <c r="S200" s="8">
        <v>145.1</v>
      </c>
      <c r="T200" s="8">
        <v>150.6</v>
      </c>
      <c r="U200" s="8" t="s">
        <v>32</v>
      </c>
      <c r="V200" s="8">
        <v>146.80000000000001</v>
      </c>
      <c r="W200" s="8">
        <v>143.1</v>
      </c>
      <c r="X200" s="8">
        <v>139</v>
      </c>
      <c r="Y200" s="8">
        <v>127.5</v>
      </c>
      <c r="Z200" s="8">
        <v>138.4</v>
      </c>
      <c r="AA200" s="8">
        <v>145.80000000000001</v>
      </c>
      <c r="AB200" s="8">
        <v>131.4</v>
      </c>
      <c r="AC200" s="8">
        <v>136</v>
      </c>
      <c r="AD200" s="8">
        <v>141.80000000000001</v>
      </c>
    </row>
    <row r="201" spans="1:30" x14ac:dyDescent="0.35">
      <c r="A201" s="8" t="s">
        <v>33</v>
      </c>
      <c r="B201" s="8">
        <v>2018</v>
      </c>
      <c r="C201" s="8" t="s">
        <v>40</v>
      </c>
      <c r="D201" s="8">
        <v>135.6</v>
      </c>
      <c r="E201" s="8">
        <v>148.6</v>
      </c>
      <c r="F201" s="8">
        <v>139.1</v>
      </c>
      <c r="G201" s="8">
        <v>141</v>
      </c>
      <c r="H201" s="8">
        <v>116.7</v>
      </c>
      <c r="I201" s="8">
        <v>149.69999999999999</v>
      </c>
      <c r="J201" s="8">
        <v>159.19999999999999</v>
      </c>
      <c r="K201" s="8">
        <v>112.6</v>
      </c>
      <c r="L201" s="8">
        <v>111.8</v>
      </c>
      <c r="M201" s="8">
        <v>140.30000000000001</v>
      </c>
      <c r="N201" s="8">
        <v>126.8</v>
      </c>
      <c r="O201" s="8">
        <v>149.4</v>
      </c>
      <c r="P201" s="8">
        <v>140.30000000000001</v>
      </c>
      <c r="Q201" s="8">
        <v>161.4</v>
      </c>
      <c r="R201" s="8">
        <v>139.6</v>
      </c>
      <c r="S201" s="8">
        <v>128.9</v>
      </c>
      <c r="T201" s="8">
        <v>137.9</v>
      </c>
      <c r="U201" s="8">
        <v>143.6</v>
      </c>
      <c r="V201" s="8">
        <v>128.1</v>
      </c>
      <c r="W201" s="8">
        <v>133.6</v>
      </c>
      <c r="X201" s="8">
        <v>133.6</v>
      </c>
      <c r="Y201" s="8">
        <v>120.1</v>
      </c>
      <c r="Z201" s="8">
        <v>129</v>
      </c>
      <c r="AA201" s="8">
        <v>144</v>
      </c>
      <c r="AB201" s="8">
        <v>128.19999999999999</v>
      </c>
      <c r="AC201" s="8">
        <v>130.19999999999999</v>
      </c>
      <c r="AD201" s="8">
        <v>137.5</v>
      </c>
    </row>
    <row r="202" spans="1:30" x14ac:dyDescent="0.35">
      <c r="A202" s="8" t="s">
        <v>34</v>
      </c>
      <c r="B202" s="8">
        <v>2018</v>
      </c>
      <c r="C202" s="8" t="s">
        <v>40</v>
      </c>
      <c r="D202" s="8">
        <v>137.5</v>
      </c>
      <c r="E202" s="8">
        <v>149.1</v>
      </c>
      <c r="F202" s="8">
        <v>139.19999999999999</v>
      </c>
      <c r="G202" s="8">
        <v>142.5</v>
      </c>
      <c r="H202" s="8">
        <v>121.4</v>
      </c>
      <c r="I202" s="8">
        <v>151.6</v>
      </c>
      <c r="J202" s="8">
        <v>155.9</v>
      </c>
      <c r="K202" s="8">
        <v>121.7</v>
      </c>
      <c r="L202" s="8">
        <v>113.5</v>
      </c>
      <c r="M202" s="8">
        <v>138.9</v>
      </c>
      <c r="N202" s="8">
        <v>130.30000000000001</v>
      </c>
      <c r="O202" s="8">
        <v>152.30000000000001</v>
      </c>
      <c r="P202" s="8">
        <v>141.4</v>
      </c>
      <c r="Q202" s="8">
        <v>157.5</v>
      </c>
      <c r="R202" s="8">
        <v>146.80000000000001</v>
      </c>
      <c r="S202" s="8">
        <v>138.4</v>
      </c>
      <c r="T202" s="8">
        <v>145.6</v>
      </c>
      <c r="U202" s="8">
        <v>143.6</v>
      </c>
      <c r="V202" s="8">
        <v>139.69999999999999</v>
      </c>
      <c r="W202" s="8">
        <v>138.6</v>
      </c>
      <c r="X202" s="8">
        <v>137</v>
      </c>
      <c r="Y202" s="8">
        <v>123.6</v>
      </c>
      <c r="Z202" s="8">
        <v>133.1</v>
      </c>
      <c r="AA202" s="8">
        <v>144.69999999999999</v>
      </c>
      <c r="AB202" s="8">
        <v>130.1</v>
      </c>
      <c r="AC202" s="8">
        <v>133.19999999999999</v>
      </c>
      <c r="AD202" s="8">
        <v>139.80000000000001</v>
      </c>
    </row>
    <row r="203" spans="1:30" x14ac:dyDescent="0.35">
      <c r="A203" s="8" t="s">
        <v>30</v>
      </c>
      <c r="B203" s="8">
        <v>2018</v>
      </c>
      <c r="C203" s="8" t="s">
        <v>41</v>
      </c>
      <c r="D203" s="8">
        <v>139.19999999999999</v>
      </c>
      <c r="E203" s="8">
        <v>148.80000000000001</v>
      </c>
      <c r="F203" s="8">
        <v>139.1</v>
      </c>
      <c r="G203" s="8">
        <v>143.5</v>
      </c>
      <c r="H203" s="8">
        <v>125</v>
      </c>
      <c r="I203" s="8">
        <v>154.4</v>
      </c>
      <c r="J203" s="8">
        <v>156.30000000000001</v>
      </c>
      <c r="K203" s="8">
        <v>126.8</v>
      </c>
      <c r="L203" s="8">
        <v>115.4</v>
      </c>
      <c r="M203" s="8">
        <v>138.6</v>
      </c>
      <c r="N203" s="8">
        <v>133.80000000000001</v>
      </c>
      <c r="O203" s="8">
        <v>155.19999999999999</v>
      </c>
      <c r="P203" s="8">
        <v>142.69999999999999</v>
      </c>
      <c r="Q203" s="8">
        <v>156.4</v>
      </c>
      <c r="R203" s="8">
        <v>152.1</v>
      </c>
      <c r="S203" s="8">
        <v>145.80000000000001</v>
      </c>
      <c r="T203" s="8">
        <v>151.30000000000001</v>
      </c>
      <c r="U203" s="8" t="s">
        <v>32</v>
      </c>
      <c r="V203" s="8">
        <v>147.69999999999999</v>
      </c>
      <c r="W203" s="8">
        <v>143.80000000000001</v>
      </c>
      <c r="X203" s="8">
        <v>139.4</v>
      </c>
      <c r="Y203" s="8">
        <v>128.30000000000001</v>
      </c>
      <c r="Z203" s="8">
        <v>138.6</v>
      </c>
      <c r="AA203" s="8">
        <v>146.9</v>
      </c>
      <c r="AB203" s="8">
        <v>131.30000000000001</v>
      </c>
      <c r="AC203" s="8">
        <v>136.6</v>
      </c>
      <c r="AD203" s="8">
        <v>142.5</v>
      </c>
    </row>
    <row r="204" spans="1:30" x14ac:dyDescent="0.35">
      <c r="A204" s="8" t="s">
        <v>33</v>
      </c>
      <c r="B204" s="8">
        <v>2018</v>
      </c>
      <c r="C204" s="8" t="s">
        <v>41</v>
      </c>
      <c r="D204" s="8">
        <v>136.5</v>
      </c>
      <c r="E204" s="8">
        <v>146.4</v>
      </c>
      <c r="F204" s="8">
        <v>136.6</v>
      </c>
      <c r="G204" s="8">
        <v>141.19999999999999</v>
      </c>
      <c r="H204" s="8">
        <v>117.4</v>
      </c>
      <c r="I204" s="8">
        <v>146.30000000000001</v>
      </c>
      <c r="J204" s="8">
        <v>157.30000000000001</v>
      </c>
      <c r="K204" s="8">
        <v>113.6</v>
      </c>
      <c r="L204" s="8">
        <v>113.3</v>
      </c>
      <c r="M204" s="8">
        <v>141.1</v>
      </c>
      <c r="N204" s="8">
        <v>127.4</v>
      </c>
      <c r="O204" s="8">
        <v>150.4</v>
      </c>
      <c r="P204" s="8">
        <v>140.1</v>
      </c>
      <c r="Q204" s="8">
        <v>162.1</v>
      </c>
      <c r="R204" s="8">
        <v>140</v>
      </c>
      <c r="S204" s="8">
        <v>129</v>
      </c>
      <c r="T204" s="8">
        <v>138.30000000000001</v>
      </c>
      <c r="U204" s="8">
        <v>144.6</v>
      </c>
      <c r="V204" s="8">
        <v>129.80000000000001</v>
      </c>
      <c r="W204" s="8">
        <v>134.4</v>
      </c>
      <c r="X204" s="8">
        <v>134.9</v>
      </c>
      <c r="Y204" s="8">
        <v>120.7</v>
      </c>
      <c r="Z204" s="8">
        <v>129.80000000000001</v>
      </c>
      <c r="AA204" s="8">
        <v>145.30000000000001</v>
      </c>
      <c r="AB204" s="8">
        <v>128.30000000000001</v>
      </c>
      <c r="AC204" s="8">
        <v>131</v>
      </c>
      <c r="AD204" s="8">
        <v>138</v>
      </c>
    </row>
    <row r="205" spans="1:30" x14ac:dyDescent="0.35">
      <c r="A205" s="8" t="s">
        <v>34</v>
      </c>
      <c r="B205" s="8">
        <v>2018</v>
      </c>
      <c r="C205" s="8" t="s">
        <v>41</v>
      </c>
      <c r="D205" s="8">
        <v>138.30000000000001</v>
      </c>
      <c r="E205" s="8">
        <v>148</v>
      </c>
      <c r="F205" s="8">
        <v>138.1</v>
      </c>
      <c r="G205" s="8">
        <v>142.6</v>
      </c>
      <c r="H205" s="8">
        <v>122.2</v>
      </c>
      <c r="I205" s="8">
        <v>150.6</v>
      </c>
      <c r="J205" s="8">
        <v>156.6</v>
      </c>
      <c r="K205" s="8">
        <v>122.4</v>
      </c>
      <c r="L205" s="8">
        <v>114.7</v>
      </c>
      <c r="M205" s="8">
        <v>139.4</v>
      </c>
      <c r="N205" s="8">
        <v>131.1</v>
      </c>
      <c r="O205" s="8">
        <v>153</v>
      </c>
      <c r="P205" s="8">
        <v>141.69999999999999</v>
      </c>
      <c r="Q205" s="8">
        <v>157.9</v>
      </c>
      <c r="R205" s="8">
        <v>147.30000000000001</v>
      </c>
      <c r="S205" s="8">
        <v>138.80000000000001</v>
      </c>
      <c r="T205" s="8">
        <v>146.1</v>
      </c>
      <c r="U205" s="8">
        <v>144.6</v>
      </c>
      <c r="V205" s="8">
        <v>140.9</v>
      </c>
      <c r="W205" s="8">
        <v>139.4</v>
      </c>
      <c r="X205" s="8">
        <v>137.69999999999999</v>
      </c>
      <c r="Y205" s="8">
        <v>124.3</v>
      </c>
      <c r="Z205" s="8">
        <v>133.6</v>
      </c>
      <c r="AA205" s="8">
        <v>146</v>
      </c>
      <c r="AB205" s="8">
        <v>130.1</v>
      </c>
      <c r="AC205" s="8">
        <v>133.9</v>
      </c>
      <c r="AD205" s="8">
        <v>140.4</v>
      </c>
    </row>
    <row r="206" spans="1:30" x14ac:dyDescent="0.35">
      <c r="A206" s="8" t="s">
        <v>30</v>
      </c>
      <c r="B206" s="8">
        <v>2018</v>
      </c>
      <c r="C206" s="8" t="s">
        <v>42</v>
      </c>
      <c r="D206" s="8">
        <v>139.4</v>
      </c>
      <c r="E206" s="8">
        <v>147.19999999999999</v>
      </c>
      <c r="F206" s="8">
        <v>136.6</v>
      </c>
      <c r="G206" s="8">
        <v>143.69999999999999</v>
      </c>
      <c r="H206" s="8">
        <v>124.6</v>
      </c>
      <c r="I206" s="8">
        <v>150.1</v>
      </c>
      <c r="J206" s="8">
        <v>149.4</v>
      </c>
      <c r="K206" s="8">
        <v>125.4</v>
      </c>
      <c r="L206" s="8">
        <v>114.4</v>
      </c>
      <c r="M206" s="8">
        <v>138.69999999999999</v>
      </c>
      <c r="N206" s="8">
        <v>133.1</v>
      </c>
      <c r="O206" s="8">
        <v>155.9</v>
      </c>
      <c r="P206" s="8">
        <v>141.30000000000001</v>
      </c>
      <c r="Q206" s="8">
        <v>157.69999999999999</v>
      </c>
      <c r="R206" s="8">
        <v>152.1</v>
      </c>
      <c r="S206" s="8">
        <v>146.1</v>
      </c>
      <c r="T206" s="8">
        <v>151.30000000000001</v>
      </c>
      <c r="U206" s="8" t="s">
        <v>32</v>
      </c>
      <c r="V206" s="8">
        <v>149</v>
      </c>
      <c r="W206" s="8">
        <v>144</v>
      </c>
      <c r="X206" s="8">
        <v>140</v>
      </c>
      <c r="Y206" s="8">
        <v>129.9</v>
      </c>
      <c r="Z206" s="8">
        <v>140</v>
      </c>
      <c r="AA206" s="8">
        <v>147.6</v>
      </c>
      <c r="AB206" s="8">
        <v>132</v>
      </c>
      <c r="AC206" s="8">
        <v>137.4</v>
      </c>
      <c r="AD206" s="8">
        <v>142.1</v>
      </c>
    </row>
    <row r="207" spans="1:30" x14ac:dyDescent="0.35">
      <c r="A207" s="8" t="s">
        <v>33</v>
      </c>
      <c r="B207" s="8">
        <v>2018</v>
      </c>
      <c r="C207" s="8" t="s">
        <v>42</v>
      </c>
      <c r="D207" s="8">
        <v>137</v>
      </c>
      <c r="E207" s="8">
        <v>143.1</v>
      </c>
      <c r="F207" s="8">
        <v>132.80000000000001</v>
      </c>
      <c r="G207" s="8">
        <v>141.5</v>
      </c>
      <c r="H207" s="8">
        <v>117.8</v>
      </c>
      <c r="I207" s="8">
        <v>140</v>
      </c>
      <c r="J207" s="8">
        <v>151.30000000000001</v>
      </c>
      <c r="K207" s="8">
        <v>113.5</v>
      </c>
      <c r="L207" s="8">
        <v>112.3</v>
      </c>
      <c r="M207" s="8">
        <v>141.19999999999999</v>
      </c>
      <c r="N207" s="8">
        <v>127.7</v>
      </c>
      <c r="O207" s="8">
        <v>151.30000000000001</v>
      </c>
      <c r="P207" s="8">
        <v>138.9</v>
      </c>
      <c r="Q207" s="8">
        <v>163.30000000000001</v>
      </c>
      <c r="R207" s="8">
        <v>140.80000000000001</v>
      </c>
      <c r="S207" s="8">
        <v>129.30000000000001</v>
      </c>
      <c r="T207" s="8">
        <v>139.1</v>
      </c>
      <c r="U207" s="8">
        <v>145.30000000000001</v>
      </c>
      <c r="V207" s="8">
        <v>131.19999999999999</v>
      </c>
      <c r="W207" s="8">
        <v>134.9</v>
      </c>
      <c r="X207" s="8">
        <v>135.69999999999999</v>
      </c>
      <c r="Y207" s="8">
        <v>122.5</v>
      </c>
      <c r="Z207" s="8">
        <v>130.19999999999999</v>
      </c>
      <c r="AA207" s="8">
        <v>145.19999999999999</v>
      </c>
      <c r="AB207" s="8">
        <v>129.30000000000001</v>
      </c>
      <c r="AC207" s="8">
        <v>131.9</v>
      </c>
      <c r="AD207" s="8">
        <v>138.1</v>
      </c>
    </row>
    <row r="208" spans="1:30" x14ac:dyDescent="0.35">
      <c r="A208" s="8" t="s">
        <v>34</v>
      </c>
      <c r="B208" s="8">
        <v>2018</v>
      </c>
      <c r="C208" s="8" t="s">
        <v>42</v>
      </c>
      <c r="D208" s="8">
        <v>138.6</v>
      </c>
      <c r="E208" s="8">
        <v>145.80000000000001</v>
      </c>
      <c r="F208" s="8">
        <v>135.1</v>
      </c>
      <c r="G208" s="8">
        <v>142.9</v>
      </c>
      <c r="H208" s="8">
        <v>122.1</v>
      </c>
      <c r="I208" s="8">
        <v>145.4</v>
      </c>
      <c r="J208" s="8">
        <v>150</v>
      </c>
      <c r="K208" s="8">
        <v>121.4</v>
      </c>
      <c r="L208" s="8">
        <v>113.7</v>
      </c>
      <c r="M208" s="8">
        <v>139.5</v>
      </c>
      <c r="N208" s="8">
        <v>130.80000000000001</v>
      </c>
      <c r="O208" s="8">
        <v>153.80000000000001</v>
      </c>
      <c r="P208" s="8">
        <v>140.4</v>
      </c>
      <c r="Q208" s="8">
        <v>159.19999999999999</v>
      </c>
      <c r="R208" s="8">
        <v>147.69999999999999</v>
      </c>
      <c r="S208" s="8">
        <v>139.1</v>
      </c>
      <c r="T208" s="8">
        <v>146.5</v>
      </c>
      <c r="U208" s="8">
        <v>145.30000000000001</v>
      </c>
      <c r="V208" s="8">
        <v>142.30000000000001</v>
      </c>
      <c r="W208" s="8">
        <v>139.69999999999999</v>
      </c>
      <c r="X208" s="8">
        <v>138.4</v>
      </c>
      <c r="Y208" s="8">
        <v>126</v>
      </c>
      <c r="Z208" s="8">
        <v>134.5</v>
      </c>
      <c r="AA208" s="8">
        <v>146.19999999999999</v>
      </c>
      <c r="AB208" s="8">
        <v>130.9</v>
      </c>
      <c r="AC208" s="8">
        <v>134.69999999999999</v>
      </c>
      <c r="AD208" s="8">
        <v>140.19999999999999</v>
      </c>
    </row>
    <row r="209" spans="1:30" x14ac:dyDescent="0.35">
      <c r="A209" s="8" t="s">
        <v>30</v>
      </c>
      <c r="B209" s="8">
        <v>2018</v>
      </c>
      <c r="C209" s="8" t="s">
        <v>43</v>
      </c>
      <c r="D209" s="8">
        <v>139.30000000000001</v>
      </c>
      <c r="E209" s="8">
        <v>147.6</v>
      </c>
      <c r="F209" s="8">
        <v>134.6</v>
      </c>
      <c r="G209" s="8">
        <v>141.9</v>
      </c>
      <c r="H209" s="8">
        <v>123.5</v>
      </c>
      <c r="I209" s="8">
        <v>144.5</v>
      </c>
      <c r="J209" s="8">
        <v>147.6</v>
      </c>
      <c r="K209" s="8">
        <v>121.4</v>
      </c>
      <c r="L209" s="8">
        <v>112.3</v>
      </c>
      <c r="M209" s="8">
        <v>139.5</v>
      </c>
      <c r="N209" s="8">
        <v>134.6</v>
      </c>
      <c r="O209" s="8">
        <v>155.19999999999999</v>
      </c>
      <c r="P209" s="8">
        <v>140.19999999999999</v>
      </c>
      <c r="Q209" s="8">
        <v>159.6</v>
      </c>
      <c r="R209" s="8">
        <v>150.69999999999999</v>
      </c>
      <c r="S209" s="8">
        <v>144.5</v>
      </c>
      <c r="T209" s="8">
        <v>149.80000000000001</v>
      </c>
      <c r="U209" s="8" t="s">
        <v>32</v>
      </c>
      <c r="V209" s="8">
        <v>149.69999999999999</v>
      </c>
      <c r="W209" s="8">
        <v>147.5</v>
      </c>
      <c r="X209" s="8">
        <v>144.80000000000001</v>
      </c>
      <c r="Y209" s="8">
        <v>130.80000000000001</v>
      </c>
      <c r="Z209" s="8">
        <v>140.1</v>
      </c>
      <c r="AA209" s="8">
        <v>148</v>
      </c>
      <c r="AB209" s="8">
        <v>134.4</v>
      </c>
      <c r="AC209" s="8">
        <v>139.80000000000001</v>
      </c>
      <c r="AD209" s="8">
        <v>142.19999999999999</v>
      </c>
    </row>
    <row r="210" spans="1:30" x14ac:dyDescent="0.35">
      <c r="A210" s="8" t="s">
        <v>33</v>
      </c>
      <c r="B210" s="8">
        <v>2018</v>
      </c>
      <c r="C210" s="8" t="s">
        <v>43</v>
      </c>
      <c r="D210" s="8">
        <v>137.6</v>
      </c>
      <c r="E210" s="8">
        <v>144.9</v>
      </c>
      <c r="F210" s="8">
        <v>133.5</v>
      </c>
      <c r="G210" s="8">
        <v>141.5</v>
      </c>
      <c r="H210" s="8">
        <v>118</v>
      </c>
      <c r="I210" s="8">
        <v>139.5</v>
      </c>
      <c r="J210" s="8">
        <v>153</v>
      </c>
      <c r="K210" s="8">
        <v>113.2</v>
      </c>
      <c r="L210" s="8">
        <v>112.8</v>
      </c>
      <c r="M210" s="8">
        <v>141.1</v>
      </c>
      <c r="N210" s="8">
        <v>127.6</v>
      </c>
      <c r="O210" s="8">
        <v>152</v>
      </c>
      <c r="P210" s="8">
        <v>139.4</v>
      </c>
      <c r="Q210" s="8">
        <v>164</v>
      </c>
      <c r="R210" s="8">
        <v>141.5</v>
      </c>
      <c r="S210" s="8">
        <v>129.80000000000001</v>
      </c>
      <c r="T210" s="8">
        <v>139.69999999999999</v>
      </c>
      <c r="U210" s="8">
        <v>146.30000000000001</v>
      </c>
      <c r="V210" s="8">
        <v>133.4</v>
      </c>
      <c r="W210" s="8">
        <v>135.1</v>
      </c>
      <c r="X210" s="8">
        <v>136.19999999999999</v>
      </c>
      <c r="Y210" s="8">
        <v>123.3</v>
      </c>
      <c r="Z210" s="8">
        <v>130.69999999999999</v>
      </c>
      <c r="AA210" s="8">
        <v>145.5</v>
      </c>
      <c r="AB210" s="8">
        <v>130.4</v>
      </c>
      <c r="AC210" s="8">
        <v>132.5</v>
      </c>
      <c r="AD210" s="8">
        <v>138.9</v>
      </c>
    </row>
    <row r="211" spans="1:30" x14ac:dyDescent="0.35">
      <c r="A211" s="8" t="s">
        <v>34</v>
      </c>
      <c r="B211" s="8">
        <v>2018</v>
      </c>
      <c r="C211" s="8" t="s">
        <v>43</v>
      </c>
      <c r="D211" s="8">
        <v>137.4</v>
      </c>
      <c r="E211" s="8">
        <v>149.5</v>
      </c>
      <c r="F211" s="8">
        <v>137.30000000000001</v>
      </c>
      <c r="G211" s="8">
        <v>141.9</v>
      </c>
      <c r="H211" s="8">
        <v>121.1</v>
      </c>
      <c r="I211" s="8">
        <v>142.5</v>
      </c>
      <c r="J211" s="8">
        <v>146.69999999999999</v>
      </c>
      <c r="K211" s="8">
        <v>119.1</v>
      </c>
      <c r="L211" s="8">
        <v>111.9</v>
      </c>
      <c r="M211" s="8">
        <v>141</v>
      </c>
      <c r="N211" s="8">
        <v>133.6</v>
      </c>
      <c r="O211" s="8">
        <v>154.5</v>
      </c>
      <c r="P211" s="8">
        <v>139.69999999999999</v>
      </c>
      <c r="Q211" s="8">
        <v>162.6</v>
      </c>
      <c r="R211" s="8">
        <v>148</v>
      </c>
      <c r="S211" s="8">
        <v>139.19999999999999</v>
      </c>
      <c r="T211" s="8">
        <v>146.80000000000001</v>
      </c>
      <c r="U211" s="8">
        <v>146.9</v>
      </c>
      <c r="V211" s="8">
        <v>145.30000000000001</v>
      </c>
      <c r="W211" s="8">
        <v>142.19999999999999</v>
      </c>
      <c r="X211" s="8">
        <v>142.1</v>
      </c>
      <c r="Y211" s="8">
        <v>125.5</v>
      </c>
      <c r="Z211" s="8">
        <v>136.5</v>
      </c>
      <c r="AA211" s="8">
        <v>147.80000000000001</v>
      </c>
      <c r="AB211" s="8">
        <v>132</v>
      </c>
      <c r="AC211" s="8">
        <v>136.30000000000001</v>
      </c>
      <c r="AD211" s="8">
        <v>140.80000000000001</v>
      </c>
    </row>
    <row r="212" spans="1:30" x14ac:dyDescent="0.35">
      <c r="A212" s="8" t="s">
        <v>30</v>
      </c>
      <c r="B212" s="8">
        <v>2018</v>
      </c>
      <c r="C212" s="8" t="s">
        <v>45</v>
      </c>
      <c r="D212" s="8">
        <v>137.1</v>
      </c>
      <c r="E212" s="8">
        <v>150.80000000000001</v>
      </c>
      <c r="F212" s="8">
        <v>136.69999999999999</v>
      </c>
      <c r="G212" s="8">
        <v>141.9</v>
      </c>
      <c r="H212" s="8">
        <v>122.8</v>
      </c>
      <c r="I212" s="8">
        <v>143.9</v>
      </c>
      <c r="J212" s="8">
        <v>147.5</v>
      </c>
      <c r="K212" s="8">
        <v>121</v>
      </c>
      <c r="L212" s="8">
        <v>111.6</v>
      </c>
      <c r="M212" s="8">
        <v>140.6</v>
      </c>
      <c r="N212" s="8">
        <v>137.5</v>
      </c>
      <c r="O212" s="8">
        <v>156.1</v>
      </c>
      <c r="P212" s="8">
        <v>140</v>
      </c>
      <c r="Q212" s="8">
        <v>161.9</v>
      </c>
      <c r="R212" s="8">
        <v>151.69999999999999</v>
      </c>
      <c r="S212" s="8">
        <v>145.5</v>
      </c>
      <c r="T212" s="8">
        <v>150.80000000000001</v>
      </c>
      <c r="U212" s="8" t="s">
        <v>32</v>
      </c>
      <c r="V212" s="8">
        <v>150.30000000000001</v>
      </c>
      <c r="W212" s="8">
        <v>148</v>
      </c>
      <c r="X212" s="8">
        <v>145.4</v>
      </c>
      <c r="Y212" s="8">
        <v>130.30000000000001</v>
      </c>
      <c r="Z212" s="8">
        <v>143.1</v>
      </c>
      <c r="AA212" s="8">
        <v>150.19999999999999</v>
      </c>
      <c r="AB212" s="8">
        <v>133.1</v>
      </c>
      <c r="AC212" s="8">
        <v>140.1</v>
      </c>
      <c r="AD212" s="8">
        <v>142.4</v>
      </c>
    </row>
    <row r="213" spans="1:30" x14ac:dyDescent="0.35">
      <c r="A213" s="8" t="s">
        <v>33</v>
      </c>
      <c r="B213" s="8">
        <v>2018</v>
      </c>
      <c r="C213" s="8" t="s">
        <v>45</v>
      </c>
      <c r="D213" s="8">
        <v>138.1</v>
      </c>
      <c r="E213" s="8">
        <v>146.30000000000001</v>
      </c>
      <c r="F213" s="8">
        <v>137.80000000000001</v>
      </c>
      <c r="G213" s="8">
        <v>141.6</v>
      </c>
      <c r="H213" s="8">
        <v>118.1</v>
      </c>
      <c r="I213" s="8">
        <v>141.5</v>
      </c>
      <c r="J213" s="8">
        <v>145.19999999999999</v>
      </c>
      <c r="K213" s="8">
        <v>115.3</v>
      </c>
      <c r="L213" s="8">
        <v>112.5</v>
      </c>
      <c r="M213" s="8">
        <v>141.4</v>
      </c>
      <c r="N213" s="8">
        <v>128</v>
      </c>
      <c r="O213" s="8">
        <v>152.6</v>
      </c>
      <c r="P213" s="8">
        <v>139.1</v>
      </c>
      <c r="Q213" s="8">
        <v>164.4</v>
      </c>
      <c r="R213" s="8">
        <v>142.4</v>
      </c>
      <c r="S213" s="8">
        <v>130.19999999999999</v>
      </c>
      <c r="T213" s="8">
        <v>140.5</v>
      </c>
      <c r="U213" s="8">
        <v>146.9</v>
      </c>
      <c r="V213" s="8">
        <v>136.69999999999999</v>
      </c>
      <c r="W213" s="8">
        <v>135.80000000000001</v>
      </c>
      <c r="X213" s="8">
        <v>136.80000000000001</v>
      </c>
      <c r="Y213" s="8">
        <v>121.2</v>
      </c>
      <c r="Z213" s="8">
        <v>131.30000000000001</v>
      </c>
      <c r="AA213" s="8">
        <v>146.1</v>
      </c>
      <c r="AB213" s="8">
        <v>130.5</v>
      </c>
      <c r="AC213" s="8">
        <v>132.19999999999999</v>
      </c>
      <c r="AD213" s="8">
        <v>139</v>
      </c>
    </row>
    <row r="214" spans="1:30" x14ac:dyDescent="0.35">
      <c r="A214" s="8" t="s">
        <v>34</v>
      </c>
      <c r="B214" s="8">
        <v>2018</v>
      </c>
      <c r="C214" s="8" t="s">
        <v>45</v>
      </c>
      <c r="D214" s="8">
        <v>137.4</v>
      </c>
      <c r="E214" s="8">
        <v>149.19999999999999</v>
      </c>
      <c r="F214" s="8">
        <v>137.1</v>
      </c>
      <c r="G214" s="8">
        <v>141.80000000000001</v>
      </c>
      <c r="H214" s="8">
        <v>121.1</v>
      </c>
      <c r="I214" s="8">
        <v>142.80000000000001</v>
      </c>
      <c r="J214" s="8">
        <v>146.69999999999999</v>
      </c>
      <c r="K214" s="8">
        <v>119.1</v>
      </c>
      <c r="L214" s="8">
        <v>111.9</v>
      </c>
      <c r="M214" s="8">
        <v>140.9</v>
      </c>
      <c r="N214" s="8">
        <v>133.5</v>
      </c>
      <c r="O214" s="8">
        <v>154.5</v>
      </c>
      <c r="P214" s="8">
        <v>139.69999999999999</v>
      </c>
      <c r="Q214" s="8">
        <v>162.6</v>
      </c>
      <c r="R214" s="8">
        <v>148</v>
      </c>
      <c r="S214" s="8">
        <v>139.1</v>
      </c>
      <c r="T214" s="8">
        <v>146.69999999999999</v>
      </c>
      <c r="U214" s="8">
        <v>146.9</v>
      </c>
      <c r="V214" s="8">
        <v>145.1</v>
      </c>
      <c r="W214" s="8">
        <v>142.19999999999999</v>
      </c>
      <c r="X214" s="8">
        <v>142.1</v>
      </c>
      <c r="Y214" s="8">
        <v>125.5</v>
      </c>
      <c r="Z214" s="8">
        <v>136.5</v>
      </c>
      <c r="AA214" s="8">
        <v>147.80000000000001</v>
      </c>
      <c r="AB214" s="8">
        <v>132</v>
      </c>
      <c r="AC214" s="8">
        <v>136.30000000000001</v>
      </c>
      <c r="AD214" s="8">
        <v>140.80000000000001</v>
      </c>
    </row>
    <row r="215" spans="1:30" x14ac:dyDescent="0.35">
      <c r="A215" s="8" t="s">
        <v>30</v>
      </c>
      <c r="B215" s="8">
        <v>2018</v>
      </c>
      <c r="C215" s="8" t="s">
        <v>46</v>
      </c>
      <c r="D215" s="8">
        <v>137.1</v>
      </c>
      <c r="E215" s="8">
        <v>151.9</v>
      </c>
      <c r="F215" s="8">
        <v>137.4</v>
      </c>
      <c r="G215" s="8">
        <v>142.4</v>
      </c>
      <c r="H215" s="8">
        <v>124.2</v>
      </c>
      <c r="I215" s="8">
        <v>140.19999999999999</v>
      </c>
      <c r="J215" s="8">
        <v>136.6</v>
      </c>
      <c r="K215" s="8">
        <v>120.9</v>
      </c>
      <c r="L215" s="8">
        <v>109.9</v>
      </c>
      <c r="M215" s="8">
        <v>140.19999999999999</v>
      </c>
      <c r="N215" s="8">
        <v>137.80000000000001</v>
      </c>
      <c r="O215" s="8">
        <v>156</v>
      </c>
      <c r="P215" s="8">
        <v>138.5</v>
      </c>
      <c r="Q215" s="8">
        <v>162.4</v>
      </c>
      <c r="R215" s="8">
        <v>151.6</v>
      </c>
      <c r="S215" s="8">
        <v>145.9</v>
      </c>
      <c r="T215" s="8">
        <v>150.80000000000001</v>
      </c>
      <c r="U215" s="8" t="s">
        <v>32</v>
      </c>
      <c r="V215" s="8">
        <v>149</v>
      </c>
      <c r="W215" s="8">
        <v>149.5</v>
      </c>
      <c r="X215" s="8">
        <v>149.6</v>
      </c>
      <c r="Y215" s="8">
        <v>128.9</v>
      </c>
      <c r="Z215" s="8">
        <v>143.30000000000001</v>
      </c>
      <c r="AA215" s="8">
        <v>155.1</v>
      </c>
      <c r="AB215" s="8">
        <v>133.19999999999999</v>
      </c>
      <c r="AC215" s="8">
        <v>141.6</v>
      </c>
      <c r="AD215" s="8">
        <v>141.9</v>
      </c>
    </row>
    <row r="216" spans="1:30" x14ac:dyDescent="0.35">
      <c r="A216" s="8" t="s">
        <v>33</v>
      </c>
      <c r="B216" s="8">
        <v>2018</v>
      </c>
      <c r="C216" s="8" t="s">
        <v>46</v>
      </c>
      <c r="D216" s="8">
        <v>138.5</v>
      </c>
      <c r="E216" s="8">
        <v>147.80000000000001</v>
      </c>
      <c r="F216" s="8">
        <v>141.1</v>
      </c>
      <c r="G216" s="8">
        <v>141.6</v>
      </c>
      <c r="H216" s="8">
        <v>118.1</v>
      </c>
      <c r="I216" s="8">
        <v>138.5</v>
      </c>
      <c r="J216" s="8">
        <v>132.4</v>
      </c>
      <c r="K216" s="8">
        <v>117.5</v>
      </c>
      <c r="L216" s="8">
        <v>111</v>
      </c>
      <c r="M216" s="8">
        <v>141.5</v>
      </c>
      <c r="N216" s="8">
        <v>128.1</v>
      </c>
      <c r="O216" s="8">
        <v>152.9</v>
      </c>
      <c r="P216" s="8">
        <v>137.6</v>
      </c>
      <c r="Q216" s="8">
        <v>164.6</v>
      </c>
      <c r="R216" s="8">
        <v>142.69999999999999</v>
      </c>
      <c r="S216" s="8">
        <v>130.30000000000001</v>
      </c>
      <c r="T216" s="8">
        <v>140.80000000000001</v>
      </c>
      <c r="U216" s="8">
        <v>146.5</v>
      </c>
      <c r="V216" s="8">
        <v>132.4</v>
      </c>
      <c r="W216" s="8">
        <v>136.19999999999999</v>
      </c>
      <c r="X216" s="8">
        <v>137.30000000000001</v>
      </c>
      <c r="Y216" s="8">
        <v>118.8</v>
      </c>
      <c r="Z216" s="8">
        <v>131.69999999999999</v>
      </c>
      <c r="AA216" s="8">
        <v>146.5</v>
      </c>
      <c r="AB216" s="8">
        <v>130.80000000000001</v>
      </c>
      <c r="AC216" s="8">
        <v>131.69999999999999</v>
      </c>
      <c r="AD216" s="8">
        <v>138</v>
      </c>
    </row>
    <row r="217" spans="1:30" x14ac:dyDescent="0.35">
      <c r="A217" s="8" t="s">
        <v>34</v>
      </c>
      <c r="B217" s="8">
        <v>2018</v>
      </c>
      <c r="C217" s="8" t="s">
        <v>46</v>
      </c>
      <c r="D217" s="8">
        <v>137.5</v>
      </c>
      <c r="E217" s="8">
        <v>150.5</v>
      </c>
      <c r="F217" s="8">
        <v>138.80000000000001</v>
      </c>
      <c r="G217" s="8">
        <v>142.1</v>
      </c>
      <c r="H217" s="8">
        <v>122</v>
      </c>
      <c r="I217" s="8">
        <v>139.4</v>
      </c>
      <c r="J217" s="8">
        <v>135.19999999999999</v>
      </c>
      <c r="K217" s="8">
        <v>119.8</v>
      </c>
      <c r="L217" s="8">
        <v>110.3</v>
      </c>
      <c r="M217" s="8">
        <v>140.6</v>
      </c>
      <c r="N217" s="8">
        <v>133.80000000000001</v>
      </c>
      <c r="O217" s="8">
        <v>154.6</v>
      </c>
      <c r="P217" s="8">
        <v>138.19999999999999</v>
      </c>
      <c r="Q217" s="8">
        <v>163</v>
      </c>
      <c r="R217" s="8">
        <v>148.1</v>
      </c>
      <c r="S217" s="8">
        <v>139.4</v>
      </c>
      <c r="T217" s="8">
        <v>146.80000000000001</v>
      </c>
      <c r="U217" s="8">
        <v>146.5</v>
      </c>
      <c r="V217" s="8">
        <v>142.69999999999999</v>
      </c>
      <c r="W217" s="8">
        <v>143.19999999999999</v>
      </c>
      <c r="X217" s="8">
        <v>144.9</v>
      </c>
      <c r="Y217" s="8">
        <v>123.6</v>
      </c>
      <c r="Z217" s="8">
        <v>136.80000000000001</v>
      </c>
      <c r="AA217" s="8">
        <v>150.1</v>
      </c>
      <c r="AB217" s="8">
        <v>132.19999999999999</v>
      </c>
      <c r="AC217" s="8">
        <v>136.80000000000001</v>
      </c>
      <c r="AD217" s="8">
        <v>140.1</v>
      </c>
    </row>
    <row r="218" spans="1:30" x14ac:dyDescent="0.35">
      <c r="A218" s="8" t="s">
        <v>30</v>
      </c>
      <c r="B218" s="8">
        <v>2019</v>
      </c>
      <c r="C218" s="8" t="s">
        <v>31</v>
      </c>
      <c r="D218" s="8">
        <v>136.6</v>
      </c>
      <c r="E218" s="8">
        <v>152.5</v>
      </c>
      <c r="F218" s="8">
        <v>138.19999999999999</v>
      </c>
      <c r="G218" s="8">
        <v>142.4</v>
      </c>
      <c r="H218" s="8">
        <v>123.9</v>
      </c>
      <c r="I218" s="8">
        <v>135.5</v>
      </c>
      <c r="J218" s="8">
        <v>131.69999999999999</v>
      </c>
      <c r="K218" s="8">
        <v>121.3</v>
      </c>
      <c r="L218" s="8">
        <v>108.4</v>
      </c>
      <c r="M218" s="8">
        <v>138.9</v>
      </c>
      <c r="N218" s="8">
        <v>137</v>
      </c>
      <c r="O218" s="8">
        <v>155.80000000000001</v>
      </c>
      <c r="P218" s="8">
        <v>137.4</v>
      </c>
      <c r="Q218" s="8">
        <v>162.69999999999999</v>
      </c>
      <c r="R218" s="8">
        <v>150.6</v>
      </c>
      <c r="S218" s="8">
        <v>145.1</v>
      </c>
      <c r="T218" s="8">
        <v>149.9</v>
      </c>
      <c r="U218" s="8" t="s">
        <v>32</v>
      </c>
      <c r="V218" s="8">
        <v>146.19999999999999</v>
      </c>
      <c r="W218" s="8">
        <v>150.1</v>
      </c>
      <c r="X218" s="8">
        <v>149.6</v>
      </c>
      <c r="Y218" s="8">
        <v>128.6</v>
      </c>
      <c r="Z218" s="8">
        <v>142.9</v>
      </c>
      <c r="AA218" s="8">
        <v>155.19999999999999</v>
      </c>
      <c r="AB218" s="8">
        <v>133.5</v>
      </c>
      <c r="AC218" s="8">
        <v>141.69999999999999</v>
      </c>
      <c r="AD218" s="8">
        <v>141</v>
      </c>
    </row>
    <row r="219" spans="1:30" x14ac:dyDescent="0.35">
      <c r="A219" s="8" t="s">
        <v>33</v>
      </c>
      <c r="B219" s="8">
        <v>2019</v>
      </c>
      <c r="C219" s="8" t="s">
        <v>31</v>
      </c>
      <c r="D219" s="8">
        <v>138.30000000000001</v>
      </c>
      <c r="E219" s="8">
        <v>149.4</v>
      </c>
      <c r="F219" s="8">
        <v>143.5</v>
      </c>
      <c r="G219" s="8">
        <v>141.69999999999999</v>
      </c>
      <c r="H219" s="8">
        <v>118.1</v>
      </c>
      <c r="I219" s="8">
        <v>135.19999999999999</v>
      </c>
      <c r="J219" s="8">
        <v>130.5</v>
      </c>
      <c r="K219" s="8">
        <v>118.2</v>
      </c>
      <c r="L219" s="8">
        <v>110.4</v>
      </c>
      <c r="M219" s="8">
        <v>140.4</v>
      </c>
      <c r="N219" s="8">
        <v>128.1</v>
      </c>
      <c r="O219" s="8">
        <v>153.19999999999999</v>
      </c>
      <c r="P219" s="8">
        <v>137.30000000000001</v>
      </c>
      <c r="Q219" s="8">
        <v>164.7</v>
      </c>
      <c r="R219" s="8">
        <v>143</v>
      </c>
      <c r="S219" s="8">
        <v>130.4</v>
      </c>
      <c r="T219" s="8">
        <v>141.1</v>
      </c>
      <c r="U219" s="8">
        <v>147.69999999999999</v>
      </c>
      <c r="V219" s="8">
        <v>128.6</v>
      </c>
      <c r="W219" s="8">
        <v>136.30000000000001</v>
      </c>
      <c r="X219" s="8">
        <v>137.80000000000001</v>
      </c>
      <c r="Y219" s="8">
        <v>118.6</v>
      </c>
      <c r="Z219" s="8">
        <v>131.9</v>
      </c>
      <c r="AA219" s="8">
        <v>146.6</v>
      </c>
      <c r="AB219" s="8">
        <v>131.69999999999999</v>
      </c>
      <c r="AC219" s="8">
        <v>131.80000000000001</v>
      </c>
      <c r="AD219" s="8">
        <v>138</v>
      </c>
    </row>
    <row r="220" spans="1:30" x14ac:dyDescent="0.35">
      <c r="A220" s="8" t="s">
        <v>34</v>
      </c>
      <c r="B220" s="8">
        <v>2019</v>
      </c>
      <c r="C220" s="8" t="s">
        <v>31</v>
      </c>
      <c r="D220" s="8">
        <v>137.1</v>
      </c>
      <c r="E220" s="8">
        <v>151.4</v>
      </c>
      <c r="F220" s="8">
        <v>140.19999999999999</v>
      </c>
      <c r="G220" s="8">
        <v>142.1</v>
      </c>
      <c r="H220" s="8">
        <v>121.8</v>
      </c>
      <c r="I220" s="8">
        <v>135.4</v>
      </c>
      <c r="J220" s="8">
        <v>131.30000000000001</v>
      </c>
      <c r="K220" s="8">
        <v>120.3</v>
      </c>
      <c r="L220" s="8">
        <v>109.1</v>
      </c>
      <c r="M220" s="8">
        <v>139.4</v>
      </c>
      <c r="N220" s="8">
        <v>133.30000000000001</v>
      </c>
      <c r="O220" s="8">
        <v>154.6</v>
      </c>
      <c r="P220" s="8">
        <v>137.4</v>
      </c>
      <c r="Q220" s="8">
        <v>163.19999999999999</v>
      </c>
      <c r="R220" s="8">
        <v>147.6</v>
      </c>
      <c r="S220" s="8">
        <v>139</v>
      </c>
      <c r="T220" s="8">
        <v>146.4</v>
      </c>
      <c r="U220" s="8">
        <v>147.69999999999999</v>
      </c>
      <c r="V220" s="8">
        <v>139.5</v>
      </c>
      <c r="W220" s="8">
        <v>143.6</v>
      </c>
      <c r="X220" s="8">
        <v>145.1</v>
      </c>
      <c r="Y220" s="8">
        <v>123.3</v>
      </c>
      <c r="Z220" s="8">
        <v>136.69999999999999</v>
      </c>
      <c r="AA220" s="8">
        <v>150.19999999999999</v>
      </c>
      <c r="AB220" s="8">
        <v>132.80000000000001</v>
      </c>
      <c r="AC220" s="8">
        <v>136.9</v>
      </c>
      <c r="AD220" s="8">
        <v>139.6</v>
      </c>
    </row>
    <row r="221" spans="1:30" x14ac:dyDescent="0.35">
      <c r="A221" s="8" t="s">
        <v>30</v>
      </c>
      <c r="B221" s="8">
        <v>2019</v>
      </c>
      <c r="C221" s="8" t="s">
        <v>35</v>
      </c>
      <c r="D221" s="8">
        <v>136.80000000000001</v>
      </c>
      <c r="E221" s="8">
        <v>153</v>
      </c>
      <c r="F221" s="8">
        <v>139.1</v>
      </c>
      <c r="G221" s="8">
        <v>142.5</v>
      </c>
      <c r="H221" s="8">
        <v>124.1</v>
      </c>
      <c r="I221" s="8">
        <v>135.80000000000001</v>
      </c>
      <c r="J221" s="8">
        <v>128.69999999999999</v>
      </c>
      <c r="K221" s="8">
        <v>121.5</v>
      </c>
      <c r="L221" s="8">
        <v>108.3</v>
      </c>
      <c r="M221" s="8">
        <v>139.19999999999999</v>
      </c>
      <c r="N221" s="8">
        <v>137.4</v>
      </c>
      <c r="O221" s="8">
        <v>156.19999999999999</v>
      </c>
      <c r="P221" s="8">
        <v>137.19999999999999</v>
      </c>
      <c r="Q221" s="8">
        <v>162.80000000000001</v>
      </c>
      <c r="R221" s="8">
        <v>150.5</v>
      </c>
      <c r="S221" s="8">
        <v>146.1</v>
      </c>
      <c r="T221" s="8">
        <v>149.9</v>
      </c>
      <c r="U221" s="8" t="s">
        <v>32</v>
      </c>
      <c r="V221" s="8">
        <v>145.30000000000001</v>
      </c>
      <c r="W221" s="8">
        <v>150.1</v>
      </c>
      <c r="X221" s="8">
        <v>149.9</v>
      </c>
      <c r="Y221" s="8">
        <v>129.19999999999999</v>
      </c>
      <c r="Z221" s="8">
        <v>143.4</v>
      </c>
      <c r="AA221" s="8">
        <v>155.5</v>
      </c>
      <c r="AB221" s="8">
        <v>134.9</v>
      </c>
      <c r="AC221" s="8">
        <v>142.19999999999999</v>
      </c>
      <c r="AD221" s="8">
        <v>141</v>
      </c>
    </row>
    <row r="222" spans="1:30" x14ac:dyDescent="0.35">
      <c r="A222" s="8" t="s">
        <v>33</v>
      </c>
      <c r="B222" s="8">
        <v>2019</v>
      </c>
      <c r="C222" s="8" t="s">
        <v>35</v>
      </c>
      <c r="D222" s="8">
        <v>139.4</v>
      </c>
      <c r="E222" s="8">
        <v>150.1</v>
      </c>
      <c r="F222" s="8">
        <v>145.30000000000001</v>
      </c>
      <c r="G222" s="8">
        <v>141.69999999999999</v>
      </c>
      <c r="H222" s="8">
        <v>118.4</v>
      </c>
      <c r="I222" s="8">
        <v>137</v>
      </c>
      <c r="J222" s="8">
        <v>131.6</v>
      </c>
      <c r="K222" s="8">
        <v>119.9</v>
      </c>
      <c r="L222" s="8">
        <v>110.4</v>
      </c>
      <c r="M222" s="8">
        <v>140.80000000000001</v>
      </c>
      <c r="N222" s="8">
        <v>128.30000000000001</v>
      </c>
      <c r="O222" s="8">
        <v>153.5</v>
      </c>
      <c r="P222" s="8">
        <v>138</v>
      </c>
      <c r="Q222" s="8">
        <v>164.9</v>
      </c>
      <c r="R222" s="8">
        <v>143.30000000000001</v>
      </c>
      <c r="S222" s="8">
        <v>130.80000000000001</v>
      </c>
      <c r="T222" s="8">
        <v>141.4</v>
      </c>
      <c r="U222" s="8">
        <v>148.5</v>
      </c>
      <c r="V222" s="8">
        <v>127.1</v>
      </c>
      <c r="W222" s="8">
        <v>136.6</v>
      </c>
      <c r="X222" s="8">
        <v>138.5</v>
      </c>
      <c r="Y222" s="8">
        <v>119.2</v>
      </c>
      <c r="Z222" s="8">
        <v>132.19999999999999</v>
      </c>
      <c r="AA222" s="8">
        <v>146.6</v>
      </c>
      <c r="AB222" s="8">
        <v>133</v>
      </c>
      <c r="AC222" s="8">
        <v>132.4</v>
      </c>
      <c r="AD222" s="8">
        <v>138.6</v>
      </c>
    </row>
    <row r="223" spans="1:30" x14ac:dyDescent="0.35">
      <c r="A223" s="8" t="s">
        <v>34</v>
      </c>
      <c r="B223" s="8">
        <v>2019</v>
      </c>
      <c r="C223" s="8" t="s">
        <v>35</v>
      </c>
      <c r="D223" s="8">
        <v>137.6</v>
      </c>
      <c r="E223" s="8">
        <v>152</v>
      </c>
      <c r="F223" s="8">
        <v>141.5</v>
      </c>
      <c r="G223" s="8">
        <v>142.19999999999999</v>
      </c>
      <c r="H223" s="8">
        <v>122</v>
      </c>
      <c r="I223" s="8">
        <v>136.4</v>
      </c>
      <c r="J223" s="8">
        <v>129.69999999999999</v>
      </c>
      <c r="K223" s="8">
        <v>121</v>
      </c>
      <c r="L223" s="8">
        <v>109</v>
      </c>
      <c r="M223" s="8">
        <v>139.69999999999999</v>
      </c>
      <c r="N223" s="8">
        <v>133.6</v>
      </c>
      <c r="O223" s="8">
        <v>154.9</v>
      </c>
      <c r="P223" s="8">
        <v>137.5</v>
      </c>
      <c r="Q223" s="8">
        <v>163.4</v>
      </c>
      <c r="R223" s="8">
        <v>147.69999999999999</v>
      </c>
      <c r="S223" s="8">
        <v>139.69999999999999</v>
      </c>
      <c r="T223" s="8">
        <v>146.5</v>
      </c>
      <c r="U223" s="8">
        <v>148.5</v>
      </c>
      <c r="V223" s="8">
        <v>138.4</v>
      </c>
      <c r="W223" s="8">
        <v>143.69999999999999</v>
      </c>
      <c r="X223" s="8">
        <v>145.6</v>
      </c>
      <c r="Y223" s="8">
        <v>123.9</v>
      </c>
      <c r="Z223" s="8">
        <v>137.1</v>
      </c>
      <c r="AA223" s="8">
        <v>150.30000000000001</v>
      </c>
      <c r="AB223" s="8">
        <v>134.1</v>
      </c>
      <c r="AC223" s="8">
        <v>137.4</v>
      </c>
      <c r="AD223" s="8">
        <v>139.9</v>
      </c>
    </row>
    <row r="224" spans="1:30" x14ac:dyDescent="0.35">
      <c r="A224" s="8" t="s">
        <v>30</v>
      </c>
      <c r="B224" s="8">
        <v>2019</v>
      </c>
      <c r="C224" s="8" t="s">
        <v>36</v>
      </c>
      <c r="D224" s="8">
        <v>136.9</v>
      </c>
      <c r="E224" s="8">
        <v>154.1</v>
      </c>
      <c r="F224" s="8">
        <v>138.69999999999999</v>
      </c>
      <c r="G224" s="8">
        <v>142.5</v>
      </c>
      <c r="H224" s="8">
        <v>124.1</v>
      </c>
      <c r="I224" s="8">
        <v>136.1</v>
      </c>
      <c r="J224" s="8">
        <v>128.19999999999999</v>
      </c>
      <c r="K224" s="8">
        <v>122.3</v>
      </c>
      <c r="L224" s="8">
        <v>108.3</v>
      </c>
      <c r="M224" s="8">
        <v>138.9</v>
      </c>
      <c r="N224" s="8">
        <v>137.4</v>
      </c>
      <c r="O224" s="8">
        <v>156.4</v>
      </c>
      <c r="P224" s="8">
        <v>137.30000000000001</v>
      </c>
      <c r="Q224" s="8">
        <v>162.9</v>
      </c>
      <c r="R224" s="8">
        <v>150.80000000000001</v>
      </c>
      <c r="S224" s="8">
        <v>146.1</v>
      </c>
      <c r="T224" s="8">
        <v>150.1</v>
      </c>
      <c r="U224" s="8" t="s">
        <v>32</v>
      </c>
      <c r="V224" s="8">
        <v>146.4</v>
      </c>
      <c r="W224" s="8">
        <v>150</v>
      </c>
      <c r="X224" s="8">
        <v>150.4</v>
      </c>
      <c r="Y224" s="8">
        <v>129.9</v>
      </c>
      <c r="Z224" s="8">
        <v>143.80000000000001</v>
      </c>
      <c r="AA224" s="8">
        <v>155.5</v>
      </c>
      <c r="AB224" s="8">
        <v>134</v>
      </c>
      <c r="AC224" s="8">
        <v>142.4</v>
      </c>
      <c r="AD224" s="8">
        <v>141.19999999999999</v>
      </c>
    </row>
    <row r="225" spans="1:30" x14ac:dyDescent="0.35">
      <c r="A225" s="8" t="s">
        <v>33</v>
      </c>
      <c r="B225" s="8">
        <v>2019</v>
      </c>
      <c r="C225" s="8" t="s">
        <v>36</v>
      </c>
      <c r="D225" s="8">
        <v>139.69999999999999</v>
      </c>
      <c r="E225" s="8">
        <v>151.1</v>
      </c>
      <c r="F225" s="8">
        <v>142.9</v>
      </c>
      <c r="G225" s="8">
        <v>141.9</v>
      </c>
      <c r="H225" s="8">
        <v>118.4</v>
      </c>
      <c r="I225" s="8">
        <v>139.4</v>
      </c>
      <c r="J225" s="8">
        <v>141.19999999999999</v>
      </c>
      <c r="K225" s="8">
        <v>120.7</v>
      </c>
      <c r="L225" s="8">
        <v>110.4</v>
      </c>
      <c r="M225" s="8">
        <v>140.69999999999999</v>
      </c>
      <c r="N225" s="8">
        <v>128.5</v>
      </c>
      <c r="O225" s="8">
        <v>153.9</v>
      </c>
      <c r="P225" s="8">
        <v>139.6</v>
      </c>
      <c r="Q225" s="8">
        <v>165.3</v>
      </c>
      <c r="R225" s="8">
        <v>143.5</v>
      </c>
      <c r="S225" s="8">
        <v>131.19999999999999</v>
      </c>
      <c r="T225" s="8">
        <v>141.6</v>
      </c>
      <c r="U225" s="8">
        <v>149</v>
      </c>
      <c r="V225" s="8">
        <v>128.80000000000001</v>
      </c>
      <c r="W225" s="8">
        <v>136.80000000000001</v>
      </c>
      <c r="X225" s="8">
        <v>139.19999999999999</v>
      </c>
      <c r="Y225" s="8">
        <v>119.9</v>
      </c>
      <c r="Z225" s="8">
        <v>133</v>
      </c>
      <c r="AA225" s="8">
        <v>146.69999999999999</v>
      </c>
      <c r="AB225" s="8">
        <v>132.5</v>
      </c>
      <c r="AC225" s="8">
        <v>132.80000000000001</v>
      </c>
      <c r="AD225" s="8">
        <v>139.5</v>
      </c>
    </row>
    <row r="226" spans="1:30" x14ac:dyDescent="0.35">
      <c r="A226" s="8" t="s">
        <v>34</v>
      </c>
      <c r="B226" s="8">
        <v>2019</v>
      </c>
      <c r="C226" s="8" t="s">
        <v>36</v>
      </c>
      <c r="D226" s="8">
        <v>137.80000000000001</v>
      </c>
      <c r="E226" s="8">
        <v>153</v>
      </c>
      <c r="F226" s="8">
        <v>140.30000000000001</v>
      </c>
      <c r="G226" s="8">
        <v>142.30000000000001</v>
      </c>
      <c r="H226" s="8">
        <v>122</v>
      </c>
      <c r="I226" s="8">
        <v>137.6</v>
      </c>
      <c r="J226" s="8">
        <v>132.6</v>
      </c>
      <c r="K226" s="8">
        <v>121.8</v>
      </c>
      <c r="L226" s="8">
        <v>109</v>
      </c>
      <c r="M226" s="8">
        <v>139.5</v>
      </c>
      <c r="N226" s="8">
        <v>133.69999999999999</v>
      </c>
      <c r="O226" s="8">
        <v>155.19999999999999</v>
      </c>
      <c r="P226" s="8">
        <v>138.1</v>
      </c>
      <c r="Q226" s="8">
        <v>163.5</v>
      </c>
      <c r="R226" s="8">
        <v>147.9</v>
      </c>
      <c r="S226" s="8">
        <v>139.9</v>
      </c>
      <c r="T226" s="8">
        <v>146.69999999999999</v>
      </c>
      <c r="U226" s="8">
        <v>149</v>
      </c>
      <c r="V226" s="8">
        <v>139.69999999999999</v>
      </c>
      <c r="W226" s="8">
        <v>143.80000000000001</v>
      </c>
      <c r="X226" s="8">
        <v>146.19999999999999</v>
      </c>
      <c r="Y226" s="8">
        <v>124.6</v>
      </c>
      <c r="Z226" s="8">
        <v>137.69999999999999</v>
      </c>
      <c r="AA226" s="8">
        <v>150.30000000000001</v>
      </c>
      <c r="AB226" s="8">
        <v>133.4</v>
      </c>
      <c r="AC226" s="8">
        <v>137.69999999999999</v>
      </c>
      <c r="AD226" s="8">
        <v>140.4</v>
      </c>
    </row>
    <row r="227" spans="1:30" x14ac:dyDescent="0.35">
      <c r="A227" s="8" t="s">
        <v>30</v>
      </c>
      <c r="B227" s="8">
        <v>2019</v>
      </c>
      <c r="C227" s="8" t="s">
        <v>38</v>
      </c>
      <c r="D227" s="8">
        <v>137.4</v>
      </c>
      <c r="E227" s="8">
        <v>159.5</v>
      </c>
      <c r="F227" s="8">
        <v>134.5</v>
      </c>
      <c r="G227" s="8">
        <v>142.6</v>
      </c>
      <c r="H227" s="8">
        <v>124</v>
      </c>
      <c r="I227" s="8">
        <v>143.69999999999999</v>
      </c>
      <c r="J227" s="8">
        <v>133.4</v>
      </c>
      <c r="K227" s="8">
        <v>125.1</v>
      </c>
      <c r="L227" s="8">
        <v>109.3</v>
      </c>
      <c r="M227" s="8">
        <v>139.30000000000001</v>
      </c>
      <c r="N227" s="8">
        <v>137.69999999999999</v>
      </c>
      <c r="O227" s="8">
        <v>156.4</v>
      </c>
      <c r="P227" s="8">
        <v>139.19999999999999</v>
      </c>
      <c r="Q227" s="8">
        <v>163.30000000000001</v>
      </c>
      <c r="R227" s="8">
        <v>151.30000000000001</v>
      </c>
      <c r="S227" s="8">
        <v>146.6</v>
      </c>
      <c r="T227" s="8">
        <v>150.69999999999999</v>
      </c>
      <c r="U227" s="8" t="s">
        <v>32</v>
      </c>
      <c r="V227" s="8">
        <v>146.9</v>
      </c>
      <c r="W227" s="8">
        <v>149.5</v>
      </c>
      <c r="X227" s="8">
        <v>151.30000000000001</v>
      </c>
      <c r="Y227" s="8">
        <v>130.19999999999999</v>
      </c>
      <c r="Z227" s="8">
        <v>145.9</v>
      </c>
      <c r="AA227" s="8">
        <v>156.69999999999999</v>
      </c>
      <c r="AB227" s="8">
        <v>133.9</v>
      </c>
      <c r="AC227" s="8">
        <v>142.9</v>
      </c>
      <c r="AD227" s="8">
        <v>142.4</v>
      </c>
    </row>
    <row r="228" spans="1:30" x14ac:dyDescent="0.35">
      <c r="A228" s="8" t="s">
        <v>33</v>
      </c>
      <c r="B228" s="8">
        <v>2019</v>
      </c>
      <c r="C228" s="8" t="s">
        <v>38</v>
      </c>
      <c r="D228" s="8">
        <v>140.4</v>
      </c>
      <c r="E228" s="8">
        <v>156.69999999999999</v>
      </c>
      <c r="F228" s="8">
        <v>138.30000000000001</v>
      </c>
      <c r="G228" s="8">
        <v>142.4</v>
      </c>
      <c r="H228" s="8">
        <v>118.6</v>
      </c>
      <c r="I228" s="8">
        <v>149.69999999999999</v>
      </c>
      <c r="J228" s="8">
        <v>161.6</v>
      </c>
      <c r="K228" s="8">
        <v>124.4</v>
      </c>
      <c r="L228" s="8">
        <v>111.2</v>
      </c>
      <c r="M228" s="8">
        <v>141</v>
      </c>
      <c r="N228" s="8">
        <v>128.9</v>
      </c>
      <c r="O228" s="8">
        <v>154.5</v>
      </c>
      <c r="P228" s="8">
        <v>143.80000000000001</v>
      </c>
      <c r="Q228" s="8">
        <v>166.2</v>
      </c>
      <c r="R228" s="8">
        <v>144</v>
      </c>
      <c r="S228" s="8">
        <v>131.69999999999999</v>
      </c>
      <c r="T228" s="8">
        <v>142.19999999999999</v>
      </c>
      <c r="U228" s="8">
        <v>150.1</v>
      </c>
      <c r="V228" s="8">
        <v>129.4</v>
      </c>
      <c r="W228" s="8">
        <v>137.19999999999999</v>
      </c>
      <c r="X228" s="8">
        <v>139.80000000000001</v>
      </c>
      <c r="Y228" s="8">
        <v>120.1</v>
      </c>
      <c r="Z228" s="8">
        <v>134</v>
      </c>
      <c r="AA228" s="8">
        <v>148</v>
      </c>
      <c r="AB228" s="8">
        <v>132.6</v>
      </c>
      <c r="AC228" s="8">
        <v>133.30000000000001</v>
      </c>
      <c r="AD228" s="8">
        <v>141.5</v>
      </c>
    </row>
    <row r="229" spans="1:30" x14ac:dyDescent="0.35">
      <c r="A229" s="8" t="s">
        <v>34</v>
      </c>
      <c r="B229" s="8">
        <v>2019</v>
      </c>
      <c r="C229" s="8" t="s">
        <v>38</v>
      </c>
      <c r="D229" s="8">
        <v>138.30000000000001</v>
      </c>
      <c r="E229" s="8">
        <v>158.5</v>
      </c>
      <c r="F229" s="8">
        <v>136</v>
      </c>
      <c r="G229" s="8">
        <v>142.5</v>
      </c>
      <c r="H229" s="8">
        <v>122</v>
      </c>
      <c r="I229" s="8">
        <v>146.5</v>
      </c>
      <c r="J229" s="8">
        <v>143</v>
      </c>
      <c r="K229" s="8">
        <v>124.9</v>
      </c>
      <c r="L229" s="8">
        <v>109.9</v>
      </c>
      <c r="M229" s="8">
        <v>139.9</v>
      </c>
      <c r="N229" s="8">
        <v>134</v>
      </c>
      <c r="O229" s="8">
        <v>155.5</v>
      </c>
      <c r="P229" s="8">
        <v>140.9</v>
      </c>
      <c r="Q229" s="8">
        <v>164.1</v>
      </c>
      <c r="R229" s="8">
        <v>148.4</v>
      </c>
      <c r="S229" s="8">
        <v>140.4</v>
      </c>
      <c r="T229" s="8">
        <v>147.30000000000001</v>
      </c>
      <c r="U229" s="8">
        <v>150.1</v>
      </c>
      <c r="V229" s="8">
        <v>140.30000000000001</v>
      </c>
      <c r="W229" s="8">
        <v>143.69999999999999</v>
      </c>
      <c r="X229" s="8">
        <v>146.9</v>
      </c>
      <c r="Y229" s="8">
        <v>124.9</v>
      </c>
      <c r="Z229" s="8">
        <v>139.19999999999999</v>
      </c>
      <c r="AA229" s="8">
        <v>151.6</v>
      </c>
      <c r="AB229" s="8">
        <v>133.4</v>
      </c>
      <c r="AC229" s="8">
        <v>138.19999999999999</v>
      </c>
      <c r="AD229" s="8">
        <v>142</v>
      </c>
    </row>
    <row r="230" spans="1:30" x14ac:dyDescent="0.35">
      <c r="A230" s="8" t="s">
        <v>30</v>
      </c>
      <c r="B230" s="8">
        <v>2019</v>
      </c>
      <c r="C230" s="8" t="s">
        <v>39</v>
      </c>
      <c r="D230" s="8">
        <v>137.80000000000001</v>
      </c>
      <c r="E230" s="8">
        <v>163.5</v>
      </c>
      <c r="F230" s="8">
        <v>136.19999999999999</v>
      </c>
      <c r="G230" s="8">
        <v>143.19999999999999</v>
      </c>
      <c r="H230" s="8">
        <v>124.3</v>
      </c>
      <c r="I230" s="8">
        <v>143.30000000000001</v>
      </c>
      <c r="J230" s="8">
        <v>140.6</v>
      </c>
      <c r="K230" s="8">
        <v>128.69999999999999</v>
      </c>
      <c r="L230" s="8">
        <v>110.6</v>
      </c>
      <c r="M230" s="8">
        <v>140.4</v>
      </c>
      <c r="N230" s="8">
        <v>138</v>
      </c>
      <c r="O230" s="8">
        <v>156.6</v>
      </c>
      <c r="P230" s="8">
        <v>141</v>
      </c>
      <c r="Q230" s="8">
        <v>164.2</v>
      </c>
      <c r="R230" s="8">
        <v>151.4</v>
      </c>
      <c r="S230" s="8">
        <v>146.5</v>
      </c>
      <c r="T230" s="8">
        <v>150.69999999999999</v>
      </c>
      <c r="U230" s="8" t="s">
        <v>32</v>
      </c>
      <c r="V230" s="8">
        <v>147.80000000000001</v>
      </c>
      <c r="W230" s="8">
        <v>149.6</v>
      </c>
      <c r="X230" s="8">
        <v>151.69999999999999</v>
      </c>
      <c r="Y230" s="8">
        <v>130.19999999999999</v>
      </c>
      <c r="Z230" s="8">
        <v>146.4</v>
      </c>
      <c r="AA230" s="8">
        <v>157.69999999999999</v>
      </c>
      <c r="AB230" s="8">
        <v>134.80000000000001</v>
      </c>
      <c r="AC230" s="8">
        <v>143.30000000000001</v>
      </c>
      <c r="AD230" s="8">
        <v>143.6</v>
      </c>
    </row>
    <row r="231" spans="1:30" x14ac:dyDescent="0.35">
      <c r="A231" s="8" t="s">
        <v>33</v>
      </c>
      <c r="B231" s="8">
        <v>2019</v>
      </c>
      <c r="C231" s="8" t="s">
        <v>39</v>
      </c>
      <c r="D231" s="8">
        <v>140.69999999999999</v>
      </c>
      <c r="E231" s="8">
        <v>159.6</v>
      </c>
      <c r="F231" s="8">
        <v>140.4</v>
      </c>
      <c r="G231" s="8">
        <v>143.4</v>
      </c>
      <c r="H231" s="8">
        <v>118.6</v>
      </c>
      <c r="I231" s="8">
        <v>150.9</v>
      </c>
      <c r="J231" s="8">
        <v>169.8</v>
      </c>
      <c r="K231" s="8">
        <v>127.4</v>
      </c>
      <c r="L231" s="8">
        <v>111.8</v>
      </c>
      <c r="M231" s="8">
        <v>141</v>
      </c>
      <c r="N231" s="8">
        <v>129</v>
      </c>
      <c r="O231" s="8">
        <v>155.1</v>
      </c>
      <c r="P231" s="8">
        <v>145.6</v>
      </c>
      <c r="Q231" s="8">
        <v>166.7</v>
      </c>
      <c r="R231" s="8">
        <v>144.30000000000001</v>
      </c>
      <c r="S231" s="8">
        <v>131.69999999999999</v>
      </c>
      <c r="T231" s="8">
        <v>142.4</v>
      </c>
      <c r="U231" s="8">
        <v>149.4</v>
      </c>
      <c r="V231" s="8">
        <v>130.5</v>
      </c>
      <c r="W231" s="8">
        <v>137.4</v>
      </c>
      <c r="X231" s="8">
        <v>140.30000000000001</v>
      </c>
      <c r="Y231" s="8">
        <v>119.6</v>
      </c>
      <c r="Z231" s="8">
        <v>134.30000000000001</v>
      </c>
      <c r="AA231" s="8">
        <v>148.9</v>
      </c>
      <c r="AB231" s="8">
        <v>133.69999999999999</v>
      </c>
      <c r="AC231" s="8">
        <v>133.6</v>
      </c>
      <c r="AD231" s="8">
        <v>142.1</v>
      </c>
    </row>
    <row r="232" spans="1:30" x14ac:dyDescent="0.35">
      <c r="A232" s="8" t="s">
        <v>34</v>
      </c>
      <c r="B232" s="8">
        <v>2019</v>
      </c>
      <c r="C232" s="8" t="s">
        <v>39</v>
      </c>
      <c r="D232" s="8">
        <v>138.69999999999999</v>
      </c>
      <c r="E232" s="8">
        <v>162.1</v>
      </c>
      <c r="F232" s="8">
        <v>137.80000000000001</v>
      </c>
      <c r="G232" s="8">
        <v>143.30000000000001</v>
      </c>
      <c r="H232" s="8">
        <v>122.2</v>
      </c>
      <c r="I232" s="8">
        <v>146.80000000000001</v>
      </c>
      <c r="J232" s="8">
        <v>150.5</v>
      </c>
      <c r="K232" s="8">
        <v>128.30000000000001</v>
      </c>
      <c r="L232" s="8">
        <v>111</v>
      </c>
      <c r="M232" s="8">
        <v>140.6</v>
      </c>
      <c r="N232" s="8">
        <v>134.19999999999999</v>
      </c>
      <c r="O232" s="8">
        <v>155.9</v>
      </c>
      <c r="P232" s="8">
        <v>142.69999999999999</v>
      </c>
      <c r="Q232" s="8">
        <v>164.9</v>
      </c>
      <c r="R232" s="8">
        <v>148.6</v>
      </c>
      <c r="S232" s="8">
        <v>140.4</v>
      </c>
      <c r="T232" s="8">
        <v>147.4</v>
      </c>
      <c r="U232" s="8">
        <v>149.4</v>
      </c>
      <c r="V232" s="8">
        <v>141.19999999999999</v>
      </c>
      <c r="W232" s="8">
        <v>143.80000000000001</v>
      </c>
      <c r="X232" s="8">
        <v>147.4</v>
      </c>
      <c r="Y232" s="8">
        <v>124.6</v>
      </c>
      <c r="Z232" s="8">
        <v>139.6</v>
      </c>
      <c r="AA232" s="8">
        <v>152.5</v>
      </c>
      <c r="AB232" s="8">
        <v>134.30000000000001</v>
      </c>
      <c r="AC232" s="8">
        <v>138.6</v>
      </c>
      <c r="AD232" s="8">
        <v>142.9</v>
      </c>
    </row>
    <row r="233" spans="1:30" x14ac:dyDescent="0.35">
      <c r="A233" s="8" t="s">
        <v>30</v>
      </c>
      <c r="B233" s="8">
        <v>2019</v>
      </c>
      <c r="C233" s="8" t="s">
        <v>40</v>
      </c>
      <c r="D233" s="8">
        <v>138.4</v>
      </c>
      <c r="E233" s="8">
        <v>164</v>
      </c>
      <c r="F233" s="8">
        <v>138.4</v>
      </c>
      <c r="G233" s="8">
        <v>143.9</v>
      </c>
      <c r="H233" s="8">
        <v>124.4</v>
      </c>
      <c r="I233" s="8">
        <v>146.4</v>
      </c>
      <c r="J233" s="8">
        <v>150.1</v>
      </c>
      <c r="K233" s="8">
        <v>130.6</v>
      </c>
      <c r="L233" s="8">
        <v>110.8</v>
      </c>
      <c r="M233" s="8">
        <v>141.69999999999999</v>
      </c>
      <c r="N233" s="8">
        <v>138.5</v>
      </c>
      <c r="O233" s="8">
        <v>156.69999999999999</v>
      </c>
      <c r="P233" s="8">
        <v>143</v>
      </c>
      <c r="Q233" s="8">
        <v>164.5</v>
      </c>
      <c r="R233" s="8">
        <v>151.6</v>
      </c>
      <c r="S233" s="8">
        <v>146.6</v>
      </c>
      <c r="T233" s="8">
        <v>150.9</v>
      </c>
      <c r="U233" s="8" t="s">
        <v>32</v>
      </c>
      <c r="V233" s="8">
        <v>146.80000000000001</v>
      </c>
      <c r="W233" s="8">
        <v>150</v>
      </c>
      <c r="X233" s="8">
        <v>152.19999999999999</v>
      </c>
      <c r="Y233" s="8">
        <v>131.19999999999999</v>
      </c>
      <c r="Z233" s="8">
        <v>147.5</v>
      </c>
      <c r="AA233" s="8">
        <v>159.1</v>
      </c>
      <c r="AB233" s="8">
        <v>136.1</v>
      </c>
      <c r="AC233" s="8">
        <v>144.19999999999999</v>
      </c>
      <c r="AD233" s="8">
        <v>144.9</v>
      </c>
    </row>
    <row r="234" spans="1:30" x14ac:dyDescent="0.35">
      <c r="A234" s="8" t="s">
        <v>33</v>
      </c>
      <c r="B234" s="8">
        <v>2019</v>
      </c>
      <c r="C234" s="8" t="s">
        <v>40</v>
      </c>
      <c r="D234" s="8">
        <v>141.4</v>
      </c>
      <c r="E234" s="8">
        <v>160.19999999999999</v>
      </c>
      <c r="F234" s="8">
        <v>142.5</v>
      </c>
      <c r="G234" s="8">
        <v>144.1</v>
      </c>
      <c r="H234" s="8">
        <v>119.3</v>
      </c>
      <c r="I234" s="8">
        <v>154.69999999999999</v>
      </c>
      <c r="J234" s="8">
        <v>180.1</v>
      </c>
      <c r="K234" s="8">
        <v>128.9</v>
      </c>
      <c r="L234" s="8">
        <v>111.8</v>
      </c>
      <c r="M234" s="8">
        <v>141.6</v>
      </c>
      <c r="N234" s="8">
        <v>129.5</v>
      </c>
      <c r="O234" s="8">
        <v>155.6</v>
      </c>
      <c r="P234" s="8">
        <v>147.69999999999999</v>
      </c>
      <c r="Q234" s="8">
        <v>167.2</v>
      </c>
      <c r="R234" s="8">
        <v>144.69999999999999</v>
      </c>
      <c r="S234" s="8">
        <v>131.9</v>
      </c>
      <c r="T234" s="8">
        <v>142.69999999999999</v>
      </c>
      <c r="U234" s="8">
        <v>150.6</v>
      </c>
      <c r="V234" s="8">
        <v>127</v>
      </c>
      <c r="W234" s="8">
        <v>137.69999999999999</v>
      </c>
      <c r="X234" s="8">
        <v>140.80000000000001</v>
      </c>
      <c r="Y234" s="8">
        <v>120.6</v>
      </c>
      <c r="Z234" s="8">
        <v>135</v>
      </c>
      <c r="AA234" s="8">
        <v>150.4</v>
      </c>
      <c r="AB234" s="8">
        <v>135.1</v>
      </c>
      <c r="AC234" s="8">
        <v>134.5</v>
      </c>
      <c r="AD234" s="8">
        <v>143.30000000000001</v>
      </c>
    </row>
    <row r="235" spans="1:30" x14ac:dyDescent="0.35">
      <c r="A235" s="8" t="s">
        <v>34</v>
      </c>
      <c r="B235" s="8">
        <v>2019</v>
      </c>
      <c r="C235" s="8" t="s">
        <v>40</v>
      </c>
      <c r="D235" s="8">
        <v>139.30000000000001</v>
      </c>
      <c r="E235" s="8">
        <v>162.69999999999999</v>
      </c>
      <c r="F235" s="8">
        <v>140</v>
      </c>
      <c r="G235" s="8">
        <v>144</v>
      </c>
      <c r="H235" s="8">
        <v>122.5</v>
      </c>
      <c r="I235" s="8">
        <v>150.30000000000001</v>
      </c>
      <c r="J235" s="8">
        <v>160.30000000000001</v>
      </c>
      <c r="K235" s="8">
        <v>130</v>
      </c>
      <c r="L235" s="8">
        <v>111.1</v>
      </c>
      <c r="M235" s="8">
        <v>141.69999999999999</v>
      </c>
      <c r="N235" s="8">
        <v>134.69999999999999</v>
      </c>
      <c r="O235" s="8">
        <v>156.19999999999999</v>
      </c>
      <c r="P235" s="8">
        <v>144.69999999999999</v>
      </c>
      <c r="Q235" s="8">
        <v>165.2</v>
      </c>
      <c r="R235" s="8">
        <v>148.9</v>
      </c>
      <c r="S235" s="8">
        <v>140.5</v>
      </c>
      <c r="T235" s="8">
        <v>147.6</v>
      </c>
      <c r="U235" s="8">
        <v>150.6</v>
      </c>
      <c r="V235" s="8">
        <v>139.30000000000001</v>
      </c>
      <c r="W235" s="8">
        <v>144.19999999999999</v>
      </c>
      <c r="X235" s="8">
        <v>147.9</v>
      </c>
      <c r="Y235" s="8">
        <v>125.6</v>
      </c>
      <c r="Z235" s="8">
        <v>140.5</v>
      </c>
      <c r="AA235" s="8">
        <v>154</v>
      </c>
      <c r="AB235" s="8">
        <v>135.69999999999999</v>
      </c>
      <c r="AC235" s="8">
        <v>139.5</v>
      </c>
      <c r="AD235" s="8">
        <v>144.19999999999999</v>
      </c>
    </row>
    <row r="236" spans="1:30" x14ac:dyDescent="0.35">
      <c r="A236" s="8" t="s">
        <v>30</v>
      </c>
      <c r="B236" s="8">
        <v>2019</v>
      </c>
      <c r="C236" s="8" t="s">
        <v>41</v>
      </c>
      <c r="D236" s="8">
        <v>139.19999999999999</v>
      </c>
      <c r="E236" s="8">
        <v>161.9</v>
      </c>
      <c r="F236" s="8">
        <v>137.1</v>
      </c>
      <c r="G236" s="8">
        <v>144.6</v>
      </c>
      <c r="H236" s="8">
        <v>124.7</v>
      </c>
      <c r="I236" s="8">
        <v>145.5</v>
      </c>
      <c r="J236" s="8">
        <v>156.19999999999999</v>
      </c>
      <c r="K236" s="8">
        <v>131.5</v>
      </c>
      <c r="L236" s="8">
        <v>111.7</v>
      </c>
      <c r="M236" s="8">
        <v>142.69999999999999</v>
      </c>
      <c r="N236" s="8">
        <v>138.5</v>
      </c>
      <c r="O236" s="8">
        <v>156.9</v>
      </c>
      <c r="P236" s="8">
        <v>144</v>
      </c>
      <c r="Q236" s="8">
        <v>165.1</v>
      </c>
      <c r="R236" s="8">
        <v>151.80000000000001</v>
      </c>
      <c r="S236" s="8">
        <v>146.6</v>
      </c>
      <c r="T236" s="8">
        <v>151.1</v>
      </c>
      <c r="U236" s="8" t="s">
        <v>32</v>
      </c>
      <c r="V236" s="8">
        <v>146.4</v>
      </c>
      <c r="W236" s="8">
        <v>150.19999999999999</v>
      </c>
      <c r="X236" s="8">
        <v>152.69999999999999</v>
      </c>
      <c r="Y236" s="8">
        <v>131.4</v>
      </c>
      <c r="Z236" s="8">
        <v>148</v>
      </c>
      <c r="AA236" s="8">
        <v>159.69999999999999</v>
      </c>
      <c r="AB236" s="8">
        <v>138.80000000000001</v>
      </c>
      <c r="AC236" s="8">
        <v>144.9</v>
      </c>
      <c r="AD236" s="8">
        <v>145.69999999999999</v>
      </c>
    </row>
    <row r="237" spans="1:30" x14ac:dyDescent="0.35">
      <c r="A237" s="8" t="s">
        <v>33</v>
      </c>
      <c r="B237" s="8">
        <v>2019</v>
      </c>
      <c r="C237" s="8" t="s">
        <v>41</v>
      </c>
      <c r="D237" s="8">
        <v>142.1</v>
      </c>
      <c r="E237" s="8">
        <v>158.30000000000001</v>
      </c>
      <c r="F237" s="8">
        <v>140.80000000000001</v>
      </c>
      <c r="G237" s="8">
        <v>144.9</v>
      </c>
      <c r="H237" s="8">
        <v>119.9</v>
      </c>
      <c r="I237" s="8">
        <v>153.9</v>
      </c>
      <c r="J237" s="8">
        <v>189.1</v>
      </c>
      <c r="K237" s="8">
        <v>129.80000000000001</v>
      </c>
      <c r="L237" s="8">
        <v>112.7</v>
      </c>
      <c r="M237" s="8">
        <v>142.5</v>
      </c>
      <c r="N237" s="8">
        <v>129.80000000000001</v>
      </c>
      <c r="O237" s="8">
        <v>156.19999999999999</v>
      </c>
      <c r="P237" s="8">
        <v>149.1</v>
      </c>
      <c r="Q237" s="8">
        <v>167.9</v>
      </c>
      <c r="R237" s="8">
        <v>145</v>
      </c>
      <c r="S237" s="8">
        <v>132.19999999999999</v>
      </c>
      <c r="T237" s="8">
        <v>143</v>
      </c>
      <c r="U237" s="8">
        <v>151.6</v>
      </c>
      <c r="V237" s="8">
        <v>125.5</v>
      </c>
      <c r="W237" s="8">
        <v>138.1</v>
      </c>
      <c r="X237" s="8">
        <v>141.5</v>
      </c>
      <c r="Y237" s="8">
        <v>120.8</v>
      </c>
      <c r="Z237" s="8">
        <v>135.4</v>
      </c>
      <c r="AA237" s="8">
        <v>151.5</v>
      </c>
      <c r="AB237" s="8">
        <v>137.80000000000001</v>
      </c>
      <c r="AC237" s="8">
        <v>135.30000000000001</v>
      </c>
      <c r="AD237" s="8">
        <v>144.19999999999999</v>
      </c>
    </row>
    <row r="238" spans="1:30" x14ac:dyDescent="0.35">
      <c r="A238" s="8" t="s">
        <v>34</v>
      </c>
      <c r="B238" s="8">
        <v>2019</v>
      </c>
      <c r="C238" s="8" t="s">
        <v>41</v>
      </c>
      <c r="D238" s="8">
        <v>140.1</v>
      </c>
      <c r="E238" s="8">
        <v>160.6</v>
      </c>
      <c r="F238" s="8">
        <v>138.5</v>
      </c>
      <c r="G238" s="8">
        <v>144.69999999999999</v>
      </c>
      <c r="H238" s="8">
        <v>122.9</v>
      </c>
      <c r="I238" s="8">
        <v>149.4</v>
      </c>
      <c r="J238" s="8">
        <v>167.4</v>
      </c>
      <c r="K238" s="8">
        <v>130.9</v>
      </c>
      <c r="L238" s="8">
        <v>112</v>
      </c>
      <c r="M238" s="8">
        <v>142.6</v>
      </c>
      <c r="N238" s="8">
        <v>134.9</v>
      </c>
      <c r="O238" s="8">
        <v>156.6</v>
      </c>
      <c r="P238" s="8">
        <v>145.9</v>
      </c>
      <c r="Q238" s="8">
        <v>165.8</v>
      </c>
      <c r="R238" s="8">
        <v>149.1</v>
      </c>
      <c r="S238" s="8">
        <v>140.6</v>
      </c>
      <c r="T238" s="8">
        <v>147.9</v>
      </c>
      <c r="U238" s="8">
        <v>151.6</v>
      </c>
      <c r="V238" s="8">
        <v>138.5</v>
      </c>
      <c r="W238" s="8">
        <v>144.5</v>
      </c>
      <c r="X238" s="8">
        <v>148.5</v>
      </c>
      <c r="Y238" s="8">
        <v>125.8</v>
      </c>
      <c r="Z238" s="8">
        <v>140.9</v>
      </c>
      <c r="AA238" s="8">
        <v>154.9</v>
      </c>
      <c r="AB238" s="8">
        <v>138.4</v>
      </c>
      <c r="AC238" s="8">
        <v>140.19999999999999</v>
      </c>
      <c r="AD238" s="8">
        <v>145</v>
      </c>
    </row>
    <row r="239" spans="1:30" x14ac:dyDescent="0.35">
      <c r="A239" s="8" t="s">
        <v>30</v>
      </c>
      <c r="B239" s="8">
        <v>2019</v>
      </c>
      <c r="C239" s="8" t="s">
        <v>42</v>
      </c>
      <c r="D239" s="8">
        <v>140.1</v>
      </c>
      <c r="E239" s="8">
        <v>161.9</v>
      </c>
      <c r="F239" s="8">
        <v>138.30000000000001</v>
      </c>
      <c r="G239" s="8">
        <v>145.69999999999999</v>
      </c>
      <c r="H239" s="8">
        <v>125.1</v>
      </c>
      <c r="I239" s="8">
        <v>143.80000000000001</v>
      </c>
      <c r="J239" s="8">
        <v>163.4</v>
      </c>
      <c r="K239" s="8">
        <v>132.19999999999999</v>
      </c>
      <c r="L239" s="8">
        <v>112.8</v>
      </c>
      <c r="M239" s="8">
        <v>144.19999999999999</v>
      </c>
      <c r="N239" s="8">
        <v>138.5</v>
      </c>
      <c r="O239" s="8">
        <v>157.19999999999999</v>
      </c>
      <c r="P239" s="8">
        <v>145.5</v>
      </c>
      <c r="Q239" s="8">
        <v>165.7</v>
      </c>
      <c r="R239" s="8">
        <v>151.69999999999999</v>
      </c>
      <c r="S239" s="8">
        <v>146.6</v>
      </c>
      <c r="T239" s="8">
        <v>151</v>
      </c>
      <c r="U239" s="8" t="s">
        <v>32</v>
      </c>
      <c r="V239" s="8">
        <v>146.9</v>
      </c>
      <c r="W239" s="8">
        <v>150.30000000000001</v>
      </c>
      <c r="X239" s="8">
        <v>153.4</v>
      </c>
      <c r="Y239" s="8">
        <v>131.6</v>
      </c>
      <c r="Z239" s="8">
        <v>148.30000000000001</v>
      </c>
      <c r="AA239" s="8">
        <v>160.19999999999999</v>
      </c>
      <c r="AB239" s="8">
        <v>140.19999999999999</v>
      </c>
      <c r="AC239" s="8">
        <v>145.4</v>
      </c>
      <c r="AD239" s="8">
        <v>146.69999999999999</v>
      </c>
    </row>
    <row r="240" spans="1:30" x14ac:dyDescent="0.35">
      <c r="A240" s="8" t="s">
        <v>33</v>
      </c>
      <c r="B240" s="8">
        <v>2019</v>
      </c>
      <c r="C240" s="8" t="s">
        <v>42</v>
      </c>
      <c r="D240" s="8">
        <v>142.69999999999999</v>
      </c>
      <c r="E240" s="8">
        <v>158.69999999999999</v>
      </c>
      <c r="F240" s="8">
        <v>141.6</v>
      </c>
      <c r="G240" s="8">
        <v>144.9</v>
      </c>
      <c r="H240" s="8">
        <v>120.8</v>
      </c>
      <c r="I240" s="8">
        <v>149.80000000000001</v>
      </c>
      <c r="J240" s="8">
        <v>192.4</v>
      </c>
      <c r="K240" s="8">
        <v>130.30000000000001</v>
      </c>
      <c r="L240" s="8">
        <v>114</v>
      </c>
      <c r="M240" s="8">
        <v>143.80000000000001</v>
      </c>
      <c r="N240" s="8">
        <v>130</v>
      </c>
      <c r="O240" s="8">
        <v>156.4</v>
      </c>
      <c r="P240" s="8">
        <v>149.5</v>
      </c>
      <c r="Q240" s="8">
        <v>168.6</v>
      </c>
      <c r="R240" s="8">
        <v>145.30000000000001</v>
      </c>
      <c r="S240" s="8">
        <v>132.19999999999999</v>
      </c>
      <c r="T240" s="8">
        <v>143.30000000000001</v>
      </c>
      <c r="U240" s="8">
        <v>152.19999999999999</v>
      </c>
      <c r="V240" s="8">
        <v>126.6</v>
      </c>
      <c r="W240" s="8">
        <v>138.30000000000001</v>
      </c>
      <c r="X240" s="8">
        <v>141.9</v>
      </c>
      <c r="Y240" s="8">
        <v>121.2</v>
      </c>
      <c r="Z240" s="8">
        <v>135.9</v>
      </c>
      <c r="AA240" s="8">
        <v>151.6</v>
      </c>
      <c r="AB240" s="8">
        <v>139</v>
      </c>
      <c r="AC240" s="8">
        <v>135.69999999999999</v>
      </c>
      <c r="AD240" s="8">
        <v>144.69999999999999</v>
      </c>
    </row>
    <row r="241" spans="1:31" x14ac:dyDescent="0.35">
      <c r="A241" s="8" t="s">
        <v>34</v>
      </c>
      <c r="B241" s="8">
        <v>2019</v>
      </c>
      <c r="C241" s="8" t="s">
        <v>42</v>
      </c>
      <c r="D241" s="8">
        <v>140.9</v>
      </c>
      <c r="E241" s="8">
        <v>160.80000000000001</v>
      </c>
      <c r="F241" s="8">
        <v>139.6</v>
      </c>
      <c r="G241" s="8">
        <v>145.4</v>
      </c>
      <c r="H241" s="8">
        <v>123.5</v>
      </c>
      <c r="I241" s="8">
        <v>146.6</v>
      </c>
      <c r="J241" s="8">
        <v>173.2</v>
      </c>
      <c r="K241" s="8">
        <v>131.6</v>
      </c>
      <c r="L241" s="8">
        <v>113.2</v>
      </c>
      <c r="M241" s="8">
        <v>144.1</v>
      </c>
      <c r="N241" s="8">
        <v>135</v>
      </c>
      <c r="O241" s="8">
        <v>156.80000000000001</v>
      </c>
      <c r="P241" s="8">
        <v>147</v>
      </c>
      <c r="Q241" s="8">
        <v>166.5</v>
      </c>
      <c r="R241" s="8">
        <v>149.19999999999999</v>
      </c>
      <c r="S241" s="8">
        <v>140.6</v>
      </c>
      <c r="T241" s="8">
        <v>147.9</v>
      </c>
      <c r="U241" s="8">
        <v>152.19999999999999</v>
      </c>
      <c r="V241" s="8">
        <v>139.19999999999999</v>
      </c>
      <c r="W241" s="8">
        <v>144.6</v>
      </c>
      <c r="X241" s="8">
        <v>149</v>
      </c>
      <c r="Y241" s="8">
        <v>126.1</v>
      </c>
      <c r="Z241" s="8">
        <v>141.30000000000001</v>
      </c>
      <c r="AA241" s="8">
        <v>155.19999999999999</v>
      </c>
      <c r="AB241" s="8">
        <v>139.69999999999999</v>
      </c>
      <c r="AC241" s="8">
        <v>140.69999999999999</v>
      </c>
      <c r="AD241" s="8">
        <v>145.80000000000001</v>
      </c>
    </row>
    <row r="242" spans="1:31" x14ac:dyDescent="0.35">
      <c r="A242" s="8" t="s">
        <v>30</v>
      </c>
      <c r="B242" s="8">
        <v>2019</v>
      </c>
      <c r="C242" s="8" t="s">
        <v>43</v>
      </c>
      <c r="D242" s="8">
        <v>141</v>
      </c>
      <c r="E242" s="8">
        <v>161.6</v>
      </c>
      <c r="F242" s="8">
        <v>141.19999999999999</v>
      </c>
      <c r="G242" s="8">
        <v>146.5</v>
      </c>
      <c r="H242" s="8">
        <v>125.6</v>
      </c>
      <c r="I242" s="8">
        <v>145.69999999999999</v>
      </c>
      <c r="J242" s="8">
        <v>178.8</v>
      </c>
      <c r="K242" s="8">
        <v>133.1</v>
      </c>
      <c r="L242" s="8">
        <v>113.6</v>
      </c>
      <c r="M242" s="8">
        <v>145.5</v>
      </c>
      <c r="N242" s="8">
        <v>138.6</v>
      </c>
      <c r="O242" s="8">
        <v>157.4</v>
      </c>
      <c r="P242" s="8">
        <v>148.30000000000001</v>
      </c>
      <c r="Q242" s="8">
        <v>166.3</v>
      </c>
      <c r="R242" s="8">
        <v>151.69999999999999</v>
      </c>
      <c r="S242" s="8">
        <v>146.69999999999999</v>
      </c>
      <c r="T242" s="8">
        <v>151</v>
      </c>
      <c r="U242" s="8" t="s">
        <v>32</v>
      </c>
      <c r="V242" s="8">
        <v>147.69999999999999</v>
      </c>
      <c r="W242" s="8">
        <v>150.6</v>
      </c>
      <c r="X242" s="8">
        <v>153.69999999999999</v>
      </c>
      <c r="Y242" s="8">
        <v>131.69999999999999</v>
      </c>
      <c r="Z242" s="8">
        <v>148.69999999999999</v>
      </c>
      <c r="AA242" s="8">
        <v>160.69999999999999</v>
      </c>
      <c r="AB242" s="8">
        <v>140.30000000000001</v>
      </c>
      <c r="AC242" s="8">
        <v>145.69999999999999</v>
      </c>
      <c r="AD242" s="8">
        <v>148.30000000000001</v>
      </c>
    </row>
    <row r="243" spans="1:31" x14ac:dyDescent="0.35">
      <c r="A243" s="8" t="s">
        <v>33</v>
      </c>
      <c r="B243" s="8">
        <v>2019</v>
      </c>
      <c r="C243" s="8" t="s">
        <v>43</v>
      </c>
      <c r="D243" s="8">
        <v>143.5</v>
      </c>
      <c r="E243" s="8">
        <v>159.80000000000001</v>
      </c>
      <c r="F243" s="8">
        <v>144.69999999999999</v>
      </c>
      <c r="G243" s="8">
        <v>145.6</v>
      </c>
      <c r="H243" s="8">
        <v>121.1</v>
      </c>
      <c r="I243" s="8">
        <v>150.6</v>
      </c>
      <c r="J243" s="8">
        <v>207.2</v>
      </c>
      <c r="K243" s="8">
        <v>131.19999999999999</v>
      </c>
      <c r="L243" s="8">
        <v>114.8</v>
      </c>
      <c r="M243" s="8">
        <v>145.19999999999999</v>
      </c>
      <c r="N243" s="8">
        <v>130.19999999999999</v>
      </c>
      <c r="O243" s="8">
        <v>156.80000000000001</v>
      </c>
      <c r="P243" s="8">
        <v>151.9</v>
      </c>
      <c r="Q243" s="8">
        <v>169.3</v>
      </c>
      <c r="R243" s="8">
        <v>145.9</v>
      </c>
      <c r="S243" s="8">
        <v>132.4</v>
      </c>
      <c r="T243" s="8">
        <v>143.9</v>
      </c>
      <c r="U243" s="8">
        <v>153</v>
      </c>
      <c r="V243" s="8">
        <v>128.9</v>
      </c>
      <c r="W243" s="8">
        <v>138.69999999999999</v>
      </c>
      <c r="X243" s="8">
        <v>142.4</v>
      </c>
      <c r="Y243" s="8">
        <v>121.5</v>
      </c>
      <c r="Z243" s="8">
        <v>136.19999999999999</v>
      </c>
      <c r="AA243" s="8">
        <v>151.69999999999999</v>
      </c>
      <c r="AB243" s="8">
        <v>139.5</v>
      </c>
      <c r="AC243" s="8">
        <v>136</v>
      </c>
      <c r="AD243" s="8">
        <v>146</v>
      </c>
    </row>
    <row r="244" spans="1:31" x14ac:dyDescent="0.35">
      <c r="A244" s="8" t="s">
        <v>34</v>
      </c>
      <c r="B244" s="8">
        <v>2019</v>
      </c>
      <c r="C244" s="8" t="s">
        <v>43</v>
      </c>
      <c r="D244" s="8">
        <v>141.80000000000001</v>
      </c>
      <c r="E244" s="8">
        <v>161</v>
      </c>
      <c r="F244" s="8">
        <v>142.6</v>
      </c>
      <c r="G244" s="8">
        <v>146.19999999999999</v>
      </c>
      <c r="H244" s="8">
        <v>123.9</v>
      </c>
      <c r="I244" s="8">
        <v>148</v>
      </c>
      <c r="J244" s="8">
        <v>188.4</v>
      </c>
      <c r="K244" s="8">
        <v>132.5</v>
      </c>
      <c r="L244" s="8">
        <v>114</v>
      </c>
      <c r="M244" s="8">
        <v>145.4</v>
      </c>
      <c r="N244" s="8">
        <v>135.1</v>
      </c>
      <c r="O244" s="8">
        <v>157.1</v>
      </c>
      <c r="P244" s="8">
        <v>149.6</v>
      </c>
      <c r="Q244" s="8">
        <v>167.1</v>
      </c>
      <c r="R244" s="8">
        <v>149.4</v>
      </c>
      <c r="S244" s="8">
        <v>140.80000000000001</v>
      </c>
      <c r="T244" s="8">
        <v>148.19999999999999</v>
      </c>
      <c r="U244" s="8">
        <v>153</v>
      </c>
      <c r="V244" s="8">
        <v>140.6</v>
      </c>
      <c r="W244" s="8">
        <v>145</v>
      </c>
      <c r="X244" s="8">
        <v>149.4</v>
      </c>
      <c r="Y244" s="8">
        <v>126.3</v>
      </c>
      <c r="Z244" s="8">
        <v>141.69999999999999</v>
      </c>
      <c r="AA244" s="8">
        <v>155.4</v>
      </c>
      <c r="AB244" s="8">
        <v>140</v>
      </c>
      <c r="AC244" s="8">
        <v>141</v>
      </c>
      <c r="AD244" s="8">
        <v>147.19999999999999</v>
      </c>
    </row>
    <row r="245" spans="1:31" x14ac:dyDescent="0.35">
      <c r="A245" s="8" t="s">
        <v>30</v>
      </c>
      <c r="B245" s="8">
        <v>2019</v>
      </c>
      <c r="C245" s="8" t="s">
        <v>45</v>
      </c>
      <c r="D245" s="8">
        <v>141.80000000000001</v>
      </c>
      <c r="E245" s="8">
        <v>163.69999999999999</v>
      </c>
      <c r="F245" s="8">
        <v>143.80000000000001</v>
      </c>
      <c r="G245" s="8">
        <v>147.1</v>
      </c>
      <c r="H245" s="8">
        <v>126</v>
      </c>
      <c r="I245" s="8">
        <v>146.19999999999999</v>
      </c>
      <c r="J245" s="8">
        <v>191.4</v>
      </c>
      <c r="K245" s="8">
        <v>136.19999999999999</v>
      </c>
      <c r="L245" s="8">
        <v>113.8</v>
      </c>
      <c r="M245" s="8">
        <v>147.30000000000001</v>
      </c>
      <c r="N245" s="8">
        <v>138.69999999999999</v>
      </c>
      <c r="O245" s="8">
        <v>157.69999999999999</v>
      </c>
      <c r="P245" s="8">
        <v>150.9</v>
      </c>
      <c r="Q245" s="8">
        <v>167.2</v>
      </c>
      <c r="R245" s="8">
        <v>152.30000000000001</v>
      </c>
      <c r="S245" s="8">
        <v>147</v>
      </c>
      <c r="T245" s="8">
        <v>151.5</v>
      </c>
      <c r="U245" s="8" t="s">
        <v>32</v>
      </c>
      <c r="V245" s="8">
        <v>148.4</v>
      </c>
      <c r="W245" s="8">
        <v>150.9</v>
      </c>
      <c r="X245" s="8">
        <v>154.30000000000001</v>
      </c>
      <c r="Y245" s="8">
        <v>132.1</v>
      </c>
      <c r="Z245" s="8">
        <v>149.1</v>
      </c>
      <c r="AA245" s="8">
        <v>160.80000000000001</v>
      </c>
      <c r="AB245" s="8">
        <v>140.6</v>
      </c>
      <c r="AC245" s="8">
        <v>146.1</v>
      </c>
      <c r="AD245" s="8">
        <v>149.9</v>
      </c>
    </row>
    <row r="246" spans="1:31" x14ac:dyDescent="0.35">
      <c r="A246" s="8" t="s">
        <v>33</v>
      </c>
      <c r="B246" s="8">
        <v>2019</v>
      </c>
      <c r="C246" s="8" t="s">
        <v>45</v>
      </c>
      <c r="D246" s="8">
        <v>144.1</v>
      </c>
      <c r="E246" s="8">
        <v>162.4</v>
      </c>
      <c r="F246" s="8">
        <v>148.4</v>
      </c>
      <c r="G246" s="8">
        <v>145.9</v>
      </c>
      <c r="H246" s="8">
        <v>121.5</v>
      </c>
      <c r="I246" s="8">
        <v>148.80000000000001</v>
      </c>
      <c r="J246" s="8">
        <v>215.7</v>
      </c>
      <c r="K246" s="8">
        <v>134.6</v>
      </c>
      <c r="L246" s="8">
        <v>115</v>
      </c>
      <c r="M246" s="8">
        <v>146.30000000000001</v>
      </c>
      <c r="N246" s="8">
        <v>130.5</v>
      </c>
      <c r="O246" s="8">
        <v>157.19999999999999</v>
      </c>
      <c r="P246" s="8">
        <v>153.6</v>
      </c>
      <c r="Q246" s="8">
        <v>169.9</v>
      </c>
      <c r="R246" s="8">
        <v>146.30000000000001</v>
      </c>
      <c r="S246" s="8">
        <v>132.6</v>
      </c>
      <c r="T246" s="8">
        <v>144.19999999999999</v>
      </c>
      <c r="U246" s="8">
        <v>153.5</v>
      </c>
      <c r="V246" s="8">
        <v>132.19999999999999</v>
      </c>
      <c r="W246" s="8">
        <v>139.1</v>
      </c>
      <c r="X246" s="8">
        <v>142.80000000000001</v>
      </c>
      <c r="Y246" s="8">
        <v>121.7</v>
      </c>
      <c r="Z246" s="8">
        <v>136.69999999999999</v>
      </c>
      <c r="AA246" s="8">
        <v>151.80000000000001</v>
      </c>
      <c r="AB246" s="8">
        <v>139.80000000000001</v>
      </c>
      <c r="AC246" s="8">
        <v>136.30000000000001</v>
      </c>
      <c r="AD246" s="8">
        <v>147</v>
      </c>
    </row>
    <row r="247" spans="1:31" x14ac:dyDescent="0.35">
      <c r="A247" s="8" t="s">
        <v>34</v>
      </c>
      <c r="B247" s="8">
        <v>2019</v>
      </c>
      <c r="C247" s="8" t="s">
        <v>45</v>
      </c>
      <c r="D247" s="8">
        <v>142.5</v>
      </c>
      <c r="E247" s="8">
        <v>163.19999999999999</v>
      </c>
      <c r="F247" s="8">
        <v>145.6</v>
      </c>
      <c r="G247" s="8">
        <v>146.69999999999999</v>
      </c>
      <c r="H247" s="8">
        <v>124.3</v>
      </c>
      <c r="I247" s="8">
        <v>147.4</v>
      </c>
      <c r="J247" s="8">
        <v>199.6</v>
      </c>
      <c r="K247" s="8">
        <v>135.69999999999999</v>
      </c>
      <c r="L247" s="8">
        <v>114.2</v>
      </c>
      <c r="M247" s="8">
        <v>147</v>
      </c>
      <c r="N247" s="8">
        <v>135.30000000000001</v>
      </c>
      <c r="O247" s="8">
        <v>157.5</v>
      </c>
      <c r="P247" s="8">
        <v>151.9</v>
      </c>
      <c r="Q247" s="8">
        <v>167.9</v>
      </c>
      <c r="R247" s="8">
        <v>149.9</v>
      </c>
      <c r="S247" s="8">
        <v>141</v>
      </c>
      <c r="T247" s="8">
        <v>148.6</v>
      </c>
      <c r="U247" s="8">
        <v>153.5</v>
      </c>
      <c r="V247" s="8">
        <v>142.30000000000001</v>
      </c>
      <c r="W247" s="8">
        <v>145.30000000000001</v>
      </c>
      <c r="X247" s="8">
        <v>149.9</v>
      </c>
      <c r="Y247" s="8">
        <v>126.6</v>
      </c>
      <c r="Z247" s="8">
        <v>142.1</v>
      </c>
      <c r="AA247" s="8">
        <v>155.5</v>
      </c>
      <c r="AB247" s="8">
        <v>140.30000000000001</v>
      </c>
      <c r="AC247" s="8">
        <v>141.30000000000001</v>
      </c>
      <c r="AD247" s="8">
        <v>148.6</v>
      </c>
    </row>
    <row r="248" spans="1:31" x14ac:dyDescent="0.35">
      <c r="A248" s="8" t="s">
        <v>30</v>
      </c>
      <c r="B248" s="8">
        <v>2019</v>
      </c>
      <c r="C248" s="8" t="s">
        <v>46</v>
      </c>
      <c r="D248" s="8">
        <v>142.80000000000001</v>
      </c>
      <c r="E248" s="8">
        <v>165.3</v>
      </c>
      <c r="F248" s="8">
        <v>149.5</v>
      </c>
      <c r="G248" s="8">
        <v>148.69999999999999</v>
      </c>
      <c r="H248" s="8">
        <v>127.5</v>
      </c>
      <c r="I248" s="8">
        <v>144.30000000000001</v>
      </c>
      <c r="J248" s="8">
        <v>209.5</v>
      </c>
      <c r="K248" s="8">
        <v>138.80000000000001</v>
      </c>
      <c r="L248" s="8">
        <v>113.6</v>
      </c>
      <c r="M248" s="8">
        <v>149.1</v>
      </c>
      <c r="N248" s="8">
        <v>139.30000000000001</v>
      </c>
      <c r="O248" s="8">
        <v>158.30000000000001</v>
      </c>
      <c r="P248" s="8">
        <v>154.30000000000001</v>
      </c>
      <c r="Q248" s="8">
        <v>167.8</v>
      </c>
      <c r="R248" s="8">
        <v>152.6</v>
      </c>
      <c r="S248" s="8">
        <v>147.30000000000001</v>
      </c>
      <c r="T248" s="8">
        <v>151.9</v>
      </c>
      <c r="U248" s="8" t="s">
        <v>32</v>
      </c>
      <c r="V248" s="8">
        <v>149.9</v>
      </c>
      <c r="W248" s="8">
        <v>151.19999999999999</v>
      </c>
      <c r="X248" s="8">
        <v>154.80000000000001</v>
      </c>
      <c r="Y248" s="8">
        <v>135</v>
      </c>
      <c r="Z248" s="8">
        <v>149.5</v>
      </c>
      <c r="AA248" s="8">
        <v>161.1</v>
      </c>
      <c r="AB248" s="8">
        <v>140.6</v>
      </c>
      <c r="AC248" s="8">
        <v>147.1</v>
      </c>
      <c r="AD248" s="8">
        <v>152.30000000000001</v>
      </c>
    </row>
    <row r="249" spans="1:31" x14ac:dyDescent="0.35">
      <c r="A249" s="8" t="s">
        <v>33</v>
      </c>
      <c r="B249" s="8">
        <v>2019</v>
      </c>
      <c r="C249" s="8" t="s">
        <v>46</v>
      </c>
      <c r="D249" s="8">
        <v>144.9</v>
      </c>
      <c r="E249" s="8">
        <v>164.5</v>
      </c>
      <c r="F249" s="8">
        <v>153.69999999999999</v>
      </c>
      <c r="G249" s="8">
        <v>147.5</v>
      </c>
      <c r="H249" s="8">
        <v>122.7</v>
      </c>
      <c r="I249" s="8">
        <v>147.19999999999999</v>
      </c>
      <c r="J249" s="8">
        <v>231.5</v>
      </c>
      <c r="K249" s="8">
        <v>137.19999999999999</v>
      </c>
      <c r="L249" s="8">
        <v>114.7</v>
      </c>
      <c r="M249" s="8">
        <v>148</v>
      </c>
      <c r="N249" s="8">
        <v>130.80000000000001</v>
      </c>
      <c r="O249" s="8">
        <v>157.69999999999999</v>
      </c>
      <c r="P249" s="8">
        <v>156.30000000000001</v>
      </c>
      <c r="Q249" s="8">
        <v>170.4</v>
      </c>
      <c r="R249" s="8">
        <v>146.80000000000001</v>
      </c>
      <c r="S249" s="8">
        <v>132.80000000000001</v>
      </c>
      <c r="T249" s="8">
        <v>144.6</v>
      </c>
      <c r="U249" s="8">
        <v>152.80000000000001</v>
      </c>
      <c r="V249" s="8">
        <v>133.6</v>
      </c>
      <c r="W249" s="8">
        <v>139.80000000000001</v>
      </c>
      <c r="X249" s="8">
        <v>143.19999999999999</v>
      </c>
      <c r="Y249" s="8">
        <v>125.2</v>
      </c>
      <c r="Z249" s="8">
        <v>136.80000000000001</v>
      </c>
      <c r="AA249" s="8">
        <v>151.9</v>
      </c>
      <c r="AB249" s="8">
        <v>140.19999999999999</v>
      </c>
      <c r="AC249" s="8">
        <v>137.69999999999999</v>
      </c>
      <c r="AD249" s="8">
        <v>148.30000000000001</v>
      </c>
    </row>
    <row r="250" spans="1:31" x14ac:dyDescent="0.35">
      <c r="A250" s="8" t="s">
        <v>34</v>
      </c>
      <c r="B250" s="8">
        <v>2019</v>
      </c>
      <c r="C250" s="8" t="s">
        <v>46</v>
      </c>
      <c r="D250" s="8">
        <v>143.5</v>
      </c>
      <c r="E250" s="8">
        <v>165</v>
      </c>
      <c r="F250" s="8">
        <v>151.1</v>
      </c>
      <c r="G250" s="8">
        <v>148.30000000000001</v>
      </c>
      <c r="H250" s="8">
        <v>125.7</v>
      </c>
      <c r="I250" s="8">
        <v>145.69999999999999</v>
      </c>
      <c r="J250" s="8">
        <v>217</v>
      </c>
      <c r="K250" s="8">
        <v>138.30000000000001</v>
      </c>
      <c r="L250" s="8">
        <v>114</v>
      </c>
      <c r="M250" s="8">
        <v>148.69999999999999</v>
      </c>
      <c r="N250" s="8">
        <v>135.80000000000001</v>
      </c>
      <c r="O250" s="8">
        <v>158</v>
      </c>
      <c r="P250" s="8">
        <v>155</v>
      </c>
      <c r="Q250" s="8">
        <v>168.5</v>
      </c>
      <c r="R250" s="8">
        <v>150.30000000000001</v>
      </c>
      <c r="S250" s="8">
        <v>141.30000000000001</v>
      </c>
      <c r="T250" s="8">
        <v>149</v>
      </c>
      <c r="U250" s="8">
        <v>152.80000000000001</v>
      </c>
      <c r="V250" s="8">
        <v>143.69999999999999</v>
      </c>
      <c r="W250" s="8">
        <v>145.80000000000001</v>
      </c>
      <c r="X250" s="8">
        <v>150.4</v>
      </c>
      <c r="Y250" s="8">
        <v>129.80000000000001</v>
      </c>
      <c r="Z250" s="8">
        <v>142.30000000000001</v>
      </c>
      <c r="AA250" s="8">
        <v>155.69999999999999</v>
      </c>
      <c r="AB250" s="8">
        <v>140.4</v>
      </c>
      <c r="AC250" s="8">
        <v>142.5</v>
      </c>
      <c r="AD250" s="8">
        <v>150.4</v>
      </c>
    </row>
    <row r="251" spans="1:31" x14ac:dyDescent="0.35">
      <c r="A251" s="8" t="s">
        <v>30</v>
      </c>
      <c r="B251" s="8">
        <v>2020</v>
      </c>
      <c r="C251" s="8" t="s">
        <v>31</v>
      </c>
      <c r="D251" s="8">
        <v>143.69999999999999</v>
      </c>
      <c r="E251" s="8">
        <v>167.3</v>
      </c>
      <c r="F251" s="8">
        <v>153.5</v>
      </c>
      <c r="G251" s="8">
        <v>150.5</v>
      </c>
      <c r="H251" s="8">
        <v>132</v>
      </c>
      <c r="I251" s="8">
        <v>142.19999999999999</v>
      </c>
      <c r="J251" s="8">
        <v>191.5</v>
      </c>
      <c r="K251" s="8">
        <v>141.1</v>
      </c>
      <c r="L251" s="8">
        <v>113.8</v>
      </c>
      <c r="M251" s="8">
        <v>151.6</v>
      </c>
      <c r="N251" s="8">
        <v>139.69999999999999</v>
      </c>
      <c r="O251" s="8">
        <v>158.69999999999999</v>
      </c>
      <c r="P251" s="8">
        <v>153</v>
      </c>
      <c r="Q251" s="8">
        <v>168.6</v>
      </c>
      <c r="R251" s="8">
        <v>152.80000000000001</v>
      </c>
      <c r="S251" s="8">
        <v>147.4</v>
      </c>
      <c r="T251" s="8">
        <v>152.1</v>
      </c>
      <c r="U251" s="8" t="s">
        <v>32</v>
      </c>
      <c r="V251" s="8">
        <v>150.4</v>
      </c>
      <c r="W251" s="8">
        <v>151.69999999999999</v>
      </c>
      <c r="X251" s="8">
        <v>155.69999999999999</v>
      </c>
      <c r="Y251" s="8">
        <v>136.30000000000001</v>
      </c>
      <c r="Z251" s="8">
        <v>150.1</v>
      </c>
      <c r="AA251" s="8">
        <v>161.69999999999999</v>
      </c>
      <c r="AB251" s="8">
        <v>142.5</v>
      </c>
      <c r="AC251" s="8">
        <v>148.1</v>
      </c>
      <c r="AD251" s="8">
        <v>151.9</v>
      </c>
    </row>
    <row r="252" spans="1:31" x14ac:dyDescent="0.35">
      <c r="A252" s="8" t="s">
        <v>33</v>
      </c>
      <c r="B252" s="8">
        <v>2020</v>
      </c>
      <c r="C252" s="8" t="s">
        <v>31</v>
      </c>
      <c r="D252" s="8">
        <v>145.6</v>
      </c>
      <c r="E252" s="8">
        <v>167.6</v>
      </c>
      <c r="F252" s="8">
        <v>157</v>
      </c>
      <c r="G252" s="8">
        <v>149.30000000000001</v>
      </c>
      <c r="H252" s="8">
        <v>126.3</v>
      </c>
      <c r="I252" s="8">
        <v>144.4</v>
      </c>
      <c r="J252" s="8">
        <v>207.8</v>
      </c>
      <c r="K252" s="8">
        <v>139.1</v>
      </c>
      <c r="L252" s="8">
        <v>114.8</v>
      </c>
      <c r="M252" s="8">
        <v>149.5</v>
      </c>
      <c r="N252" s="8">
        <v>131.1</v>
      </c>
      <c r="O252" s="8">
        <v>158.5</v>
      </c>
      <c r="P252" s="8">
        <v>154.4</v>
      </c>
      <c r="Q252" s="8">
        <v>170.8</v>
      </c>
      <c r="R252" s="8">
        <v>147</v>
      </c>
      <c r="S252" s="8">
        <v>133.19999999999999</v>
      </c>
      <c r="T252" s="8">
        <v>144.9</v>
      </c>
      <c r="U252" s="8">
        <v>153.9</v>
      </c>
      <c r="V252" s="8">
        <v>135.1</v>
      </c>
      <c r="W252" s="8">
        <v>140.1</v>
      </c>
      <c r="X252" s="8">
        <v>143.80000000000001</v>
      </c>
      <c r="Y252" s="8">
        <v>126.1</v>
      </c>
      <c r="Z252" s="8">
        <v>137.19999999999999</v>
      </c>
      <c r="AA252" s="8">
        <v>152.1</v>
      </c>
      <c r="AB252" s="8">
        <v>142.1</v>
      </c>
      <c r="AC252" s="8">
        <v>138.4</v>
      </c>
      <c r="AD252" s="8">
        <v>148.19999999999999</v>
      </c>
    </row>
    <row r="253" spans="1:31" x14ac:dyDescent="0.35">
      <c r="A253" s="8" t="s">
        <v>34</v>
      </c>
      <c r="B253" s="8">
        <v>2020</v>
      </c>
      <c r="C253" s="8" t="s">
        <v>31</v>
      </c>
      <c r="D253" s="8">
        <v>144.30000000000001</v>
      </c>
      <c r="E253" s="8">
        <v>167.4</v>
      </c>
      <c r="F253" s="8">
        <v>154.9</v>
      </c>
      <c r="G253" s="8">
        <v>150.1</v>
      </c>
      <c r="H253" s="8">
        <v>129.9</v>
      </c>
      <c r="I253" s="8">
        <v>143.19999999999999</v>
      </c>
      <c r="J253" s="8">
        <v>197</v>
      </c>
      <c r="K253" s="8">
        <v>140.4</v>
      </c>
      <c r="L253" s="8">
        <v>114.1</v>
      </c>
      <c r="M253" s="8">
        <v>150.9</v>
      </c>
      <c r="N253" s="8">
        <v>136.1</v>
      </c>
      <c r="O253" s="8">
        <v>158.6</v>
      </c>
      <c r="P253" s="8">
        <v>153.5</v>
      </c>
      <c r="Q253" s="8">
        <v>169.2</v>
      </c>
      <c r="R253" s="8">
        <v>150.5</v>
      </c>
      <c r="S253" s="8">
        <v>141.5</v>
      </c>
      <c r="T253" s="8">
        <v>149.19999999999999</v>
      </c>
      <c r="U253" s="8">
        <v>153.9</v>
      </c>
      <c r="V253" s="8">
        <v>144.6</v>
      </c>
      <c r="W253" s="8">
        <v>146.19999999999999</v>
      </c>
      <c r="X253" s="8">
        <v>151.19999999999999</v>
      </c>
      <c r="Y253" s="8">
        <v>130.9</v>
      </c>
      <c r="Z253" s="8">
        <v>142.80000000000001</v>
      </c>
      <c r="AA253" s="8">
        <v>156.1</v>
      </c>
      <c r="AB253" s="8">
        <v>142.30000000000001</v>
      </c>
      <c r="AC253" s="8">
        <v>143.4</v>
      </c>
      <c r="AD253" s="8">
        <v>150.19999999999999</v>
      </c>
      <c r="AE253" s="8" t="e" cm="1">
        <f t="array" aca="1" ref="AE253" ca="1">E277()</f>
        <v>#REF!</v>
      </c>
    </row>
    <row r="254" spans="1:31" x14ac:dyDescent="0.35">
      <c r="A254" s="8" t="s">
        <v>30</v>
      </c>
      <c r="B254" s="8">
        <v>2020</v>
      </c>
      <c r="C254" s="8" t="s">
        <v>35</v>
      </c>
      <c r="D254" s="8">
        <v>144.19999999999999</v>
      </c>
      <c r="E254" s="8">
        <v>167.5</v>
      </c>
      <c r="F254" s="8">
        <v>150.9</v>
      </c>
      <c r="G254" s="8">
        <v>150.9</v>
      </c>
      <c r="H254" s="8">
        <v>133.69999999999999</v>
      </c>
      <c r="I254" s="8">
        <v>140.69999999999999</v>
      </c>
      <c r="J254" s="8">
        <v>165.1</v>
      </c>
      <c r="K254" s="8">
        <v>141.80000000000001</v>
      </c>
      <c r="L254" s="8">
        <v>113.1</v>
      </c>
      <c r="M254" s="8">
        <v>152.80000000000001</v>
      </c>
      <c r="N254" s="8">
        <v>140.1</v>
      </c>
      <c r="O254" s="8">
        <v>159.19999999999999</v>
      </c>
      <c r="P254" s="8">
        <v>149.80000000000001</v>
      </c>
      <c r="Q254" s="8">
        <v>169.4</v>
      </c>
      <c r="R254" s="8">
        <v>153</v>
      </c>
      <c r="S254" s="8">
        <v>147.5</v>
      </c>
      <c r="T254" s="8">
        <v>152.30000000000001</v>
      </c>
      <c r="U254" s="8" t="s">
        <v>32</v>
      </c>
      <c r="V254" s="8">
        <v>152.30000000000001</v>
      </c>
      <c r="W254" s="8">
        <v>151.80000000000001</v>
      </c>
      <c r="X254" s="8">
        <v>156.19999999999999</v>
      </c>
      <c r="Y254" s="8">
        <v>136</v>
      </c>
      <c r="Z254" s="8">
        <v>150.4</v>
      </c>
      <c r="AA254" s="8">
        <v>161.9</v>
      </c>
      <c r="AB254" s="8">
        <v>143.4</v>
      </c>
      <c r="AC254" s="8">
        <v>148.4</v>
      </c>
      <c r="AD254" s="8">
        <v>150.4</v>
      </c>
    </row>
    <row r="255" spans="1:31" x14ac:dyDescent="0.35">
      <c r="A255" s="8" t="s">
        <v>33</v>
      </c>
      <c r="B255" s="8">
        <v>2020</v>
      </c>
      <c r="C255" s="8" t="s">
        <v>35</v>
      </c>
      <c r="D255" s="8">
        <v>146.19999999999999</v>
      </c>
      <c r="E255" s="8">
        <v>167.6</v>
      </c>
      <c r="F255" s="8">
        <v>153.1</v>
      </c>
      <c r="G255" s="8">
        <v>150.69999999999999</v>
      </c>
      <c r="H255" s="8">
        <v>127.4</v>
      </c>
      <c r="I255" s="8">
        <v>143.1</v>
      </c>
      <c r="J255" s="8">
        <v>181.7</v>
      </c>
      <c r="K255" s="8">
        <v>139.6</v>
      </c>
      <c r="L255" s="8">
        <v>114.6</v>
      </c>
      <c r="M255" s="8">
        <v>150.4</v>
      </c>
      <c r="N255" s="8">
        <v>131.5</v>
      </c>
      <c r="O255" s="8">
        <v>159</v>
      </c>
      <c r="P255" s="8">
        <v>151.69999999999999</v>
      </c>
      <c r="Q255" s="8">
        <v>172</v>
      </c>
      <c r="R255" s="8">
        <v>147.30000000000001</v>
      </c>
      <c r="S255" s="8">
        <v>133.5</v>
      </c>
      <c r="T255" s="8">
        <v>145.19999999999999</v>
      </c>
      <c r="U255" s="8">
        <v>154.80000000000001</v>
      </c>
      <c r="V255" s="8">
        <v>138.9</v>
      </c>
      <c r="W255" s="8">
        <v>140.4</v>
      </c>
      <c r="X255" s="8">
        <v>144.4</v>
      </c>
      <c r="Y255" s="8">
        <v>125.2</v>
      </c>
      <c r="Z255" s="8">
        <v>137.69999999999999</v>
      </c>
      <c r="AA255" s="8">
        <v>152.19999999999999</v>
      </c>
      <c r="AB255" s="8">
        <v>143.5</v>
      </c>
      <c r="AC255" s="8">
        <v>138.4</v>
      </c>
      <c r="AD255" s="8">
        <v>147.69999999999999</v>
      </c>
    </row>
    <row r="256" spans="1:31" x14ac:dyDescent="0.35">
      <c r="A256" s="8" t="s">
        <v>34</v>
      </c>
      <c r="B256" s="8">
        <v>2020</v>
      </c>
      <c r="C256" s="8" t="s">
        <v>35</v>
      </c>
      <c r="D256" s="8">
        <v>144.80000000000001</v>
      </c>
      <c r="E256" s="8">
        <v>167.5</v>
      </c>
      <c r="F256" s="8">
        <v>151.80000000000001</v>
      </c>
      <c r="G256" s="8">
        <v>150.80000000000001</v>
      </c>
      <c r="H256" s="8">
        <v>131.4</v>
      </c>
      <c r="I256" s="8">
        <v>141.80000000000001</v>
      </c>
      <c r="J256" s="8">
        <v>170.7</v>
      </c>
      <c r="K256" s="8">
        <v>141.1</v>
      </c>
      <c r="L256" s="8">
        <v>113.6</v>
      </c>
      <c r="M256" s="8">
        <v>152</v>
      </c>
      <c r="N256" s="8">
        <v>136.5</v>
      </c>
      <c r="O256" s="8">
        <v>159.1</v>
      </c>
      <c r="P256" s="8">
        <v>150.5</v>
      </c>
      <c r="Q256" s="8">
        <v>170.1</v>
      </c>
      <c r="R256" s="8">
        <v>150.80000000000001</v>
      </c>
      <c r="S256" s="8">
        <v>141.69999999999999</v>
      </c>
      <c r="T256" s="8">
        <v>149.5</v>
      </c>
      <c r="U256" s="8">
        <v>154.80000000000001</v>
      </c>
      <c r="V256" s="8">
        <v>147.19999999999999</v>
      </c>
      <c r="W256" s="8">
        <v>146.4</v>
      </c>
      <c r="X256" s="8">
        <v>151.69999999999999</v>
      </c>
      <c r="Y256" s="8">
        <v>130.30000000000001</v>
      </c>
      <c r="Z256" s="8">
        <v>143.19999999999999</v>
      </c>
      <c r="AA256" s="8">
        <v>156.19999999999999</v>
      </c>
      <c r="AB256" s="8">
        <v>143.4</v>
      </c>
      <c r="AC256" s="8">
        <v>143.6</v>
      </c>
      <c r="AD256" s="8">
        <v>149.1</v>
      </c>
    </row>
    <row r="257" spans="1:30" x14ac:dyDescent="0.35">
      <c r="A257" s="8" t="s">
        <v>30</v>
      </c>
      <c r="B257" s="8">
        <v>2020</v>
      </c>
      <c r="C257" s="8" t="s">
        <v>36</v>
      </c>
      <c r="D257" s="8">
        <v>144.4</v>
      </c>
      <c r="E257" s="8">
        <v>166.8</v>
      </c>
      <c r="F257" s="8">
        <v>147.6</v>
      </c>
      <c r="G257" s="8">
        <v>151.69999999999999</v>
      </c>
      <c r="H257" s="8">
        <v>133.30000000000001</v>
      </c>
      <c r="I257" s="8">
        <v>141.80000000000001</v>
      </c>
      <c r="J257" s="8">
        <v>152.30000000000001</v>
      </c>
      <c r="K257" s="8">
        <v>141.80000000000001</v>
      </c>
      <c r="L257" s="8">
        <v>112.6</v>
      </c>
      <c r="M257" s="8">
        <v>154</v>
      </c>
      <c r="N257" s="8">
        <v>140.1</v>
      </c>
      <c r="O257" s="8">
        <v>160</v>
      </c>
      <c r="P257" s="8">
        <v>148.19999999999999</v>
      </c>
      <c r="Q257" s="8">
        <v>170.5</v>
      </c>
      <c r="R257" s="8">
        <v>153.4</v>
      </c>
      <c r="S257" s="8">
        <v>147.6</v>
      </c>
      <c r="T257" s="8">
        <v>152.5</v>
      </c>
      <c r="U257" s="8" t="s">
        <v>32</v>
      </c>
      <c r="V257" s="8">
        <v>153.4</v>
      </c>
      <c r="W257" s="8">
        <v>151.5</v>
      </c>
      <c r="X257" s="8">
        <v>156.69999999999999</v>
      </c>
      <c r="Y257" s="8">
        <v>135.80000000000001</v>
      </c>
      <c r="Z257" s="8">
        <v>151.19999999999999</v>
      </c>
      <c r="AA257" s="8">
        <v>161.19999999999999</v>
      </c>
      <c r="AB257" s="8">
        <v>145.1</v>
      </c>
      <c r="AC257" s="8">
        <v>148.6</v>
      </c>
      <c r="AD257" s="8">
        <v>149.80000000000001</v>
      </c>
    </row>
    <row r="258" spans="1:30" x14ac:dyDescent="0.35">
      <c r="A258" s="8" t="s">
        <v>33</v>
      </c>
      <c r="B258" s="8">
        <v>2020</v>
      </c>
      <c r="C258" s="8" t="s">
        <v>36</v>
      </c>
      <c r="D258" s="8">
        <v>146.5</v>
      </c>
      <c r="E258" s="8">
        <v>167.5</v>
      </c>
      <c r="F258" s="8">
        <v>148.9</v>
      </c>
      <c r="G258" s="8">
        <v>151.1</v>
      </c>
      <c r="H258" s="8">
        <v>127.5</v>
      </c>
      <c r="I258" s="8">
        <v>143.30000000000001</v>
      </c>
      <c r="J258" s="8">
        <v>167</v>
      </c>
      <c r="K258" s="8">
        <v>139.69999999999999</v>
      </c>
      <c r="L258" s="8">
        <v>114.4</v>
      </c>
      <c r="M258" s="8">
        <v>151.5</v>
      </c>
      <c r="N258" s="8">
        <v>131.9</v>
      </c>
      <c r="O258" s="8">
        <v>159.1</v>
      </c>
      <c r="P258" s="8">
        <v>150.1</v>
      </c>
      <c r="Q258" s="8">
        <v>173.3</v>
      </c>
      <c r="R258" s="8">
        <v>147.69999999999999</v>
      </c>
      <c r="S258" s="8">
        <v>133.80000000000001</v>
      </c>
      <c r="T258" s="8">
        <v>145.6</v>
      </c>
      <c r="U258" s="8">
        <v>154.5</v>
      </c>
      <c r="V258" s="8">
        <v>141.4</v>
      </c>
      <c r="W258" s="8">
        <v>140.80000000000001</v>
      </c>
      <c r="X258" s="8">
        <v>145</v>
      </c>
      <c r="Y258" s="8">
        <v>124.6</v>
      </c>
      <c r="Z258" s="8">
        <v>137.9</v>
      </c>
      <c r="AA258" s="8">
        <v>152.5</v>
      </c>
      <c r="AB258" s="8">
        <v>145.30000000000001</v>
      </c>
      <c r="AC258" s="8">
        <v>138.69999999999999</v>
      </c>
      <c r="AD258" s="8">
        <v>147.30000000000001</v>
      </c>
    </row>
    <row r="259" spans="1:30" x14ac:dyDescent="0.35">
      <c r="A259" s="8" t="s">
        <v>34</v>
      </c>
      <c r="B259" s="8">
        <v>2020</v>
      </c>
      <c r="C259" s="8" t="s">
        <v>36</v>
      </c>
      <c r="D259" s="8">
        <v>145.1</v>
      </c>
      <c r="E259" s="8">
        <v>167</v>
      </c>
      <c r="F259" s="8">
        <v>148.1</v>
      </c>
      <c r="G259" s="8">
        <v>151.5</v>
      </c>
      <c r="H259" s="8">
        <v>131.19999999999999</v>
      </c>
      <c r="I259" s="8">
        <v>142.5</v>
      </c>
      <c r="J259" s="8">
        <v>157.30000000000001</v>
      </c>
      <c r="K259" s="8">
        <v>141.1</v>
      </c>
      <c r="L259" s="8">
        <v>113.2</v>
      </c>
      <c r="M259" s="8">
        <v>153.19999999999999</v>
      </c>
      <c r="N259" s="8">
        <v>136.69999999999999</v>
      </c>
      <c r="O259" s="8">
        <v>159.6</v>
      </c>
      <c r="P259" s="8">
        <v>148.9</v>
      </c>
      <c r="Q259" s="8">
        <v>171.2</v>
      </c>
      <c r="R259" s="8">
        <v>151.19999999999999</v>
      </c>
      <c r="S259" s="8">
        <v>141.9</v>
      </c>
      <c r="T259" s="8">
        <v>149.80000000000001</v>
      </c>
      <c r="U259" s="8">
        <v>154.5</v>
      </c>
      <c r="V259" s="8">
        <v>148.9</v>
      </c>
      <c r="W259" s="8">
        <v>146.4</v>
      </c>
      <c r="X259" s="8">
        <v>152.30000000000001</v>
      </c>
      <c r="Y259" s="8">
        <v>129.9</v>
      </c>
      <c r="Z259" s="8">
        <v>143.69999999999999</v>
      </c>
      <c r="AA259" s="8">
        <v>156.1</v>
      </c>
      <c r="AB259" s="8">
        <v>145.19999999999999</v>
      </c>
      <c r="AC259" s="8">
        <v>143.80000000000001</v>
      </c>
      <c r="AD259" s="8">
        <v>148.6</v>
      </c>
    </row>
    <row r="260" spans="1:30" x14ac:dyDescent="0.35">
      <c r="A260" s="8" t="s">
        <v>30</v>
      </c>
      <c r="B260" s="8">
        <v>2020</v>
      </c>
      <c r="C260" s="8" t="s">
        <v>37</v>
      </c>
      <c r="D260" s="8">
        <v>147.19999999999999</v>
      </c>
      <c r="E260" s="8" t="s">
        <v>32</v>
      </c>
      <c r="F260" s="8">
        <v>146.9</v>
      </c>
      <c r="G260" s="8">
        <v>155.6</v>
      </c>
      <c r="H260" s="8">
        <v>137.1</v>
      </c>
      <c r="I260" s="8">
        <v>147.30000000000001</v>
      </c>
      <c r="J260" s="8">
        <v>162.69999999999999</v>
      </c>
      <c r="K260" s="8">
        <v>150.19999999999999</v>
      </c>
      <c r="L260" s="8">
        <v>119.8</v>
      </c>
      <c r="M260" s="8">
        <v>158.69999999999999</v>
      </c>
      <c r="N260" s="8">
        <v>139.19999999999999</v>
      </c>
      <c r="O260" s="8" t="s">
        <v>32</v>
      </c>
      <c r="P260" s="8">
        <v>150.1</v>
      </c>
      <c r="Q260" s="8" t="s">
        <v>32</v>
      </c>
      <c r="R260" s="8" t="s">
        <v>32</v>
      </c>
      <c r="S260" s="8" t="s">
        <v>32</v>
      </c>
      <c r="T260" s="8" t="s">
        <v>32</v>
      </c>
      <c r="U260" s="8" t="s">
        <v>32</v>
      </c>
      <c r="V260" s="8">
        <v>148.4</v>
      </c>
      <c r="W260" s="8" t="s">
        <v>32</v>
      </c>
      <c r="X260" s="8">
        <v>154.30000000000001</v>
      </c>
      <c r="Y260" s="8" t="s">
        <v>32</v>
      </c>
      <c r="Z260" s="8" t="s">
        <v>32</v>
      </c>
      <c r="AA260" s="8" t="s">
        <v>32</v>
      </c>
      <c r="AB260" s="8" t="s">
        <v>32</v>
      </c>
      <c r="AC260" s="8" t="s">
        <v>32</v>
      </c>
      <c r="AD260" s="8" t="s">
        <v>32</v>
      </c>
    </row>
    <row r="261" spans="1:30" x14ac:dyDescent="0.35">
      <c r="A261" s="8" t="s">
        <v>33</v>
      </c>
      <c r="B261" s="8">
        <v>2020</v>
      </c>
      <c r="C261" s="8" t="s">
        <v>37</v>
      </c>
      <c r="D261" s="8">
        <v>151.80000000000001</v>
      </c>
      <c r="E261" s="8" t="s">
        <v>32</v>
      </c>
      <c r="F261" s="8">
        <v>151.9</v>
      </c>
      <c r="G261" s="8">
        <v>155.5</v>
      </c>
      <c r="H261" s="8">
        <v>131.6</v>
      </c>
      <c r="I261" s="8">
        <v>152.9</v>
      </c>
      <c r="J261" s="8">
        <v>180</v>
      </c>
      <c r="K261" s="8">
        <v>150.80000000000001</v>
      </c>
      <c r="L261" s="8">
        <v>121.2</v>
      </c>
      <c r="M261" s="8">
        <v>154</v>
      </c>
      <c r="N261" s="8">
        <v>133.5</v>
      </c>
      <c r="O261" s="8" t="s">
        <v>32</v>
      </c>
      <c r="P261" s="8">
        <v>153.5</v>
      </c>
      <c r="Q261" s="8" t="s">
        <v>32</v>
      </c>
      <c r="R261" s="8" t="s">
        <v>32</v>
      </c>
      <c r="S261" s="8" t="s">
        <v>32</v>
      </c>
      <c r="T261" s="8" t="s">
        <v>32</v>
      </c>
      <c r="U261" s="8">
        <v>155.6</v>
      </c>
      <c r="V261" s="8">
        <v>137.1</v>
      </c>
      <c r="W261" s="8" t="s">
        <v>32</v>
      </c>
      <c r="X261" s="8">
        <v>144.80000000000001</v>
      </c>
      <c r="Y261" s="8" t="s">
        <v>32</v>
      </c>
      <c r="Z261" s="8" t="s">
        <v>32</v>
      </c>
      <c r="AA261" s="8" t="s">
        <v>32</v>
      </c>
      <c r="AB261" s="8" t="s">
        <v>32</v>
      </c>
      <c r="AC261" s="8" t="s">
        <v>32</v>
      </c>
      <c r="AD261" s="8" t="s">
        <v>32</v>
      </c>
    </row>
    <row r="262" spans="1:30" x14ac:dyDescent="0.35">
      <c r="A262" s="8" t="s">
        <v>34</v>
      </c>
      <c r="B262" s="8">
        <v>2020</v>
      </c>
      <c r="C262" s="8" t="s">
        <v>37</v>
      </c>
      <c r="D262" s="8">
        <v>148.69999999999999</v>
      </c>
      <c r="E262" s="8" t="s">
        <v>32</v>
      </c>
      <c r="F262" s="8">
        <v>148.80000000000001</v>
      </c>
      <c r="G262" s="8">
        <v>155.6</v>
      </c>
      <c r="H262" s="8">
        <v>135.1</v>
      </c>
      <c r="I262" s="8">
        <v>149.9</v>
      </c>
      <c r="J262" s="8">
        <v>168.6</v>
      </c>
      <c r="K262" s="8">
        <v>150.4</v>
      </c>
      <c r="L262" s="8">
        <v>120.3</v>
      </c>
      <c r="M262" s="8">
        <v>157.1</v>
      </c>
      <c r="N262" s="8">
        <v>136.80000000000001</v>
      </c>
      <c r="O262" s="8" t="s">
        <v>32</v>
      </c>
      <c r="P262" s="8">
        <v>151.4</v>
      </c>
      <c r="Q262" s="8" t="s">
        <v>32</v>
      </c>
      <c r="R262" s="8" t="s">
        <v>32</v>
      </c>
      <c r="S262" s="8" t="s">
        <v>32</v>
      </c>
      <c r="T262" s="8" t="s">
        <v>32</v>
      </c>
      <c r="U262" s="8">
        <v>155.6</v>
      </c>
      <c r="V262" s="8">
        <v>144.1</v>
      </c>
      <c r="W262" s="8" t="s">
        <v>32</v>
      </c>
      <c r="X262" s="8">
        <v>150.69999999999999</v>
      </c>
      <c r="Y262" s="8" t="s">
        <v>32</v>
      </c>
      <c r="Z262" s="8" t="s">
        <v>32</v>
      </c>
      <c r="AA262" s="8" t="s">
        <v>32</v>
      </c>
      <c r="AB262" s="8" t="s">
        <v>32</v>
      </c>
      <c r="AC262" s="8" t="s">
        <v>32</v>
      </c>
      <c r="AD262" s="8" t="s">
        <v>32</v>
      </c>
    </row>
    <row r="263" spans="1:30" x14ac:dyDescent="0.35">
      <c r="A263" s="8" t="s">
        <v>30</v>
      </c>
      <c r="B263" s="8">
        <v>2020</v>
      </c>
      <c r="C263" s="8" t="s">
        <v>38</v>
      </c>
      <c r="D263" s="8" t="s">
        <v>32</v>
      </c>
      <c r="E263" s="8" t="s">
        <v>32</v>
      </c>
      <c r="F263" s="8" t="s">
        <v>32</v>
      </c>
      <c r="G263" s="8" t="s">
        <v>32</v>
      </c>
      <c r="H263" s="8" t="s">
        <v>32</v>
      </c>
      <c r="I263" s="8" t="s">
        <v>32</v>
      </c>
      <c r="J263" s="8" t="s">
        <v>32</v>
      </c>
      <c r="K263" s="8" t="s">
        <v>32</v>
      </c>
      <c r="L263" s="8" t="s">
        <v>32</v>
      </c>
      <c r="M263" s="8" t="s">
        <v>32</v>
      </c>
      <c r="N263" s="8" t="s">
        <v>32</v>
      </c>
      <c r="O263" s="8" t="s">
        <v>32</v>
      </c>
      <c r="P263" s="8" t="s">
        <v>32</v>
      </c>
      <c r="Q263" s="8" t="s">
        <v>32</v>
      </c>
      <c r="R263" s="8" t="s">
        <v>32</v>
      </c>
      <c r="S263" s="8" t="s">
        <v>32</v>
      </c>
      <c r="T263" s="8" t="s">
        <v>32</v>
      </c>
      <c r="U263" s="8" t="s">
        <v>32</v>
      </c>
      <c r="V263" s="8" t="s">
        <v>32</v>
      </c>
      <c r="W263" s="8" t="s">
        <v>32</v>
      </c>
      <c r="X263" s="8" t="s">
        <v>32</v>
      </c>
      <c r="Y263" s="8" t="s">
        <v>32</v>
      </c>
      <c r="Z263" s="8" t="s">
        <v>32</v>
      </c>
      <c r="AA263" s="8" t="s">
        <v>32</v>
      </c>
      <c r="AB263" s="8" t="s">
        <v>32</v>
      </c>
      <c r="AC263" s="8" t="s">
        <v>32</v>
      </c>
      <c r="AD263" s="8" t="s">
        <v>32</v>
      </c>
    </row>
    <row r="264" spans="1:30" x14ac:dyDescent="0.35">
      <c r="A264" s="8" t="s">
        <v>33</v>
      </c>
      <c r="B264" s="8">
        <v>2020</v>
      </c>
      <c r="C264" s="8" t="s">
        <v>38</v>
      </c>
      <c r="D264" s="8" t="s">
        <v>32</v>
      </c>
      <c r="E264" s="8" t="s">
        <v>32</v>
      </c>
      <c r="F264" s="8" t="s">
        <v>32</v>
      </c>
      <c r="G264" s="8" t="s">
        <v>32</v>
      </c>
      <c r="H264" s="8" t="s">
        <v>32</v>
      </c>
      <c r="I264" s="8" t="s">
        <v>32</v>
      </c>
      <c r="J264" s="8" t="s">
        <v>32</v>
      </c>
      <c r="K264" s="8" t="s">
        <v>32</v>
      </c>
      <c r="L264" s="8" t="s">
        <v>32</v>
      </c>
      <c r="M264" s="8" t="s">
        <v>32</v>
      </c>
      <c r="N264" s="8" t="s">
        <v>32</v>
      </c>
      <c r="O264" s="8" t="s">
        <v>32</v>
      </c>
      <c r="P264" s="8" t="s">
        <v>32</v>
      </c>
      <c r="Q264" s="8" t="s">
        <v>32</v>
      </c>
      <c r="R264" s="8" t="s">
        <v>32</v>
      </c>
      <c r="S264" s="8" t="s">
        <v>32</v>
      </c>
      <c r="T264" s="8" t="s">
        <v>32</v>
      </c>
      <c r="U264" s="8" t="s">
        <v>32</v>
      </c>
      <c r="V264" s="8" t="s">
        <v>32</v>
      </c>
      <c r="W264" s="8" t="s">
        <v>32</v>
      </c>
      <c r="X264" s="8" t="s">
        <v>32</v>
      </c>
      <c r="Y264" s="8" t="s">
        <v>32</v>
      </c>
      <c r="Z264" s="8" t="s">
        <v>32</v>
      </c>
      <c r="AA264" s="8" t="s">
        <v>32</v>
      </c>
      <c r="AB264" s="8" t="s">
        <v>32</v>
      </c>
      <c r="AC264" s="8" t="s">
        <v>32</v>
      </c>
      <c r="AD264" s="8" t="s">
        <v>32</v>
      </c>
    </row>
    <row r="265" spans="1:30" x14ac:dyDescent="0.35">
      <c r="A265" s="8" t="s">
        <v>34</v>
      </c>
      <c r="B265" s="8">
        <v>2020</v>
      </c>
      <c r="C265" s="8" t="s">
        <v>38</v>
      </c>
      <c r="D265" s="8" t="s">
        <v>32</v>
      </c>
      <c r="E265" s="8" t="s">
        <v>32</v>
      </c>
      <c r="F265" s="8" t="s">
        <v>32</v>
      </c>
      <c r="G265" s="8" t="s">
        <v>32</v>
      </c>
      <c r="H265" s="8" t="s">
        <v>32</v>
      </c>
      <c r="I265" s="8" t="s">
        <v>32</v>
      </c>
      <c r="J265" s="8" t="s">
        <v>32</v>
      </c>
      <c r="K265" s="8" t="s">
        <v>32</v>
      </c>
      <c r="L265" s="8" t="s">
        <v>32</v>
      </c>
      <c r="M265" s="8" t="s">
        <v>32</v>
      </c>
      <c r="N265" s="8" t="s">
        <v>32</v>
      </c>
      <c r="O265" s="8" t="s">
        <v>32</v>
      </c>
      <c r="P265" s="8" t="s">
        <v>32</v>
      </c>
      <c r="Q265" s="8" t="s">
        <v>32</v>
      </c>
      <c r="R265" s="8" t="s">
        <v>32</v>
      </c>
      <c r="S265" s="8" t="s">
        <v>32</v>
      </c>
      <c r="T265" s="8" t="s">
        <v>32</v>
      </c>
      <c r="U265" s="8" t="s">
        <v>32</v>
      </c>
      <c r="V265" s="8" t="s">
        <v>32</v>
      </c>
      <c r="W265" s="8" t="s">
        <v>32</v>
      </c>
      <c r="X265" s="8" t="s">
        <v>32</v>
      </c>
      <c r="Y265" s="8" t="s">
        <v>32</v>
      </c>
      <c r="Z265" s="8" t="s">
        <v>32</v>
      </c>
      <c r="AA265" s="8" t="s">
        <v>32</v>
      </c>
      <c r="AB265" s="8" t="s">
        <v>32</v>
      </c>
      <c r="AC265" s="8" t="s">
        <v>32</v>
      </c>
      <c r="AD265" s="8" t="s">
        <v>32</v>
      </c>
    </row>
    <row r="266" spans="1:30" x14ac:dyDescent="0.35">
      <c r="A266" s="8" t="s">
        <v>30</v>
      </c>
      <c r="B266" s="8">
        <v>2020</v>
      </c>
      <c r="C266" s="8" t="s">
        <v>39</v>
      </c>
      <c r="D266" s="8">
        <v>148.19999999999999</v>
      </c>
      <c r="E266" s="8">
        <v>190.3</v>
      </c>
      <c r="F266" s="8">
        <v>149.4</v>
      </c>
      <c r="G266" s="8">
        <v>153.30000000000001</v>
      </c>
      <c r="H266" s="8">
        <v>138.19999999999999</v>
      </c>
      <c r="I266" s="8">
        <v>143.19999999999999</v>
      </c>
      <c r="J266" s="8">
        <v>148.9</v>
      </c>
      <c r="K266" s="8">
        <v>150.30000000000001</v>
      </c>
      <c r="L266" s="8">
        <v>113.2</v>
      </c>
      <c r="M266" s="8">
        <v>159.80000000000001</v>
      </c>
      <c r="N266" s="8">
        <v>142.1</v>
      </c>
      <c r="O266" s="8">
        <v>161.80000000000001</v>
      </c>
      <c r="P266" s="8">
        <v>152.30000000000001</v>
      </c>
      <c r="Q266" s="8">
        <v>182.4</v>
      </c>
      <c r="R266" s="8">
        <v>154.69999999999999</v>
      </c>
      <c r="S266" s="8">
        <v>150</v>
      </c>
      <c r="T266" s="8">
        <v>154.1</v>
      </c>
      <c r="U266" s="8" t="s">
        <v>32</v>
      </c>
      <c r="V266" s="8">
        <v>144.9</v>
      </c>
      <c r="W266" s="8">
        <v>151.69999999999999</v>
      </c>
      <c r="X266" s="8">
        <v>158.19999999999999</v>
      </c>
      <c r="Y266" s="8">
        <v>141.4</v>
      </c>
      <c r="Z266" s="8">
        <v>153.19999999999999</v>
      </c>
      <c r="AA266" s="8">
        <v>161.80000000000001</v>
      </c>
      <c r="AB266" s="8">
        <v>151.19999999999999</v>
      </c>
      <c r="AC266" s="8">
        <v>151.69999999999999</v>
      </c>
      <c r="AD266" s="8">
        <v>152.69999999999999</v>
      </c>
    </row>
    <row r="267" spans="1:30" x14ac:dyDescent="0.35">
      <c r="A267" s="8" t="s">
        <v>33</v>
      </c>
      <c r="B267" s="8">
        <v>2020</v>
      </c>
      <c r="C267" s="8" t="s">
        <v>39</v>
      </c>
      <c r="D267" s="8">
        <v>152.69999999999999</v>
      </c>
      <c r="E267" s="8">
        <v>197</v>
      </c>
      <c r="F267" s="8">
        <v>154.6</v>
      </c>
      <c r="G267" s="8">
        <v>153.4</v>
      </c>
      <c r="H267" s="8">
        <v>132.9</v>
      </c>
      <c r="I267" s="8">
        <v>151.80000000000001</v>
      </c>
      <c r="J267" s="8">
        <v>171.2</v>
      </c>
      <c r="K267" s="8">
        <v>152</v>
      </c>
      <c r="L267" s="8">
        <v>116.3</v>
      </c>
      <c r="M267" s="8">
        <v>158.80000000000001</v>
      </c>
      <c r="N267" s="8">
        <v>135.6</v>
      </c>
      <c r="O267" s="8">
        <v>161.69999999999999</v>
      </c>
      <c r="P267" s="8">
        <v>157</v>
      </c>
      <c r="Q267" s="8">
        <v>186.7</v>
      </c>
      <c r="R267" s="8">
        <v>149.1</v>
      </c>
      <c r="S267" s="8">
        <v>136.6</v>
      </c>
      <c r="T267" s="8">
        <v>147.19999999999999</v>
      </c>
      <c r="U267" s="8">
        <v>154.69999999999999</v>
      </c>
      <c r="V267" s="8">
        <v>137.1</v>
      </c>
      <c r="W267" s="8">
        <v>140.4</v>
      </c>
      <c r="X267" s="8">
        <v>148.1</v>
      </c>
      <c r="Y267" s="8">
        <v>129.30000000000001</v>
      </c>
      <c r="Z267" s="8">
        <v>144.5</v>
      </c>
      <c r="AA267" s="8">
        <v>152.5</v>
      </c>
      <c r="AB267" s="8">
        <v>152.19999999999999</v>
      </c>
      <c r="AC267" s="8">
        <v>142</v>
      </c>
      <c r="AD267" s="8">
        <v>150.80000000000001</v>
      </c>
    </row>
    <row r="268" spans="1:30" x14ac:dyDescent="0.35">
      <c r="A268" s="8" t="s">
        <v>34</v>
      </c>
      <c r="B268" s="8">
        <v>2020</v>
      </c>
      <c r="C268" s="8" t="s">
        <v>39</v>
      </c>
      <c r="D268" s="8">
        <v>149.6</v>
      </c>
      <c r="E268" s="8">
        <v>192.7</v>
      </c>
      <c r="F268" s="8">
        <v>151.4</v>
      </c>
      <c r="G268" s="8">
        <v>153.30000000000001</v>
      </c>
      <c r="H268" s="8">
        <v>136.30000000000001</v>
      </c>
      <c r="I268" s="8">
        <v>147.19999999999999</v>
      </c>
      <c r="J268" s="8">
        <v>156.5</v>
      </c>
      <c r="K268" s="8">
        <v>150.9</v>
      </c>
      <c r="L268" s="8">
        <v>114.2</v>
      </c>
      <c r="M268" s="8">
        <v>159.5</v>
      </c>
      <c r="N268" s="8">
        <v>139.4</v>
      </c>
      <c r="O268" s="8">
        <v>161.80000000000001</v>
      </c>
      <c r="P268" s="8">
        <v>154</v>
      </c>
      <c r="Q268" s="8">
        <v>183.5</v>
      </c>
      <c r="R268" s="8">
        <v>152.5</v>
      </c>
      <c r="S268" s="8">
        <v>144.4</v>
      </c>
      <c r="T268" s="8">
        <v>151.4</v>
      </c>
      <c r="U268" s="8">
        <v>154.69999999999999</v>
      </c>
      <c r="V268" s="8">
        <v>141.9</v>
      </c>
      <c r="W268" s="8">
        <v>146.4</v>
      </c>
      <c r="X268" s="8">
        <v>154.4</v>
      </c>
      <c r="Y268" s="8">
        <v>135</v>
      </c>
      <c r="Z268" s="8">
        <v>148.30000000000001</v>
      </c>
      <c r="AA268" s="8">
        <v>156.4</v>
      </c>
      <c r="AB268" s="8">
        <v>151.6</v>
      </c>
      <c r="AC268" s="8">
        <v>147</v>
      </c>
      <c r="AD268" s="8">
        <v>151.80000000000001</v>
      </c>
    </row>
    <row r="269" spans="1:30" x14ac:dyDescent="0.35">
      <c r="A269" s="8" t="s">
        <v>30</v>
      </c>
      <c r="B269" s="8">
        <v>2020</v>
      </c>
      <c r="C269" s="8" t="s">
        <v>40</v>
      </c>
      <c r="D269" s="8">
        <v>148.19999999999999</v>
      </c>
      <c r="E269" s="8">
        <v>190.3</v>
      </c>
      <c r="F269" s="8">
        <v>149.4</v>
      </c>
      <c r="G269" s="8">
        <v>153.30000000000001</v>
      </c>
      <c r="H269" s="8">
        <v>138.19999999999999</v>
      </c>
      <c r="I269" s="8">
        <v>143.19999999999999</v>
      </c>
      <c r="J269" s="8">
        <v>148.9</v>
      </c>
      <c r="K269" s="8">
        <v>150.30000000000001</v>
      </c>
      <c r="L269" s="8">
        <v>113.2</v>
      </c>
      <c r="M269" s="8">
        <v>159.80000000000001</v>
      </c>
      <c r="N269" s="8">
        <v>142.1</v>
      </c>
      <c r="O269" s="8">
        <v>161.80000000000001</v>
      </c>
      <c r="P269" s="8">
        <v>152.30000000000001</v>
      </c>
      <c r="Q269" s="8">
        <v>182.4</v>
      </c>
      <c r="R269" s="8">
        <v>154.69999999999999</v>
      </c>
      <c r="S269" s="8">
        <v>150</v>
      </c>
      <c r="T269" s="8">
        <v>154.1</v>
      </c>
      <c r="U269" s="8" t="s">
        <v>32</v>
      </c>
      <c r="V269" s="8">
        <v>144.9</v>
      </c>
      <c r="W269" s="8">
        <v>151.69999999999999</v>
      </c>
      <c r="X269" s="8">
        <v>158.19999999999999</v>
      </c>
      <c r="Y269" s="8">
        <v>141.4</v>
      </c>
      <c r="Z269" s="8">
        <v>153.19999999999999</v>
      </c>
      <c r="AA269" s="8">
        <v>161.80000000000001</v>
      </c>
      <c r="AB269" s="8">
        <v>151.19999999999999</v>
      </c>
      <c r="AC269" s="8">
        <v>151.69999999999999</v>
      </c>
      <c r="AD269" s="8">
        <v>152.69999999999999</v>
      </c>
    </row>
    <row r="270" spans="1:30" x14ac:dyDescent="0.35">
      <c r="A270" s="8" t="s">
        <v>33</v>
      </c>
      <c r="B270" s="8">
        <v>2020</v>
      </c>
      <c r="C270" s="8" t="s">
        <v>40</v>
      </c>
      <c r="D270" s="8">
        <v>152.69999999999999</v>
      </c>
      <c r="E270" s="8">
        <v>197</v>
      </c>
      <c r="F270" s="8">
        <v>154.6</v>
      </c>
      <c r="G270" s="8">
        <v>153.4</v>
      </c>
      <c r="H270" s="8">
        <v>132.9</v>
      </c>
      <c r="I270" s="8">
        <v>151.80000000000001</v>
      </c>
      <c r="J270" s="8">
        <v>171.2</v>
      </c>
      <c r="K270" s="8">
        <v>152</v>
      </c>
      <c r="L270" s="8">
        <v>116.3</v>
      </c>
      <c r="M270" s="8">
        <v>158.80000000000001</v>
      </c>
      <c r="N270" s="8">
        <v>135.6</v>
      </c>
      <c r="O270" s="8">
        <v>161.69999999999999</v>
      </c>
      <c r="P270" s="8">
        <v>157</v>
      </c>
      <c r="Q270" s="8">
        <v>186.7</v>
      </c>
      <c r="R270" s="8">
        <v>149.1</v>
      </c>
      <c r="S270" s="8">
        <v>136.6</v>
      </c>
      <c r="T270" s="8">
        <v>147.19999999999999</v>
      </c>
      <c r="U270" s="8">
        <v>154.69999999999999</v>
      </c>
      <c r="V270" s="8">
        <v>137.1</v>
      </c>
      <c r="W270" s="8">
        <v>140.4</v>
      </c>
      <c r="X270" s="8">
        <v>148.1</v>
      </c>
      <c r="Y270" s="8">
        <v>129.30000000000001</v>
      </c>
      <c r="Z270" s="8">
        <v>144.5</v>
      </c>
      <c r="AA270" s="8">
        <v>152.5</v>
      </c>
      <c r="AB270" s="8">
        <v>152.19999999999999</v>
      </c>
      <c r="AC270" s="8">
        <v>142</v>
      </c>
      <c r="AD270" s="8">
        <v>150.80000000000001</v>
      </c>
    </row>
    <row r="271" spans="1:30" x14ac:dyDescent="0.35">
      <c r="A271" s="8" t="s">
        <v>34</v>
      </c>
      <c r="B271" s="8">
        <v>2020</v>
      </c>
      <c r="C271" s="8" t="s">
        <v>40</v>
      </c>
      <c r="D271" s="8">
        <v>149.6</v>
      </c>
      <c r="E271" s="8">
        <v>192.7</v>
      </c>
      <c r="F271" s="8">
        <v>151.4</v>
      </c>
      <c r="G271" s="8">
        <v>153.30000000000001</v>
      </c>
      <c r="H271" s="8">
        <v>136.30000000000001</v>
      </c>
      <c r="I271" s="8">
        <v>147.19999999999999</v>
      </c>
      <c r="J271" s="8">
        <v>156.5</v>
      </c>
      <c r="K271" s="8">
        <v>150.9</v>
      </c>
      <c r="L271" s="8">
        <v>114.2</v>
      </c>
      <c r="M271" s="8">
        <v>159.5</v>
      </c>
      <c r="N271" s="8">
        <v>139.4</v>
      </c>
      <c r="O271" s="8">
        <v>161.80000000000001</v>
      </c>
      <c r="P271" s="8">
        <v>154</v>
      </c>
      <c r="Q271" s="8">
        <v>183.5</v>
      </c>
      <c r="R271" s="8">
        <v>152.5</v>
      </c>
      <c r="S271" s="8">
        <v>144.4</v>
      </c>
      <c r="T271" s="8">
        <v>151.4</v>
      </c>
      <c r="U271" s="8">
        <v>154.69999999999999</v>
      </c>
      <c r="V271" s="8">
        <v>141.9</v>
      </c>
      <c r="W271" s="8">
        <v>146.4</v>
      </c>
      <c r="X271" s="8">
        <v>154.4</v>
      </c>
      <c r="Y271" s="8">
        <v>135</v>
      </c>
      <c r="Z271" s="8">
        <v>148.30000000000001</v>
      </c>
      <c r="AA271" s="8">
        <v>156.4</v>
      </c>
      <c r="AB271" s="8">
        <v>151.6</v>
      </c>
      <c r="AC271" s="8">
        <v>147</v>
      </c>
      <c r="AD271" s="8">
        <v>151.80000000000001</v>
      </c>
    </row>
    <row r="272" spans="1:30" x14ac:dyDescent="0.35">
      <c r="A272" s="8" t="s">
        <v>30</v>
      </c>
      <c r="B272" s="8">
        <v>2020</v>
      </c>
      <c r="C272" s="8" t="s">
        <v>41</v>
      </c>
      <c r="D272" s="8">
        <v>147.6</v>
      </c>
      <c r="E272" s="8">
        <v>187.2</v>
      </c>
      <c r="F272" s="8">
        <v>148.4</v>
      </c>
      <c r="G272" s="8">
        <v>153.30000000000001</v>
      </c>
      <c r="H272" s="8">
        <v>139.80000000000001</v>
      </c>
      <c r="I272" s="8">
        <v>146.9</v>
      </c>
      <c r="J272" s="8">
        <v>171</v>
      </c>
      <c r="K272" s="8">
        <v>149.9</v>
      </c>
      <c r="L272" s="8">
        <v>114.2</v>
      </c>
      <c r="M272" s="8">
        <v>160</v>
      </c>
      <c r="N272" s="8">
        <v>143.5</v>
      </c>
      <c r="O272" s="8">
        <v>161.5</v>
      </c>
      <c r="P272" s="8">
        <v>155.30000000000001</v>
      </c>
      <c r="Q272" s="8">
        <v>180.9</v>
      </c>
      <c r="R272" s="8">
        <v>155.1</v>
      </c>
      <c r="S272" s="8">
        <v>149.30000000000001</v>
      </c>
      <c r="T272" s="8">
        <v>154.30000000000001</v>
      </c>
      <c r="U272" s="8" t="s">
        <v>32</v>
      </c>
      <c r="V272" s="8">
        <v>145.80000000000001</v>
      </c>
      <c r="W272" s="8">
        <v>151.9</v>
      </c>
      <c r="X272" s="8">
        <v>158.80000000000001</v>
      </c>
      <c r="Y272" s="8">
        <v>143.6</v>
      </c>
      <c r="Z272" s="8">
        <v>152.19999999999999</v>
      </c>
      <c r="AA272" s="8">
        <v>162.69999999999999</v>
      </c>
      <c r="AB272" s="8">
        <v>153.6</v>
      </c>
      <c r="AC272" s="8">
        <v>153</v>
      </c>
      <c r="AD272" s="8">
        <v>154.69999999999999</v>
      </c>
    </row>
    <row r="273" spans="1:30" x14ac:dyDescent="0.35">
      <c r="A273" s="8" t="s">
        <v>33</v>
      </c>
      <c r="B273" s="8">
        <v>2020</v>
      </c>
      <c r="C273" s="8" t="s">
        <v>41</v>
      </c>
      <c r="D273" s="8">
        <v>151.6</v>
      </c>
      <c r="E273" s="8">
        <v>197.8</v>
      </c>
      <c r="F273" s="8">
        <v>154.5</v>
      </c>
      <c r="G273" s="8">
        <v>153.4</v>
      </c>
      <c r="H273" s="8">
        <v>133.4</v>
      </c>
      <c r="I273" s="8">
        <v>154.5</v>
      </c>
      <c r="J273" s="8">
        <v>191.9</v>
      </c>
      <c r="K273" s="8">
        <v>151.30000000000001</v>
      </c>
      <c r="L273" s="8">
        <v>116.8</v>
      </c>
      <c r="M273" s="8">
        <v>160</v>
      </c>
      <c r="N273" s="8">
        <v>136.5</v>
      </c>
      <c r="O273" s="8">
        <v>163.30000000000001</v>
      </c>
      <c r="P273" s="8">
        <v>159.9</v>
      </c>
      <c r="Q273" s="8">
        <v>187.2</v>
      </c>
      <c r="R273" s="8">
        <v>150</v>
      </c>
      <c r="S273" s="8">
        <v>135.19999999999999</v>
      </c>
      <c r="T273" s="8">
        <v>147.80000000000001</v>
      </c>
      <c r="U273" s="8">
        <v>155.5</v>
      </c>
      <c r="V273" s="8">
        <v>138.30000000000001</v>
      </c>
      <c r="W273" s="8">
        <v>144.5</v>
      </c>
      <c r="X273" s="8">
        <v>148.69999999999999</v>
      </c>
      <c r="Y273" s="8">
        <v>133.9</v>
      </c>
      <c r="Z273" s="8">
        <v>141.19999999999999</v>
      </c>
      <c r="AA273" s="8">
        <v>155.5</v>
      </c>
      <c r="AB273" s="8">
        <v>155.19999999999999</v>
      </c>
      <c r="AC273" s="8">
        <v>144.80000000000001</v>
      </c>
      <c r="AD273" s="8">
        <v>152.9</v>
      </c>
    </row>
    <row r="274" spans="1:30" x14ac:dyDescent="0.35">
      <c r="A274" s="8" t="s">
        <v>34</v>
      </c>
      <c r="B274" s="8">
        <v>2020</v>
      </c>
      <c r="C274" s="8" t="s">
        <v>41</v>
      </c>
      <c r="D274" s="8">
        <v>148.9</v>
      </c>
      <c r="E274" s="8">
        <v>190.9</v>
      </c>
      <c r="F274" s="8">
        <v>150.80000000000001</v>
      </c>
      <c r="G274" s="8">
        <v>153.30000000000001</v>
      </c>
      <c r="H274" s="8">
        <v>137.4</v>
      </c>
      <c r="I274" s="8">
        <v>150.4</v>
      </c>
      <c r="J274" s="8">
        <v>178.1</v>
      </c>
      <c r="K274" s="8">
        <v>150.4</v>
      </c>
      <c r="L274" s="8">
        <v>115.1</v>
      </c>
      <c r="M274" s="8">
        <v>160</v>
      </c>
      <c r="N274" s="8">
        <v>140.6</v>
      </c>
      <c r="O274" s="8">
        <v>162.30000000000001</v>
      </c>
      <c r="P274" s="8">
        <v>157</v>
      </c>
      <c r="Q274" s="8">
        <v>182.6</v>
      </c>
      <c r="R274" s="8">
        <v>153.1</v>
      </c>
      <c r="S274" s="8">
        <v>143.4</v>
      </c>
      <c r="T274" s="8">
        <v>151.69999999999999</v>
      </c>
      <c r="U274" s="8">
        <v>155.5</v>
      </c>
      <c r="V274" s="8">
        <v>143</v>
      </c>
      <c r="W274" s="8">
        <v>148.4</v>
      </c>
      <c r="X274" s="8">
        <v>155</v>
      </c>
      <c r="Y274" s="8">
        <v>138.5</v>
      </c>
      <c r="Z274" s="8">
        <v>146</v>
      </c>
      <c r="AA274" s="8">
        <v>158.5</v>
      </c>
      <c r="AB274" s="8">
        <v>154.30000000000001</v>
      </c>
      <c r="AC274" s="8">
        <v>149</v>
      </c>
      <c r="AD274" s="8">
        <v>153.9</v>
      </c>
    </row>
    <row r="275" spans="1:30" x14ac:dyDescent="0.35">
      <c r="A275" s="8" t="s">
        <v>30</v>
      </c>
      <c r="B275" s="8">
        <v>2020</v>
      </c>
      <c r="C275" s="8" t="s">
        <v>42</v>
      </c>
      <c r="D275" s="8">
        <v>146.9</v>
      </c>
      <c r="E275" s="8">
        <v>183.9</v>
      </c>
      <c r="F275" s="8">
        <v>149.5</v>
      </c>
      <c r="G275" s="8">
        <v>153.4</v>
      </c>
      <c r="H275" s="8">
        <v>140.4</v>
      </c>
      <c r="I275" s="8">
        <v>147</v>
      </c>
      <c r="J275" s="8">
        <v>178.8</v>
      </c>
      <c r="K275" s="8">
        <v>149.30000000000001</v>
      </c>
      <c r="L275" s="8">
        <v>115.1</v>
      </c>
      <c r="M275" s="8">
        <v>160</v>
      </c>
      <c r="N275" s="8">
        <v>145.4</v>
      </c>
      <c r="O275" s="8">
        <v>161.6</v>
      </c>
      <c r="P275" s="8">
        <v>156.1</v>
      </c>
      <c r="Q275" s="8">
        <v>182.9</v>
      </c>
      <c r="R275" s="8">
        <v>155.4</v>
      </c>
      <c r="S275" s="8">
        <v>149.9</v>
      </c>
      <c r="T275" s="8">
        <v>154.6</v>
      </c>
      <c r="U275" s="8" t="s">
        <v>32</v>
      </c>
      <c r="V275" s="8">
        <v>146.4</v>
      </c>
      <c r="W275" s="8">
        <v>151.6</v>
      </c>
      <c r="X275" s="8">
        <v>159.1</v>
      </c>
      <c r="Y275" s="8">
        <v>144.6</v>
      </c>
      <c r="Z275" s="8">
        <v>152.80000000000001</v>
      </c>
      <c r="AA275" s="8">
        <v>161.1</v>
      </c>
      <c r="AB275" s="8">
        <v>157.4</v>
      </c>
      <c r="AC275" s="8">
        <v>153.69999999999999</v>
      </c>
      <c r="AD275" s="8">
        <v>155.4</v>
      </c>
    </row>
    <row r="276" spans="1:30" x14ac:dyDescent="0.35">
      <c r="A276" s="8" t="s">
        <v>33</v>
      </c>
      <c r="B276" s="8">
        <v>2020</v>
      </c>
      <c r="C276" s="8" t="s">
        <v>42</v>
      </c>
      <c r="D276" s="8">
        <v>151.5</v>
      </c>
      <c r="E276" s="8">
        <v>193.1</v>
      </c>
      <c r="F276" s="8">
        <v>157.30000000000001</v>
      </c>
      <c r="G276" s="8">
        <v>153.9</v>
      </c>
      <c r="H276" s="8">
        <v>134.4</v>
      </c>
      <c r="I276" s="8">
        <v>155.4</v>
      </c>
      <c r="J276" s="8">
        <v>202</v>
      </c>
      <c r="K276" s="8">
        <v>150.80000000000001</v>
      </c>
      <c r="L276" s="8">
        <v>118.9</v>
      </c>
      <c r="M276" s="8">
        <v>160.9</v>
      </c>
      <c r="N276" s="8">
        <v>137.69999999999999</v>
      </c>
      <c r="O276" s="8">
        <v>164.4</v>
      </c>
      <c r="P276" s="8">
        <v>161.30000000000001</v>
      </c>
      <c r="Q276" s="8">
        <v>188.7</v>
      </c>
      <c r="R276" s="8">
        <v>150.19999999999999</v>
      </c>
      <c r="S276" s="8">
        <v>136.30000000000001</v>
      </c>
      <c r="T276" s="8">
        <v>148.1</v>
      </c>
      <c r="U276" s="8">
        <v>156.30000000000001</v>
      </c>
      <c r="V276" s="8">
        <v>137.19999999999999</v>
      </c>
      <c r="W276" s="8">
        <v>145.4</v>
      </c>
      <c r="X276" s="8">
        <v>150</v>
      </c>
      <c r="Y276" s="8">
        <v>135.1</v>
      </c>
      <c r="Z276" s="8">
        <v>141.80000000000001</v>
      </c>
      <c r="AA276" s="8">
        <v>154.9</v>
      </c>
      <c r="AB276" s="8">
        <v>159.80000000000001</v>
      </c>
      <c r="AC276" s="8">
        <v>146</v>
      </c>
      <c r="AD276" s="8">
        <v>154</v>
      </c>
    </row>
    <row r="277" spans="1:30" x14ac:dyDescent="0.35">
      <c r="A277" s="8" t="s">
        <v>34</v>
      </c>
      <c r="B277" s="8">
        <v>2020</v>
      </c>
      <c r="C277" s="8" t="s">
        <v>42</v>
      </c>
      <c r="D277" s="8">
        <v>148.4</v>
      </c>
      <c r="E277" s="8">
        <v>187.1</v>
      </c>
      <c r="F277" s="8">
        <v>152.5</v>
      </c>
      <c r="G277" s="8">
        <v>153.6</v>
      </c>
      <c r="H277" s="8">
        <v>138.19999999999999</v>
      </c>
      <c r="I277" s="8">
        <v>150.9</v>
      </c>
      <c r="J277" s="8">
        <v>186.7</v>
      </c>
      <c r="K277" s="8">
        <v>149.80000000000001</v>
      </c>
      <c r="L277" s="8">
        <v>116.4</v>
      </c>
      <c r="M277" s="8">
        <v>160.30000000000001</v>
      </c>
      <c r="N277" s="8">
        <v>142.19999999999999</v>
      </c>
      <c r="O277" s="8">
        <v>162.9</v>
      </c>
      <c r="P277" s="8">
        <v>158</v>
      </c>
      <c r="Q277" s="8">
        <v>184.4</v>
      </c>
      <c r="R277" s="8">
        <v>153.4</v>
      </c>
      <c r="S277" s="8">
        <v>144.30000000000001</v>
      </c>
      <c r="T277" s="8">
        <v>152</v>
      </c>
      <c r="U277" s="8">
        <v>156.30000000000001</v>
      </c>
      <c r="V277" s="8">
        <v>142.9</v>
      </c>
      <c r="W277" s="8">
        <v>148.69999999999999</v>
      </c>
      <c r="X277" s="8">
        <v>155.6</v>
      </c>
      <c r="Y277" s="8">
        <v>139.6</v>
      </c>
      <c r="Z277" s="8">
        <v>146.6</v>
      </c>
      <c r="AA277" s="8">
        <v>157.5</v>
      </c>
      <c r="AB277" s="8">
        <v>158.4</v>
      </c>
      <c r="AC277" s="8">
        <v>150</v>
      </c>
      <c r="AD277" s="8">
        <v>154.69999999999999</v>
      </c>
    </row>
    <row r="278" spans="1:30" x14ac:dyDescent="0.35">
      <c r="A278" s="8" t="s">
        <v>30</v>
      </c>
      <c r="B278" s="8">
        <v>2020</v>
      </c>
      <c r="C278" s="8" t="s">
        <v>43</v>
      </c>
      <c r="D278" s="8">
        <v>146</v>
      </c>
      <c r="E278" s="8">
        <v>186.3</v>
      </c>
      <c r="F278" s="8">
        <v>159.19999999999999</v>
      </c>
      <c r="G278" s="8">
        <v>153.6</v>
      </c>
      <c r="H278" s="8">
        <v>142.6</v>
      </c>
      <c r="I278" s="8">
        <v>147.19999999999999</v>
      </c>
      <c r="J278" s="8">
        <v>200.6</v>
      </c>
      <c r="K278" s="8">
        <v>150.30000000000001</v>
      </c>
      <c r="L278" s="8">
        <v>115.3</v>
      </c>
      <c r="M278" s="8">
        <v>160.9</v>
      </c>
      <c r="N278" s="8">
        <v>147.4</v>
      </c>
      <c r="O278" s="8">
        <v>161.9</v>
      </c>
      <c r="P278" s="8">
        <v>159.6</v>
      </c>
      <c r="Q278" s="8">
        <v>182.7</v>
      </c>
      <c r="R278" s="8">
        <v>155.69999999999999</v>
      </c>
      <c r="S278" s="8">
        <v>150.6</v>
      </c>
      <c r="T278" s="8">
        <v>155</v>
      </c>
      <c r="U278" s="8" t="s">
        <v>32</v>
      </c>
      <c r="V278" s="8">
        <v>146.80000000000001</v>
      </c>
      <c r="W278" s="8">
        <v>152</v>
      </c>
      <c r="X278" s="8">
        <v>159.5</v>
      </c>
      <c r="Y278" s="8">
        <v>146.4</v>
      </c>
      <c r="Z278" s="8">
        <v>152.4</v>
      </c>
      <c r="AA278" s="8">
        <v>162.5</v>
      </c>
      <c r="AB278" s="8">
        <v>156.19999999999999</v>
      </c>
      <c r="AC278" s="8">
        <v>154.30000000000001</v>
      </c>
      <c r="AD278" s="8">
        <v>157.5</v>
      </c>
    </row>
    <row r="279" spans="1:30" x14ac:dyDescent="0.35">
      <c r="A279" s="8" t="s">
        <v>33</v>
      </c>
      <c r="B279" s="8">
        <v>2020</v>
      </c>
      <c r="C279" s="8" t="s">
        <v>43</v>
      </c>
      <c r="D279" s="8">
        <v>150.6</v>
      </c>
      <c r="E279" s="8">
        <v>193.7</v>
      </c>
      <c r="F279" s="8">
        <v>164.8</v>
      </c>
      <c r="G279" s="8">
        <v>153.69999999999999</v>
      </c>
      <c r="H279" s="8">
        <v>135.69999999999999</v>
      </c>
      <c r="I279" s="8">
        <v>155.69999999999999</v>
      </c>
      <c r="J279" s="8">
        <v>226</v>
      </c>
      <c r="K279" s="8">
        <v>152.19999999999999</v>
      </c>
      <c r="L279" s="8">
        <v>118.1</v>
      </c>
      <c r="M279" s="8">
        <v>161.30000000000001</v>
      </c>
      <c r="N279" s="8">
        <v>139.19999999999999</v>
      </c>
      <c r="O279" s="8">
        <v>164.8</v>
      </c>
      <c r="P279" s="8">
        <v>164.4</v>
      </c>
      <c r="Q279" s="8">
        <v>188.7</v>
      </c>
      <c r="R279" s="8">
        <v>150.5</v>
      </c>
      <c r="S279" s="8">
        <v>136.1</v>
      </c>
      <c r="T279" s="8">
        <v>148.30000000000001</v>
      </c>
      <c r="U279" s="8">
        <v>156.5</v>
      </c>
      <c r="V279" s="8">
        <v>137.1</v>
      </c>
      <c r="W279" s="8">
        <v>145.1</v>
      </c>
      <c r="X279" s="8">
        <v>151</v>
      </c>
      <c r="Y279" s="8">
        <v>135.4</v>
      </c>
      <c r="Z279" s="8">
        <v>142</v>
      </c>
      <c r="AA279" s="8">
        <v>155.69999999999999</v>
      </c>
      <c r="AB279" s="8">
        <v>158.1</v>
      </c>
      <c r="AC279" s="8">
        <v>146.19999999999999</v>
      </c>
      <c r="AD279" s="8">
        <v>155.19999999999999</v>
      </c>
    </row>
    <row r="280" spans="1:30" x14ac:dyDescent="0.35">
      <c r="A280" s="8" t="s">
        <v>34</v>
      </c>
      <c r="B280" s="8">
        <v>2020</v>
      </c>
      <c r="C280" s="8" t="s">
        <v>43</v>
      </c>
      <c r="D280" s="8">
        <v>147.5</v>
      </c>
      <c r="E280" s="8">
        <v>188.9</v>
      </c>
      <c r="F280" s="8">
        <v>161.4</v>
      </c>
      <c r="G280" s="8">
        <v>153.6</v>
      </c>
      <c r="H280" s="8">
        <v>140.1</v>
      </c>
      <c r="I280" s="8">
        <v>151.19999999999999</v>
      </c>
      <c r="J280" s="8">
        <v>209.2</v>
      </c>
      <c r="K280" s="8">
        <v>150.9</v>
      </c>
      <c r="L280" s="8">
        <v>116.2</v>
      </c>
      <c r="M280" s="8">
        <v>161</v>
      </c>
      <c r="N280" s="8">
        <v>144</v>
      </c>
      <c r="O280" s="8">
        <v>163.19999999999999</v>
      </c>
      <c r="P280" s="8">
        <v>161.4</v>
      </c>
      <c r="Q280" s="8">
        <v>184.3</v>
      </c>
      <c r="R280" s="8">
        <v>153.69999999999999</v>
      </c>
      <c r="S280" s="8">
        <v>144.6</v>
      </c>
      <c r="T280" s="8">
        <v>152.30000000000001</v>
      </c>
      <c r="U280" s="8">
        <v>156.5</v>
      </c>
      <c r="V280" s="8">
        <v>143.1</v>
      </c>
      <c r="W280" s="8">
        <v>148.69999999999999</v>
      </c>
      <c r="X280" s="8">
        <v>156.30000000000001</v>
      </c>
      <c r="Y280" s="8">
        <v>140.6</v>
      </c>
      <c r="Z280" s="8">
        <v>146.5</v>
      </c>
      <c r="AA280" s="8">
        <v>158.5</v>
      </c>
      <c r="AB280" s="8">
        <v>157</v>
      </c>
      <c r="AC280" s="8">
        <v>150.4</v>
      </c>
      <c r="AD280" s="8">
        <v>156.4</v>
      </c>
    </row>
    <row r="281" spans="1:30" x14ac:dyDescent="0.35">
      <c r="A281" s="8" t="s">
        <v>30</v>
      </c>
      <c r="B281" s="8">
        <v>2020</v>
      </c>
      <c r="C281" s="8" t="s">
        <v>45</v>
      </c>
      <c r="D281" s="8">
        <v>145.4</v>
      </c>
      <c r="E281" s="8">
        <v>188.6</v>
      </c>
      <c r="F281" s="8">
        <v>171.6</v>
      </c>
      <c r="G281" s="8">
        <v>153.80000000000001</v>
      </c>
      <c r="H281" s="8">
        <v>145.4</v>
      </c>
      <c r="I281" s="8">
        <v>146.5</v>
      </c>
      <c r="J281" s="8">
        <v>222.2</v>
      </c>
      <c r="K281" s="8">
        <v>155.9</v>
      </c>
      <c r="L281" s="8">
        <v>114.9</v>
      </c>
      <c r="M281" s="8">
        <v>162</v>
      </c>
      <c r="N281" s="8">
        <v>150</v>
      </c>
      <c r="O281" s="8">
        <v>162.69999999999999</v>
      </c>
      <c r="P281" s="8">
        <v>163.4</v>
      </c>
      <c r="Q281" s="8">
        <v>183.4</v>
      </c>
      <c r="R281" s="8">
        <v>156.30000000000001</v>
      </c>
      <c r="S281" s="8">
        <v>151</v>
      </c>
      <c r="T281" s="8">
        <v>155.5</v>
      </c>
      <c r="U281" s="8" t="s">
        <v>32</v>
      </c>
      <c r="V281" s="8">
        <v>147.5</v>
      </c>
      <c r="W281" s="8">
        <v>152.80000000000001</v>
      </c>
      <c r="X281" s="8">
        <v>160.4</v>
      </c>
      <c r="Y281" s="8">
        <v>146.1</v>
      </c>
      <c r="Z281" s="8">
        <v>153.6</v>
      </c>
      <c r="AA281" s="8">
        <v>161.6</v>
      </c>
      <c r="AB281" s="8">
        <v>156.19999999999999</v>
      </c>
      <c r="AC281" s="8">
        <v>154.5</v>
      </c>
      <c r="AD281" s="8">
        <v>159.80000000000001</v>
      </c>
    </row>
    <row r="282" spans="1:30" x14ac:dyDescent="0.35">
      <c r="A282" s="8" t="s">
        <v>33</v>
      </c>
      <c r="B282" s="8">
        <v>2020</v>
      </c>
      <c r="C282" s="8" t="s">
        <v>45</v>
      </c>
      <c r="D282" s="8">
        <v>149.69999999999999</v>
      </c>
      <c r="E282" s="8">
        <v>195.5</v>
      </c>
      <c r="F282" s="8">
        <v>176.9</v>
      </c>
      <c r="G282" s="8">
        <v>153.9</v>
      </c>
      <c r="H282" s="8">
        <v>138</v>
      </c>
      <c r="I282" s="8">
        <v>150.5</v>
      </c>
      <c r="J282" s="8">
        <v>245.3</v>
      </c>
      <c r="K282" s="8">
        <v>158.69999999999999</v>
      </c>
      <c r="L282" s="8">
        <v>117.2</v>
      </c>
      <c r="M282" s="8">
        <v>161.4</v>
      </c>
      <c r="N282" s="8">
        <v>141.5</v>
      </c>
      <c r="O282" s="8">
        <v>165.1</v>
      </c>
      <c r="P282" s="8">
        <v>167</v>
      </c>
      <c r="Q282" s="8">
        <v>188.8</v>
      </c>
      <c r="R282" s="8">
        <v>151.1</v>
      </c>
      <c r="S282" s="8">
        <v>136.4</v>
      </c>
      <c r="T282" s="8">
        <v>148.80000000000001</v>
      </c>
      <c r="U282" s="8">
        <v>158</v>
      </c>
      <c r="V282" s="8">
        <v>137.30000000000001</v>
      </c>
      <c r="W282" s="8">
        <v>145.1</v>
      </c>
      <c r="X282" s="8">
        <v>152</v>
      </c>
      <c r="Y282" s="8">
        <v>135.19999999999999</v>
      </c>
      <c r="Z282" s="8">
        <v>144.4</v>
      </c>
      <c r="AA282" s="8">
        <v>156.4</v>
      </c>
      <c r="AB282" s="8">
        <v>157.9</v>
      </c>
      <c r="AC282" s="8">
        <v>146.6</v>
      </c>
      <c r="AD282" s="8">
        <v>156.69999999999999</v>
      </c>
    </row>
    <row r="283" spans="1:30" x14ac:dyDescent="0.35">
      <c r="A283" s="8" t="s">
        <v>34</v>
      </c>
      <c r="B283" s="8">
        <v>2020</v>
      </c>
      <c r="C283" s="8" t="s">
        <v>45</v>
      </c>
      <c r="D283" s="8">
        <v>146.80000000000001</v>
      </c>
      <c r="E283" s="8">
        <v>191</v>
      </c>
      <c r="F283" s="8">
        <v>173.6</v>
      </c>
      <c r="G283" s="8">
        <v>153.80000000000001</v>
      </c>
      <c r="H283" s="8">
        <v>142.69999999999999</v>
      </c>
      <c r="I283" s="8">
        <v>148.4</v>
      </c>
      <c r="J283" s="8">
        <v>230</v>
      </c>
      <c r="K283" s="8">
        <v>156.80000000000001</v>
      </c>
      <c r="L283" s="8">
        <v>115.7</v>
      </c>
      <c r="M283" s="8">
        <v>161.80000000000001</v>
      </c>
      <c r="N283" s="8">
        <v>146.5</v>
      </c>
      <c r="O283" s="8">
        <v>163.80000000000001</v>
      </c>
      <c r="P283" s="8">
        <v>164.7</v>
      </c>
      <c r="Q283" s="8">
        <v>184.8</v>
      </c>
      <c r="R283" s="8">
        <v>154.30000000000001</v>
      </c>
      <c r="S283" s="8">
        <v>144.9</v>
      </c>
      <c r="T283" s="8">
        <v>152.80000000000001</v>
      </c>
      <c r="U283" s="8">
        <v>158</v>
      </c>
      <c r="V283" s="8">
        <v>143.6</v>
      </c>
      <c r="W283" s="8">
        <v>149.19999999999999</v>
      </c>
      <c r="X283" s="8">
        <v>157.19999999999999</v>
      </c>
      <c r="Y283" s="8">
        <v>140.4</v>
      </c>
      <c r="Z283" s="8">
        <v>148.4</v>
      </c>
      <c r="AA283" s="8">
        <v>158.6</v>
      </c>
      <c r="AB283" s="8">
        <v>156.9</v>
      </c>
      <c r="AC283" s="8">
        <v>150.69999999999999</v>
      </c>
      <c r="AD283" s="8">
        <v>158.4</v>
      </c>
    </row>
    <row r="284" spans="1:30" x14ac:dyDescent="0.35">
      <c r="A284" s="8" t="s">
        <v>30</v>
      </c>
      <c r="B284" s="8">
        <v>2020</v>
      </c>
      <c r="C284" s="8" t="s">
        <v>46</v>
      </c>
      <c r="D284" s="8">
        <v>144.6</v>
      </c>
      <c r="E284" s="8">
        <v>188.5</v>
      </c>
      <c r="F284" s="8">
        <v>173.4</v>
      </c>
      <c r="G284" s="8">
        <v>154</v>
      </c>
      <c r="H284" s="8">
        <v>150</v>
      </c>
      <c r="I284" s="8">
        <v>145.9</v>
      </c>
      <c r="J284" s="8">
        <v>225.2</v>
      </c>
      <c r="K284" s="8">
        <v>159.5</v>
      </c>
      <c r="L284" s="8">
        <v>114.4</v>
      </c>
      <c r="M284" s="8">
        <v>163.5</v>
      </c>
      <c r="N284" s="8">
        <v>153.4</v>
      </c>
      <c r="O284" s="8">
        <v>163.6</v>
      </c>
      <c r="P284" s="8">
        <v>164.5</v>
      </c>
      <c r="Q284" s="8">
        <v>183.6</v>
      </c>
      <c r="R284" s="8">
        <v>157</v>
      </c>
      <c r="S284" s="8">
        <v>151.6</v>
      </c>
      <c r="T284" s="8">
        <v>156.30000000000001</v>
      </c>
      <c r="U284" s="8" t="s">
        <v>32</v>
      </c>
      <c r="V284" s="8">
        <v>148.69999999999999</v>
      </c>
      <c r="W284" s="8">
        <v>153.4</v>
      </c>
      <c r="X284" s="8">
        <v>161.6</v>
      </c>
      <c r="Y284" s="8">
        <v>146.4</v>
      </c>
      <c r="Z284" s="8">
        <v>153.9</v>
      </c>
      <c r="AA284" s="8">
        <v>162.9</v>
      </c>
      <c r="AB284" s="8">
        <v>156.6</v>
      </c>
      <c r="AC284" s="8">
        <v>155.19999999999999</v>
      </c>
      <c r="AD284" s="8">
        <v>160.69999999999999</v>
      </c>
    </row>
    <row r="285" spans="1:30" x14ac:dyDescent="0.35">
      <c r="A285" s="8" t="s">
        <v>33</v>
      </c>
      <c r="B285" s="8">
        <v>2020</v>
      </c>
      <c r="C285" s="8" t="s">
        <v>46</v>
      </c>
      <c r="D285" s="8">
        <v>149</v>
      </c>
      <c r="E285" s="8">
        <v>195.7</v>
      </c>
      <c r="F285" s="8">
        <v>178.3</v>
      </c>
      <c r="G285" s="8">
        <v>154.19999999999999</v>
      </c>
      <c r="H285" s="8">
        <v>140.69999999999999</v>
      </c>
      <c r="I285" s="8">
        <v>149.69999999999999</v>
      </c>
      <c r="J285" s="8">
        <v>240.9</v>
      </c>
      <c r="K285" s="8">
        <v>161.5</v>
      </c>
      <c r="L285" s="8">
        <v>117.1</v>
      </c>
      <c r="M285" s="8">
        <v>161.9</v>
      </c>
      <c r="N285" s="8">
        <v>143.30000000000001</v>
      </c>
      <c r="O285" s="8">
        <v>166.1</v>
      </c>
      <c r="P285" s="8">
        <v>167</v>
      </c>
      <c r="Q285" s="8">
        <v>190.2</v>
      </c>
      <c r="R285" s="8">
        <v>151.9</v>
      </c>
      <c r="S285" s="8">
        <v>136.69999999999999</v>
      </c>
      <c r="T285" s="8">
        <v>149.6</v>
      </c>
      <c r="U285" s="8">
        <v>158.4</v>
      </c>
      <c r="V285" s="8">
        <v>137.9</v>
      </c>
      <c r="W285" s="8">
        <v>145.5</v>
      </c>
      <c r="X285" s="8">
        <v>152.9</v>
      </c>
      <c r="Y285" s="8">
        <v>135.5</v>
      </c>
      <c r="Z285" s="8">
        <v>144.30000000000001</v>
      </c>
      <c r="AA285" s="8">
        <v>156.9</v>
      </c>
      <c r="AB285" s="8">
        <v>157.9</v>
      </c>
      <c r="AC285" s="8">
        <v>146.9</v>
      </c>
      <c r="AD285" s="8">
        <v>156.9</v>
      </c>
    </row>
    <row r="286" spans="1:30" x14ac:dyDescent="0.35">
      <c r="A286" s="8" t="s">
        <v>34</v>
      </c>
      <c r="B286" s="8">
        <v>2020</v>
      </c>
      <c r="C286" s="8" t="s">
        <v>46</v>
      </c>
      <c r="D286" s="8">
        <v>146</v>
      </c>
      <c r="E286" s="8">
        <v>191</v>
      </c>
      <c r="F286" s="8">
        <v>175.3</v>
      </c>
      <c r="G286" s="8">
        <v>154.1</v>
      </c>
      <c r="H286" s="8">
        <v>146.6</v>
      </c>
      <c r="I286" s="8">
        <v>147.69999999999999</v>
      </c>
      <c r="J286" s="8">
        <v>230.5</v>
      </c>
      <c r="K286" s="8">
        <v>160.19999999999999</v>
      </c>
      <c r="L286" s="8">
        <v>115.3</v>
      </c>
      <c r="M286" s="8">
        <v>163</v>
      </c>
      <c r="N286" s="8">
        <v>149.19999999999999</v>
      </c>
      <c r="O286" s="8">
        <v>164.8</v>
      </c>
      <c r="P286" s="8">
        <v>165.4</v>
      </c>
      <c r="Q286" s="8">
        <v>185.4</v>
      </c>
      <c r="R286" s="8">
        <v>155</v>
      </c>
      <c r="S286" s="8">
        <v>145.4</v>
      </c>
      <c r="T286" s="8">
        <v>153.6</v>
      </c>
      <c r="U286" s="8">
        <v>158.4</v>
      </c>
      <c r="V286" s="8">
        <v>144.6</v>
      </c>
      <c r="W286" s="8">
        <v>149.69999999999999</v>
      </c>
      <c r="X286" s="8">
        <v>158.30000000000001</v>
      </c>
      <c r="Y286" s="8">
        <v>140.69999999999999</v>
      </c>
      <c r="Z286" s="8">
        <v>148.5</v>
      </c>
      <c r="AA286" s="8">
        <v>159.4</v>
      </c>
      <c r="AB286" s="8">
        <v>157.1</v>
      </c>
      <c r="AC286" s="8">
        <v>151.19999999999999</v>
      </c>
      <c r="AD286" s="8">
        <v>158.9</v>
      </c>
    </row>
    <row r="287" spans="1:30" x14ac:dyDescent="0.35">
      <c r="A287" s="8" t="s">
        <v>30</v>
      </c>
      <c r="B287" s="8">
        <v>2021</v>
      </c>
      <c r="C287" s="8" t="s">
        <v>31</v>
      </c>
      <c r="D287" s="8">
        <v>143.4</v>
      </c>
      <c r="E287" s="8">
        <v>187.5</v>
      </c>
      <c r="F287" s="8">
        <v>173.4</v>
      </c>
      <c r="G287" s="8">
        <v>154</v>
      </c>
      <c r="H287" s="8">
        <v>154.80000000000001</v>
      </c>
      <c r="I287" s="8">
        <v>147</v>
      </c>
      <c r="J287" s="8">
        <v>187.8</v>
      </c>
      <c r="K287" s="8">
        <v>159.5</v>
      </c>
      <c r="L287" s="8">
        <v>113.8</v>
      </c>
      <c r="M287" s="8">
        <v>164.5</v>
      </c>
      <c r="N287" s="8">
        <v>156.1</v>
      </c>
      <c r="O287" s="8">
        <v>164.3</v>
      </c>
      <c r="P287" s="8">
        <v>159.6</v>
      </c>
      <c r="Q287" s="8">
        <v>184.6</v>
      </c>
      <c r="R287" s="8">
        <v>157.5</v>
      </c>
      <c r="S287" s="8">
        <v>152.4</v>
      </c>
      <c r="T287" s="8">
        <v>156.80000000000001</v>
      </c>
      <c r="U287" s="8" t="s">
        <v>32</v>
      </c>
      <c r="V287" s="8">
        <v>150.9</v>
      </c>
      <c r="W287" s="8">
        <v>153.9</v>
      </c>
      <c r="X287" s="8">
        <v>162.5</v>
      </c>
      <c r="Y287" s="8">
        <v>147.5</v>
      </c>
      <c r="Z287" s="8">
        <v>155.1</v>
      </c>
      <c r="AA287" s="8">
        <v>163.5</v>
      </c>
      <c r="AB287" s="8">
        <v>156.19999999999999</v>
      </c>
      <c r="AC287" s="8">
        <v>155.9</v>
      </c>
      <c r="AD287" s="8">
        <v>158.5</v>
      </c>
    </row>
    <row r="288" spans="1:30" x14ac:dyDescent="0.35">
      <c r="A288" s="8" t="s">
        <v>33</v>
      </c>
      <c r="B288" s="8">
        <v>2021</v>
      </c>
      <c r="C288" s="8" t="s">
        <v>31</v>
      </c>
      <c r="D288" s="8">
        <v>148</v>
      </c>
      <c r="E288" s="8">
        <v>194.8</v>
      </c>
      <c r="F288" s="8">
        <v>178.4</v>
      </c>
      <c r="G288" s="8">
        <v>154.4</v>
      </c>
      <c r="H288" s="8">
        <v>144.1</v>
      </c>
      <c r="I288" s="8">
        <v>152.6</v>
      </c>
      <c r="J288" s="8">
        <v>206.8</v>
      </c>
      <c r="K288" s="8">
        <v>162.1</v>
      </c>
      <c r="L288" s="8">
        <v>116.3</v>
      </c>
      <c r="M288" s="8">
        <v>163</v>
      </c>
      <c r="N288" s="8">
        <v>145.9</v>
      </c>
      <c r="O288" s="8">
        <v>167.2</v>
      </c>
      <c r="P288" s="8">
        <v>163.4</v>
      </c>
      <c r="Q288" s="8">
        <v>191.8</v>
      </c>
      <c r="R288" s="8">
        <v>152.5</v>
      </c>
      <c r="S288" s="8">
        <v>137.30000000000001</v>
      </c>
      <c r="T288" s="8">
        <v>150.19999999999999</v>
      </c>
      <c r="U288" s="8">
        <v>157.69999999999999</v>
      </c>
      <c r="V288" s="8">
        <v>142.9</v>
      </c>
      <c r="W288" s="8">
        <v>145.69999999999999</v>
      </c>
      <c r="X288" s="8">
        <v>154.1</v>
      </c>
      <c r="Y288" s="8">
        <v>136.9</v>
      </c>
      <c r="Z288" s="8">
        <v>145.4</v>
      </c>
      <c r="AA288" s="8">
        <v>156.1</v>
      </c>
      <c r="AB288" s="8">
        <v>157.69999999999999</v>
      </c>
      <c r="AC288" s="8">
        <v>147.6</v>
      </c>
      <c r="AD288" s="8">
        <v>156</v>
      </c>
    </row>
    <row r="289" spans="1:30" x14ac:dyDescent="0.35">
      <c r="A289" s="8" t="s">
        <v>34</v>
      </c>
      <c r="B289" s="8">
        <v>2021</v>
      </c>
      <c r="C289" s="8" t="s">
        <v>31</v>
      </c>
      <c r="D289" s="8">
        <v>144.9</v>
      </c>
      <c r="E289" s="8">
        <v>190.1</v>
      </c>
      <c r="F289" s="8">
        <v>175.3</v>
      </c>
      <c r="G289" s="8">
        <v>154.1</v>
      </c>
      <c r="H289" s="8">
        <v>150.9</v>
      </c>
      <c r="I289" s="8">
        <v>149.6</v>
      </c>
      <c r="J289" s="8">
        <v>194.2</v>
      </c>
      <c r="K289" s="8">
        <v>160.4</v>
      </c>
      <c r="L289" s="8">
        <v>114.6</v>
      </c>
      <c r="M289" s="8">
        <v>164</v>
      </c>
      <c r="N289" s="8">
        <v>151.80000000000001</v>
      </c>
      <c r="O289" s="8">
        <v>165.6</v>
      </c>
      <c r="P289" s="8">
        <v>161</v>
      </c>
      <c r="Q289" s="8">
        <v>186.5</v>
      </c>
      <c r="R289" s="8">
        <v>155.5</v>
      </c>
      <c r="S289" s="8">
        <v>146.1</v>
      </c>
      <c r="T289" s="8">
        <v>154.19999999999999</v>
      </c>
      <c r="U289" s="8">
        <v>157.69999999999999</v>
      </c>
      <c r="V289" s="8">
        <v>147.9</v>
      </c>
      <c r="W289" s="8">
        <v>150</v>
      </c>
      <c r="X289" s="8">
        <v>159.30000000000001</v>
      </c>
      <c r="Y289" s="8">
        <v>141.9</v>
      </c>
      <c r="Z289" s="8">
        <v>149.6</v>
      </c>
      <c r="AA289" s="8">
        <v>159.19999999999999</v>
      </c>
      <c r="AB289" s="8">
        <v>156.80000000000001</v>
      </c>
      <c r="AC289" s="8">
        <v>151.9</v>
      </c>
      <c r="AD289" s="8">
        <v>157.30000000000001</v>
      </c>
    </row>
    <row r="290" spans="1:30" x14ac:dyDescent="0.35">
      <c r="A290" s="8" t="s">
        <v>30</v>
      </c>
      <c r="B290" s="8">
        <v>2021</v>
      </c>
      <c r="C290" s="8" t="s">
        <v>35</v>
      </c>
      <c r="D290" s="8">
        <v>142.80000000000001</v>
      </c>
      <c r="E290" s="8">
        <v>184</v>
      </c>
      <c r="F290" s="8">
        <v>168</v>
      </c>
      <c r="G290" s="8">
        <v>154.4</v>
      </c>
      <c r="H290" s="8">
        <v>163</v>
      </c>
      <c r="I290" s="8">
        <v>147.80000000000001</v>
      </c>
      <c r="J290" s="8">
        <v>149.69999999999999</v>
      </c>
      <c r="K290" s="8">
        <v>158.30000000000001</v>
      </c>
      <c r="L290" s="8">
        <v>111.8</v>
      </c>
      <c r="M290" s="8">
        <v>165</v>
      </c>
      <c r="N290" s="8">
        <v>160</v>
      </c>
      <c r="O290" s="8">
        <v>165.8</v>
      </c>
      <c r="P290" s="8">
        <v>154.69999999999999</v>
      </c>
      <c r="Q290" s="8">
        <v>186.5</v>
      </c>
      <c r="R290" s="8">
        <v>159.1</v>
      </c>
      <c r="S290" s="8">
        <v>153.9</v>
      </c>
      <c r="T290" s="8">
        <v>158.4</v>
      </c>
      <c r="U290" s="8" t="s">
        <v>32</v>
      </c>
      <c r="V290" s="8">
        <v>154.4</v>
      </c>
      <c r="W290" s="8">
        <v>154.80000000000001</v>
      </c>
      <c r="X290" s="8">
        <v>164.3</v>
      </c>
      <c r="Y290" s="8">
        <v>150.19999999999999</v>
      </c>
      <c r="Z290" s="8">
        <v>157</v>
      </c>
      <c r="AA290" s="8">
        <v>163.6</v>
      </c>
      <c r="AB290" s="8">
        <v>155.19999999999999</v>
      </c>
      <c r="AC290" s="8">
        <v>157.19999999999999</v>
      </c>
      <c r="AD290" s="8">
        <v>156.69999999999999</v>
      </c>
    </row>
    <row r="291" spans="1:30" x14ac:dyDescent="0.35">
      <c r="A291" s="8" t="s">
        <v>33</v>
      </c>
      <c r="B291" s="8">
        <v>2021</v>
      </c>
      <c r="C291" s="8" t="s">
        <v>35</v>
      </c>
      <c r="D291" s="8">
        <v>147.6</v>
      </c>
      <c r="E291" s="8">
        <v>191.2</v>
      </c>
      <c r="F291" s="8">
        <v>169.9</v>
      </c>
      <c r="G291" s="8">
        <v>155.1</v>
      </c>
      <c r="H291" s="8">
        <v>151.4</v>
      </c>
      <c r="I291" s="8">
        <v>154</v>
      </c>
      <c r="J291" s="8">
        <v>180.2</v>
      </c>
      <c r="K291" s="8">
        <v>159.80000000000001</v>
      </c>
      <c r="L291" s="8">
        <v>114.9</v>
      </c>
      <c r="M291" s="8">
        <v>162.5</v>
      </c>
      <c r="N291" s="8">
        <v>149.19999999999999</v>
      </c>
      <c r="O291" s="8">
        <v>169.4</v>
      </c>
      <c r="P291" s="8">
        <v>160.80000000000001</v>
      </c>
      <c r="Q291" s="8">
        <v>193.3</v>
      </c>
      <c r="R291" s="8">
        <v>154.19999999999999</v>
      </c>
      <c r="S291" s="8">
        <v>138.19999999999999</v>
      </c>
      <c r="T291" s="8">
        <v>151.80000000000001</v>
      </c>
      <c r="U291" s="8">
        <v>159.80000000000001</v>
      </c>
      <c r="V291" s="8">
        <v>149.1</v>
      </c>
      <c r="W291" s="8">
        <v>146.5</v>
      </c>
      <c r="X291" s="8">
        <v>156.30000000000001</v>
      </c>
      <c r="Y291" s="8">
        <v>140.5</v>
      </c>
      <c r="Z291" s="8">
        <v>147.30000000000001</v>
      </c>
      <c r="AA291" s="8">
        <v>156.6</v>
      </c>
      <c r="AB291" s="8">
        <v>156.69999999999999</v>
      </c>
      <c r="AC291" s="8">
        <v>149.30000000000001</v>
      </c>
      <c r="AD291" s="8">
        <v>156.5</v>
      </c>
    </row>
    <row r="292" spans="1:30" x14ac:dyDescent="0.35">
      <c r="A292" s="8" t="s">
        <v>34</v>
      </c>
      <c r="B292" s="8">
        <v>2021</v>
      </c>
      <c r="C292" s="8" t="s">
        <v>35</v>
      </c>
      <c r="D292" s="8">
        <v>144.30000000000001</v>
      </c>
      <c r="E292" s="8">
        <v>186.5</v>
      </c>
      <c r="F292" s="8">
        <v>168.7</v>
      </c>
      <c r="G292" s="8">
        <v>154.69999999999999</v>
      </c>
      <c r="H292" s="8">
        <v>158.69999999999999</v>
      </c>
      <c r="I292" s="8">
        <v>150.69999999999999</v>
      </c>
      <c r="J292" s="8">
        <v>160</v>
      </c>
      <c r="K292" s="8">
        <v>158.80000000000001</v>
      </c>
      <c r="L292" s="8">
        <v>112.8</v>
      </c>
      <c r="M292" s="8">
        <v>164.2</v>
      </c>
      <c r="N292" s="8">
        <v>155.5</v>
      </c>
      <c r="O292" s="8">
        <v>167.5</v>
      </c>
      <c r="P292" s="8">
        <v>156.9</v>
      </c>
      <c r="Q292" s="8">
        <v>188.3</v>
      </c>
      <c r="R292" s="8">
        <v>157.19999999999999</v>
      </c>
      <c r="S292" s="8">
        <v>147.4</v>
      </c>
      <c r="T292" s="8">
        <v>155.80000000000001</v>
      </c>
      <c r="U292" s="8">
        <v>159.80000000000001</v>
      </c>
      <c r="V292" s="8">
        <v>152.4</v>
      </c>
      <c r="W292" s="8">
        <v>150.9</v>
      </c>
      <c r="X292" s="8">
        <v>161.30000000000001</v>
      </c>
      <c r="Y292" s="8">
        <v>145.1</v>
      </c>
      <c r="Z292" s="8">
        <v>151.5</v>
      </c>
      <c r="AA292" s="8">
        <v>159.5</v>
      </c>
      <c r="AB292" s="8">
        <v>155.80000000000001</v>
      </c>
      <c r="AC292" s="8">
        <v>153.4</v>
      </c>
      <c r="AD292" s="8">
        <v>156.6</v>
      </c>
    </row>
    <row r="293" spans="1:30" x14ac:dyDescent="0.35">
      <c r="A293" s="8" t="s">
        <v>30</v>
      </c>
      <c r="B293" s="8">
        <v>2021</v>
      </c>
      <c r="C293" s="8" t="s">
        <v>36</v>
      </c>
      <c r="D293" s="8">
        <v>142.5</v>
      </c>
      <c r="E293" s="8">
        <v>189.4</v>
      </c>
      <c r="F293" s="8">
        <v>163.19999999999999</v>
      </c>
      <c r="G293" s="8">
        <v>154.5</v>
      </c>
      <c r="H293" s="8">
        <v>168.2</v>
      </c>
      <c r="I293" s="8">
        <v>150.5</v>
      </c>
      <c r="J293" s="8">
        <v>141</v>
      </c>
      <c r="K293" s="8">
        <v>159.19999999999999</v>
      </c>
      <c r="L293" s="8">
        <v>111.7</v>
      </c>
      <c r="M293" s="8">
        <v>164</v>
      </c>
      <c r="N293" s="8">
        <v>160.6</v>
      </c>
      <c r="O293" s="8">
        <v>166.4</v>
      </c>
      <c r="P293" s="8">
        <v>154.5</v>
      </c>
      <c r="Q293" s="8">
        <v>186.1</v>
      </c>
      <c r="R293" s="8">
        <v>159.6</v>
      </c>
      <c r="S293" s="8">
        <v>154.4</v>
      </c>
      <c r="T293" s="8">
        <v>158.9</v>
      </c>
      <c r="U293" s="8" t="s">
        <v>48</v>
      </c>
      <c r="V293" s="8">
        <v>156</v>
      </c>
      <c r="W293" s="8">
        <v>154.80000000000001</v>
      </c>
      <c r="X293" s="8">
        <v>164.6</v>
      </c>
      <c r="Y293" s="8">
        <v>151.30000000000001</v>
      </c>
      <c r="Z293" s="8">
        <v>157.80000000000001</v>
      </c>
      <c r="AA293" s="8">
        <v>163.80000000000001</v>
      </c>
      <c r="AB293" s="8">
        <v>153.1</v>
      </c>
      <c r="AC293" s="8">
        <v>157.30000000000001</v>
      </c>
      <c r="AD293" s="8">
        <v>156.69999999999999</v>
      </c>
    </row>
    <row r="294" spans="1:30" x14ac:dyDescent="0.35">
      <c r="A294" s="8" t="s">
        <v>33</v>
      </c>
      <c r="B294" s="8">
        <v>2021</v>
      </c>
      <c r="C294" s="8" t="s">
        <v>36</v>
      </c>
      <c r="D294" s="8">
        <v>147.5</v>
      </c>
      <c r="E294" s="8">
        <v>197.5</v>
      </c>
      <c r="F294" s="8">
        <v>164.7</v>
      </c>
      <c r="G294" s="8">
        <v>155.6</v>
      </c>
      <c r="H294" s="8">
        <v>156.4</v>
      </c>
      <c r="I294" s="8">
        <v>157.30000000000001</v>
      </c>
      <c r="J294" s="8">
        <v>166.1</v>
      </c>
      <c r="K294" s="8">
        <v>161.1</v>
      </c>
      <c r="L294" s="8">
        <v>114.3</v>
      </c>
      <c r="M294" s="8">
        <v>162.6</v>
      </c>
      <c r="N294" s="8">
        <v>150.69999999999999</v>
      </c>
      <c r="O294" s="8">
        <v>170.3</v>
      </c>
      <c r="P294" s="8">
        <v>160.4</v>
      </c>
      <c r="Q294" s="8">
        <v>193.5</v>
      </c>
      <c r="R294" s="8">
        <v>155.1</v>
      </c>
      <c r="S294" s="8">
        <v>138.69999999999999</v>
      </c>
      <c r="T294" s="8">
        <v>152.6</v>
      </c>
      <c r="U294" s="8">
        <v>159.9</v>
      </c>
      <c r="V294" s="8">
        <v>154.80000000000001</v>
      </c>
      <c r="W294" s="8">
        <v>147.19999999999999</v>
      </c>
      <c r="X294" s="8">
        <v>156.9</v>
      </c>
      <c r="Y294" s="8">
        <v>141.69999999999999</v>
      </c>
      <c r="Z294" s="8">
        <v>148.6</v>
      </c>
      <c r="AA294" s="8">
        <v>157.6</v>
      </c>
      <c r="AB294" s="8">
        <v>154.9</v>
      </c>
      <c r="AC294" s="8">
        <v>150</v>
      </c>
      <c r="AD294" s="8">
        <v>156.9</v>
      </c>
    </row>
    <row r="295" spans="1:30" x14ac:dyDescent="0.35">
      <c r="A295" s="8" t="s">
        <v>34</v>
      </c>
      <c r="B295" s="8">
        <v>2021</v>
      </c>
      <c r="C295" s="8" t="s">
        <v>36</v>
      </c>
      <c r="D295" s="8">
        <v>144.1</v>
      </c>
      <c r="E295" s="8">
        <v>192.2</v>
      </c>
      <c r="F295" s="8">
        <v>163.80000000000001</v>
      </c>
      <c r="G295" s="8">
        <v>154.9</v>
      </c>
      <c r="H295" s="8">
        <v>163.9</v>
      </c>
      <c r="I295" s="8">
        <v>153.69999999999999</v>
      </c>
      <c r="J295" s="8">
        <v>149.5</v>
      </c>
      <c r="K295" s="8">
        <v>159.80000000000001</v>
      </c>
      <c r="L295" s="8">
        <v>112.6</v>
      </c>
      <c r="M295" s="8">
        <v>163.5</v>
      </c>
      <c r="N295" s="8">
        <v>156.5</v>
      </c>
      <c r="O295" s="8">
        <v>168.2</v>
      </c>
      <c r="P295" s="8">
        <v>156.69999999999999</v>
      </c>
      <c r="Q295" s="8">
        <v>188.1</v>
      </c>
      <c r="R295" s="8">
        <v>157.80000000000001</v>
      </c>
      <c r="S295" s="8">
        <v>147.9</v>
      </c>
      <c r="T295" s="8">
        <v>156.4</v>
      </c>
      <c r="U295" s="8">
        <v>159.9</v>
      </c>
      <c r="V295" s="8">
        <v>155.5</v>
      </c>
      <c r="W295" s="8">
        <v>151.19999999999999</v>
      </c>
      <c r="X295" s="8">
        <v>161.69999999999999</v>
      </c>
      <c r="Y295" s="8">
        <v>146.19999999999999</v>
      </c>
      <c r="Z295" s="8">
        <v>152.6</v>
      </c>
      <c r="AA295" s="8">
        <v>160.19999999999999</v>
      </c>
      <c r="AB295" s="8">
        <v>153.80000000000001</v>
      </c>
      <c r="AC295" s="8">
        <v>153.80000000000001</v>
      </c>
      <c r="AD295" s="8">
        <v>156.80000000000001</v>
      </c>
    </row>
    <row r="296" spans="1:30" x14ac:dyDescent="0.35">
      <c r="A296" s="8" t="s">
        <v>30</v>
      </c>
      <c r="B296" s="8">
        <v>2021</v>
      </c>
      <c r="C296" s="8" t="s">
        <v>37</v>
      </c>
      <c r="D296" s="8">
        <v>142.69999999999999</v>
      </c>
      <c r="E296" s="8">
        <v>195.5</v>
      </c>
      <c r="F296" s="8">
        <v>163.4</v>
      </c>
      <c r="G296" s="8">
        <v>155</v>
      </c>
      <c r="H296" s="8">
        <v>175.2</v>
      </c>
      <c r="I296" s="8">
        <v>160.6</v>
      </c>
      <c r="J296" s="8">
        <v>135.1</v>
      </c>
      <c r="K296" s="8">
        <v>161.1</v>
      </c>
      <c r="L296" s="8">
        <v>112.2</v>
      </c>
      <c r="M296" s="8">
        <v>164.4</v>
      </c>
      <c r="N296" s="8">
        <v>161.9</v>
      </c>
      <c r="O296" s="8">
        <v>166.8</v>
      </c>
      <c r="P296" s="8">
        <v>155.6</v>
      </c>
      <c r="Q296" s="8">
        <v>186.8</v>
      </c>
      <c r="R296" s="8">
        <v>160.69999999999999</v>
      </c>
      <c r="S296" s="8">
        <v>155.1</v>
      </c>
      <c r="T296" s="8">
        <v>159.9</v>
      </c>
      <c r="U296" s="8" t="s">
        <v>48</v>
      </c>
      <c r="V296" s="8">
        <v>156</v>
      </c>
      <c r="W296" s="8">
        <v>155.5</v>
      </c>
      <c r="X296" s="8">
        <v>165.3</v>
      </c>
      <c r="Y296" s="8">
        <v>151.69999999999999</v>
      </c>
      <c r="Z296" s="8">
        <v>158.6</v>
      </c>
      <c r="AA296" s="8">
        <v>164.1</v>
      </c>
      <c r="AB296" s="8">
        <v>154.6</v>
      </c>
      <c r="AC296" s="8">
        <v>158</v>
      </c>
      <c r="AD296" s="8">
        <v>157.6</v>
      </c>
    </row>
    <row r="297" spans="1:30" x14ac:dyDescent="0.35">
      <c r="A297" s="8" t="s">
        <v>33</v>
      </c>
      <c r="B297" s="8">
        <v>2021</v>
      </c>
      <c r="C297" s="8" t="s">
        <v>37</v>
      </c>
      <c r="D297" s="8">
        <v>147.6</v>
      </c>
      <c r="E297" s="8">
        <v>202.5</v>
      </c>
      <c r="F297" s="8">
        <v>166.4</v>
      </c>
      <c r="G297" s="8">
        <v>156</v>
      </c>
      <c r="H297" s="8">
        <v>161.4</v>
      </c>
      <c r="I297" s="8">
        <v>168.8</v>
      </c>
      <c r="J297" s="8">
        <v>161.6</v>
      </c>
      <c r="K297" s="8">
        <v>162.80000000000001</v>
      </c>
      <c r="L297" s="8">
        <v>114.8</v>
      </c>
      <c r="M297" s="8">
        <v>162.80000000000001</v>
      </c>
      <c r="N297" s="8">
        <v>151.5</v>
      </c>
      <c r="O297" s="8">
        <v>171.4</v>
      </c>
      <c r="P297" s="8">
        <v>162</v>
      </c>
      <c r="Q297" s="8">
        <v>194.4</v>
      </c>
      <c r="R297" s="8">
        <v>155.9</v>
      </c>
      <c r="S297" s="8">
        <v>139.30000000000001</v>
      </c>
      <c r="T297" s="8">
        <v>153.4</v>
      </c>
      <c r="U297" s="8">
        <v>161.4</v>
      </c>
      <c r="V297" s="8">
        <v>154.9</v>
      </c>
      <c r="W297" s="8">
        <v>147.6</v>
      </c>
      <c r="X297" s="8">
        <v>157.5</v>
      </c>
      <c r="Y297" s="8">
        <v>142.1</v>
      </c>
      <c r="Z297" s="8">
        <v>149.1</v>
      </c>
      <c r="AA297" s="8">
        <v>157.6</v>
      </c>
      <c r="AB297" s="8">
        <v>156.6</v>
      </c>
      <c r="AC297" s="8">
        <v>150.5</v>
      </c>
      <c r="AD297" s="8">
        <v>158</v>
      </c>
    </row>
    <row r="298" spans="1:30" x14ac:dyDescent="0.35">
      <c r="A298" s="8" t="s">
        <v>34</v>
      </c>
      <c r="B298" s="8">
        <v>2021</v>
      </c>
      <c r="C298" s="8" t="s">
        <v>37</v>
      </c>
      <c r="D298" s="8">
        <v>144.30000000000001</v>
      </c>
      <c r="E298" s="8">
        <v>198</v>
      </c>
      <c r="F298" s="8">
        <v>164.6</v>
      </c>
      <c r="G298" s="8">
        <v>155.4</v>
      </c>
      <c r="H298" s="8">
        <v>170.1</v>
      </c>
      <c r="I298" s="8">
        <v>164.4</v>
      </c>
      <c r="J298" s="8">
        <v>144.1</v>
      </c>
      <c r="K298" s="8">
        <v>161.69999999999999</v>
      </c>
      <c r="L298" s="8">
        <v>113.1</v>
      </c>
      <c r="M298" s="8">
        <v>163.9</v>
      </c>
      <c r="N298" s="8">
        <v>157.6</v>
      </c>
      <c r="O298" s="8">
        <v>168.9</v>
      </c>
      <c r="P298" s="8">
        <v>158</v>
      </c>
      <c r="Q298" s="8">
        <v>188.8</v>
      </c>
      <c r="R298" s="8">
        <v>158.80000000000001</v>
      </c>
      <c r="S298" s="8">
        <v>148.5</v>
      </c>
      <c r="T298" s="8">
        <v>157.30000000000001</v>
      </c>
      <c r="U298" s="8">
        <v>161.4</v>
      </c>
      <c r="V298" s="8">
        <v>155.6</v>
      </c>
      <c r="W298" s="8">
        <v>151.80000000000001</v>
      </c>
      <c r="X298" s="8">
        <v>162.30000000000001</v>
      </c>
      <c r="Y298" s="8">
        <v>146.6</v>
      </c>
      <c r="Z298" s="8">
        <v>153.19999999999999</v>
      </c>
      <c r="AA298" s="8">
        <v>160.30000000000001</v>
      </c>
      <c r="AB298" s="8">
        <v>155.4</v>
      </c>
      <c r="AC298" s="8">
        <v>154.4</v>
      </c>
      <c r="AD298" s="8">
        <v>157.80000000000001</v>
      </c>
    </row>
    <row r="299" spans="1:30" x14ac:dyDescent="0.35">
      <c r="A299" s="8" t="s">
        <v>30</v>
      </c>
      <c r="B299" s="8">
        <v>2021</v>
      </c>
      <c r="C299" s="8" t="s">
        <v>38</v>
      </c>
      <c r="D299" s="8">
        <v>145.1</v>
      </c>
      <c r="E299" s="8">
        <v>198.5</v>
      </c>
      <c r="F299" s="8">
        <v>168.6</v>
      </c>
      <c r="G299" s="8">
        <v>155.80000000000001</v>
      </c>
      <c r="H299" s="8">
        <v>184.4</v>
      </c>
      <c r="I299" s="8">
        <v>162.30000000000001</v>
      </c>
      <c r="J299" s="8">
        <v>138.4</v>
      </c>
      <c r="K299" s="8">
        <v>165.1</v>
      </c>
      <c r="L299" s="8">
        <v>114.3</v>
      </c>
      <c r="M299" s="8">
        <v>169.7</v>
      </c>
      <c r="N299" s="8">
        <v>164.6</v>
      </c>
      <c r="O299" s="8">
        <v>169.8</v>
      </c>
      <c r="P299" s="8">
        <v>158.69999999999999</v>
      </c>
      <c r="Q299" s="8">
        <v>189.6</v>
      </c>
      <c r="R299" s="8">
        <v>165.3</v>
      </c>
      <c r="S299" s="8">
        <v>160.6</v>
      </c>
      <c r="T299" s="8">
        <v>164.5</v>
      </c>
      <c r="U299" s="8" t="s">
        <v>32</v>
      </c>
      <c r="V299" s="8">
        <v>161.69999999999999</v>
      </c>
      <c r="W299" s="8">
        <v>158.80000000000001</v>
      </c>
      <c r="X299" s="8">
        <v>169.1</v>
      </c>
      <c r="Y299" s="8">
        <v>153.19999999999999</v>
      </c>
      <c r="Z299" s="8">
        <v>160</v>
      </c>
      <c r="AA299" s="8">
        <v>167.6</v>
      </c>
      <c r="AB299" s="8">
        <v>159.30000000000001</v>
      </c>
      <c r="AC299" s="8">
        <v>161.1</v>
      </c>
      <c r="AD299" s="8">
        <v>161.1</v>
      </c>
    </row>
    <row r="300" spans="1:30" x14ac:dyDescent="0.35">
      <c r="A300" s="8" t="s">
        <v>33</v>
      </c>
      <c r="B300" s="8">
        <v>2021</v>
      </c>
      <c r="C300" s="8" t="s">
        <v>38</v>
      </c>
      <c r="D300" s="8">
        <v>148.80000000000001</v>
      </c>
      <c r="E300" s="8">
        <v>204.3</v>
      </c>
      <c r="F300" s="8">
        <v>173</v>
      </c>
      <c r="G300" s="8">
        <v>156.5</v>
      </c>
      <c r="H300" s="8">
        <v>168.8</v>
      </c>
      <c r="I300" s="8">
        <v>172.5</v>
      </c>
      <c r="J300" s="8">
        <v>166.5</v>
      </c>
      <c r="K300" s="8">
        <v>165.9</v>
      </c>
      <c r="L300" s="8">
        <v>115.9</v>
      </c>
      <c r="M300" s="8">
        <v>165.2</v>
      </c>
      <c r="N300" s="8">
        <v>152</v>
      </c>
      <c r="O300" s="8">
        <v>171.1</v>
      </c>
      <c r="P300" s="8">
        <v>164.2</v>
      </c>
      <c r="Q300" s="8">
        <v>198.2</v>
      </c>
      <c r="R300" s="8">
        <v>156.5</v>
      </c>
      <c r="S300" s="8">
        <v>140.19999999999999</v>
      </c>
      <c r="T300" s="8">
        <v>154.1</v>
      </c>
      <c r="U300" s="8">
        <v>161.6</v>
      </c>
      <c r="V300" s="8">
        <v>155.5</v>
      </c>
      <c r="W300" s="8">
        <v>150.1</v>
      </c>
      <c r="X300" s="8">
        <v>160.4</v>
      </c>
      <c r="Y300" s="8">
        <v>145</v>
      </c>
      <c r="Z300" s="8">
        <v>152.6</v>
      </c>
      <c r="AA300" s="8">
        <v>156.6</v>
      </c>
      <c r="AB300" s="8">
        <v>157.5</v>
      </c>
      <c r="AC300" s="8">
        <v>152.30000000000001</v>
      </c>
      <c r="AD300" s="8">
        <v>159.5</v>
      </c>
    </row>
    <row r="301" spans="1:30" x14ac:dyDescent="0.35">
      <c r="A301" s="8" t="s">
        <v>34</v>
      </c>
      <c r="B301" s="8">
        <v>2021</v>
      </c>
      <c r="C301" s="8" t="s">
        <v>38</v>
      </c>
      <c r="D301" s="8">
        <v>146.30000000000001</v>
      </c>
      <c r="E301" s="8">
        <v>200.5</v>
      </c>
      <c r="F301" s="8">
        <v>170.3</v>
      </c>
      <c r="G301" s="8">
        <v>156.1</v>
      </c>
      <c r="H301" s="8">
        <v>178.7</v>
      </c>
      <c r="I301" s="8">
        <v>167.1</v>
      </c>
      <c r="J301" s="8">
        <v>147.9</v>
      </c>
      <c r="K301" s="8">
        <v>165.4</v>
      </c>
      <c r="L301" s="8">
        <v>114.8</v>
      </c>
      <c r="M301" s="8">
        <v>168.2</v>
      </c>
      <c r="N301" s="8">
        <v>159.30000000000001</v>
      </c>
      <c r="O301" s="8">
        <v>170.4</v>
      </c>
      <c r="P301" s="8">
        <v>160.69999999999999</v>
      </c>
      <c r="Q301" s="8">
        <v>191.9</v>
      </c>
      <c r="R301" s="8">
        <v>161.80000000000001</v>
      </c>
      <c r="S301" s="8">
        <v>152.1</v>
      </c>
      <c r="T301" s="8">
        <v>160.4</v>
      </c>
      <c r="U301" s="8">
        <v>161.6</v>
      </c>
      <c r="V301" s="8">
        <v>159.4</v>
      </c>
      <c r="W301" s="8">
        <v>154.69999999999999</v>
      </c>
      <c r="X301" s="8">
        <v>165.8</v>
      </c>
      <c r="Y301" s="8">
        <v>148.9</v>
      </c>
      <c r="Z301" s="8">
        <v>155.80000000000001</v>
      </c>
      <c r="AA301" s="8">
        <v>161.19999999999999</v>
      </c>
      <c r="AB301" s="8">
        <v>158.6</v>
      </c>
      <c r="AC301" s="8">
        <v>156.80000000000001</v>
      </c>
      <c r="AD301" s="8">
        <v>160.4</v>
      </c>
    </row>
    <row r="302" spans="1:30" x14ac:dyDescent="0.35">
      <c r="A302" s="8" t="s">
        <v>30</v>
      </c>
      <c r="B302" s="8">
        <v>2021</v>
      </c>
      <c r="C302" s="8" t="s">
        <v>39</v>
      </c>
      <c r="D302" s="8">
        <v>145.6</v>
      </c>
      <c r="E302" s="8">
        <v>200.1</v>
      </c>
      <c r="F302" s="8">
        <v>179.3</v>
      </c>
      <c r="G302" s="8">
        <v>156.1</v>
      </c>
      <c r="H302" s="8">
        <v>190.4</v>
      </c>
      <c r="I302" s="8">
        <v>158.6</v>
      </c>
      <c r="J302" s="8">
        <v>144.69999999999999</v>
      </c>
      <c r="K302" s="8">
        <v>165.5</v>
      </c>
      <c r="L302" s="8">
        <v>114.6</v>
      </c>
      <c r="M302" s="8">
        <v>170</v>
      </c>
      <c r="N302" s="8">
        <v>165.5</v>
      </c>
      <c r="O302" s="8">
        <v>171.7</v>
      </c>
      <c r="P302" s="8">
        <v>160.5</v>
      </c>
      <c r="Q302" s="8">
        <v>189.1</v>
      </c>
      <c r="R302" s="8">
        <v>165.3</v>
      </c>
      <c r="S302" s="8">
        <v>159.9</v>
      </c>
      <c r="T302" s="8">
        <v>164.6</v>
      </c>
      <c r="U302" s="8" t="s">
        <v>32</v>
      </c>
      <c r="V302" s="8">
        <v>162.1</v>
      </c>
      <c r="W302" s="8">
        <v>159.19999999999999</v>
      </c>
      <c r="X302" s="8">
        <v>169.7</v>
      </c>
      <c r="Y302" s="8">
        <v>154.19999999999999</v>
      </c>
      <c r="Z302" s="8">
        <v>160.4</v>
      </c>
      <c r="AA302" s="8">
        <v>166.8</v>
      </c>
      <c r="AB302" s="8">
        <v>159.4</v>
      </c>
      <c r="AC302" s="8">
        <v>161.5</v>
      </c>
      <c r="AD302" s="8">
        <v>162.1</v>
      </c>
    </row>
    <row r="303" spans="1:30" x14ac:dyDescent="0.35">
      <c r="A303" s="8" t="s">
        <v>33</v>
      </c>
      <c r="B303" s="8">
        <v>2021</v>
      </c>
      <c r="C303" s="8" t="s">
        <v>39</v>
      </c>
      <c r="D303" s="8">
        <v>149.19999999999999</v>
      </c>
      <c r="E303" s="8">
        <v>205.5</v>
      </c>
      <c r="F303" s="8">
        <v>182.8</v>
      </c>
      <c r="G303" s="8">
        <v>156.5</v>
      </c>
      <c r="H303" s="8">
        <v>172.2</v>
      </c>
      <c r="I303" s="8">
        <v>171.5</v>
      </c>
      <c r="J303" s="8">
        <v>176.2</v>
      </c>
      <c r="K303" s="8">
        <v>166.9</v>
      </c>
      <c r="L303" s="8">
        <v>116.1</v>
      </c>
      <c r="M303" s="8">
        <v>165.5</v>
      </c>
      <c r="N303" s="8">
        <v>152.30000000000001</v>
      </c>
      <c r="O303" s="8">
        <v>173.3</v>
      </c>
      <c r="P303" s="8">
        <v>166.2</v>
      </c>
      <c r="Q303" s="8">
        <v>195.6</v>
      </c>
      <c r="R303" s="8">
        <v>157.30000000000001</v>
      </c>
      <c r="S303" s="8">
        <v>140.5</v>
      </c>
      <c r="T303" s="8">
        <v>154.80000000000001</v>
      </c>
      <c r="U303" s="8">
        <v>160.5</v>
      </c>
      <c r="V303" s="8">
        <v>156.1</v>
      </c>
      <c r="W303" s="8">
        <v>149.80000000000001</v>
      </c>
      <c r="X303" s="8">
        <v>160.80000000000001</v>
      </c>
      <c r="Y303" s="8">
        <v>147.5</v>
      </c>
      <c r="Z303" s="8">
        <v>150.69999999999999</v>
      </c>
      <c r="AA303" s="8">
        <v>158.1</v>
      </c>
      <c r="AB303" s="8">
        <v>158</v>
      </c>
      <c r="AC303" s="8">
        <v>153.4</v>
      </c>
      <c r="AD303" s="8">
        <v>160.4</v>
      </c>
    </row>
    <row r="304" spans="1:30" x14ac:dyDescent="0.35">
      <c r="A304" s="8" t="s">
        <v>34</v>
      </c>
      <c r="B304" s="8">
        <v>2021</v>
      </c>
      <c r="C304" s="8" t="s">
        <v>39</v>
      </c>
      <c r="D304" s="8">
        <v>146.69999999999999</v>
      </c>
      <c r="E304" s="8">
        <v>202</v>
      </c>
      <c r="F304" s="8">
        <v>180.7</v>
      </c>
      <c r="G304" s="8">
        <v>156.19999999999999</v>
      </c>
      <c r="H304" s="8">
        <v>183.7</v>
      </c>
      <c r="I304" s="8">
        <v>164.6</v>
      </c>
      <c r="J304" s="8">
        <v>155.4</v>
      </c>
      <c r="K304" s="8">
        <v>166</v>
      </c>
      <c r="L304" s="8">
        <v>115.1</v>
      </c>
      <c r="M304" s="8">
        <v>168.5</v>
      </c>
      <c r="N304" s="8">
        <v>160</v>
      </c>
      <c r="O304" s="8">
        <v>172.4</v>
      </c>
      <c r="P304" s="8">
        <v>162.6</v>
      </c>
      <c r="Q304" s="8">
        <v>190.8</v>
      </c>
      <c r="R304" s="8">
        <v>162.19999999999999</v>
      </c>
      <c r="S304" s="8">
        <v>151.80000000000001</v>
      </c>
      <c r="T304" s="8">
        <v>160.69999999999999</v>
      </c>
      <c r="U304" s="8">
        <v>160.5</v>
      </c>
      <c r="V304" s="8">
        <v>159.80000000000001</v>
      </c>
      <c r="W304" s="8">
        <v>154.80000000000001</v>
      </c>
      <c r="X304" s="8">
        <v>166.3</v>
      </c>
      <c r="Y304" s="8">
        <v>150.69999999999999</v>
      </c>
      <c r="Z304" s="8">
        <v>154.9</v>
      </c>
      <c r="AA304" s="8">
        <v>161.69999999999999</v>
      </c>
      <c r="AB304" s="8">
        <v>158.80000000000001</v>
      </c>
      <c r="AC304" s="8">
        <v>157.6</v>
      </c>
      <c r="AD304" s="8">
        <v>161.30000000000001</v>
      </c>
    </row>
    <row r="305" spans="1:30" x14ac:dyDescent="0.35">
      <c r="A305" s="8" t="s">
        <v>30</v>
      </c>
      <c r="B305" s="8">
        <v>2021</v>
      </c>
      <c r="C305" s="8" t="s">
        <v>40</v>
      </c>
      <c r="D305" s="8">
        <v>145.1</v>
      </c>
      <c r="E305" s="8">
        <v>204.5</v>
      </c>
      <c r="F305" s="8">
        <v>180.4</v>
      </c>
      <c r="G305" s="8">
        <v>157.1</v>
      </c>
      <c r="H305" s="8">
        <v>188.7</v>
      </c>
      <c r="I305" s="8">
        <v>157.69999999999999</v>
      </c>
      <c r="J305" s="8">
        <v>152.80000000000001</v>
      </c>
      <c r="K305" s="8">
        <v>163.6</v>
      </c>
      <c r="L305" s="8">
        <v>113.9</v>
      </c>
      <c r="M305" s="8">
        <v>169.7</v>
      </c>
      <c r="N305" s="8">
        <v>166.2</v>
      </c>
      <c r="O305" s="8">
        <v>171</v>
      </c>
      <c r="P305" s="8">
        <v>161.69999999999999</v>
      </c>
      <c r="Q305" s="8">
        <v>189.7</v>
      </c>
      <c r="R305" s="8">
        <v>166</v>
      </c>
      <c r="S305" s="8">
        <v>161.1</v>
      </c>
      <c r="T305" s="8">
        <v>165.3</v>
      </c>
      <c r="U305" s="8" t="s">
        <v>32</v>
      </c>
      <c r="V305" s="8">
        <v>162.5</v>
      </c>
      <c r="W305" s="8">
        <v>160.30000000000001</v>
      </c>
      <c r="X305" s="8">
        <v>170.4</v>
      </c>
      <c r="Y305" s="8">
        <v>157.1</v>
      </c>
      <c r="Z305" s="8">
        <v>160.69999999999999</v>
      </c>
      <c r="AA305" s="8">
        <v>167.2</v>
      </c>
      <c r="AB305" s="8">
        <v>160.4</v>
      </c>
      <c r="AC305" s="8">
        <v>162.80000000000001</v>
      </c>
      <c r="AD305" s="8">
        <v>163.19999999999999</v>
      </c>
    </row>
    <row r="306" spans="1:30" x14ac:dyDescent="0.35">
      <c r="A306" s="8" t="s">
        <v>33</v>
      </c>
      <c r="B306" s="8">
        <v>2021</v>
      </c>
      <c r="C306" s="8" t="s">
        <v>40</v>
      </c>
      <c r="D306" s="8">
        <v>149.1</v>
      </c>
      <c r="E306" s="8">
        <v>210.9</v>
      </c>
      <c r="F306" s="8">
        <v>185</v>
      </c>
      <c r="G306" s="8">
        <v>158.19999999999999</v>
      </c>
      <c r="H306" s="8">
        <v>170.6</v>
      </c>
      <c r="I306" s="8">
        <v>170.9</v>
      </c>
      <c r="J306" s="8">
        <v>186.4</v>
      </c>
      <c r="K306" s="8">
        <v>164.7</v>
      </c>
      <c r="L306" s="8">
        <v>115.7</v>
      </c>
      <c r="M306" s="8">
        <v>165.5</v>
      </c>
      <c r="N306" s="8">
        <v>153.4</v>
      </c>
      <c r="O306" s="8">
        <v>173.5</v>
      </c>
      <c r="P306" s="8">
        <v>167.9</v>
      </c>
      <c r="Q306" s="8">
        <v>195.5</v>
      </c>
      <c r="R306" s="8">
        <v>157.9</v>
      </c>
      <c r="S306" s="8">
        <v>141.9</v>
      </c>
      <c r="T306" s="8">
        <v>155.5</v>
      </c>
      <c r="U306" s="8">
        <v>161.5</v>
      </c>
      <c r="V306" s="8">
        <v>157.69999999999999</v>
      </c>
      <c r="W306" s="8">
        <v>150.69999999999999</v>
      </c>
      <c r="X306" s="8">
        <v>161.5</v>
      </c>
      <c r="Y306" s="8">
        <v>149.5</v>
      </c>
      <c r="Z306" s="8">
        <v>151.19999999999999</v>
      </c>
      <c r="AA306" s="8">
        <v>160.30000000000001</v>
      </c>
      <c r="AB306" s="8">
        <v>159.6</v>
      </c>
      <c r="AC306" s="8">
        <v>155</v>
      </c>
      <c r="AD306" s="8">
        <v>161.80000000000001</v>
      </c>
    </row>
    <row r="307" spans="1:30" x14ac:dyDescent="0.35">
      <c r="A307" s="8" t="s">
        <v>34</v>
      </c>
      <c r="B307" s="8">
        <v>2021</v>
      </c>
      <c r="C307" s="8" t="s">
        <v>40</v>
      </c>
      <c r="D307" s="8">
        <v>146.4</v>
      </c>
      <c r="E307" s="8">
        <v>206.8</v>
      </c>
      <c r="F307" s="8">
        <v>182.2</v>
      </c>
      <c r="G307" s="8">
        <v>157.5</v>
      </c>
      <c r="H307" s="8">
        <v>182.1</v>
      </c>
      <c r="I307" s="8">
        <v>163.9</v>
      </c>
      <c r="J307" s="8">
        <v>164.2</v>
      </c>
      <c r="K307" s="8">
        <v>164</v>
      </c>
      <c r="L307" s="8">
        <v>114.5</v>
      </c>
      <c r="M307" s="8">
        <v>168.3</v>
      </c>
      <c r="N307" s="8">
        <v>160.9</v>
      </c>
      <c r="O307" s="8">
        <v>172.2</v>
      </c>
      <c r="P307" s="8">
        <v>164</v>
      </c>
      <c r="Q307" s="8">
        <v>191.2</v>
      </c>
      <c r="R307" s="8">
        <v>162.80000000000001</v>
      </c>
      <c r="S307" s="8">
        <v>153.1</v>
      </c>
      <c r="T307" s="8">
        <v>161.4</v>
      </c>
      <c r="U307" s="8">
        <v>161.5</v>
      </c>
      <c r="V307" s="8">
        <v>160.69999999999999</v>
      </c>
      <c r="W307" s="8">
        <v>155.80000000000001</v>
      </c>
      <c r="X307" s="8">
        <v>167</v>
      </c>
      <c r="Y307" s="8">
        <v>153.1</v>
      </c>
      <c r="Z307" s="8">
        <v>155.30000000000001</v>
      </c>
      <c r="AA307" s="8">
        <v>163.19999999999999</v>
      </c>
      <c r="AB307" s="8">
        <v>160.1</v>
      </c>
      <c r="AC307" s="8">
        <v>159</v>
      </c>
      <c r="AD307" s="8">
        <v>162.5</v>
      </c>
    </row>
    <row r="308" spans="1:30" x14ac:dyDescent="0.35">
      <c r="A308" s="8" t="s">
        <v>30</v>
      </c>
      <c r="B308" s="8">
        <v>2021</v>
      </c>
      <c r="C308" s="8" t="s">
        <v>41</v>
      </c>
      <c r="D308" s="8">
        <v>144.9</v>
      </c>
      <c r="E308" s="8">
        <v>202.3</v>
      </c>
      <c r="F308" s="8">
        <v>176.5</v>
      </c>
      <c r="G308" s="8">
        <v>157.5</v>
      </c>
      <c r="H308" s="8">
        <v>190.9</v>
      </c>
      <c r="I308" s="8">
        <v>155.69999999999999</v>
      </c>
      <c r="J308" s="8">
        <v>153.9</v>
      </c>
      <c r="K308" s="8">
        <v>162.80000000000001</v>
      </c>
      <c r="L308" s="8">
        <v>115.2</v>
      </c>
      <c r="M308" s="8">
        <v>169.8</v>
      </c>
      <c r="N308" s="8">
        <v>167.6</v>
      </c>
      <c r="O308" s="8">
        <v>171.9</v>
      </c>
      <c r="P308" s="8">
        <v>161.80000000000001</v>
      </c>
      <c r="Q308" s="8">
        <v>190.2</v>
      </c>
      <c r="R308" s="8">
        <v>167</v>
      </c>
      <c r="S308" s="8">
        <v>162.6</v>
      </c>
      <c r="T308" s="8">
        <v>166.3</v>
      </c>
      <c r="U308" s="8" t="s">
        <v>32</v>
      </c>
      <c r="V308" s="8">
        <v>163.1</v>
      </c>
      <c r="W308" s="8">
        <v>160.9</v>
      </c>
      <c r="X308" s="8">
        <v>171.1</v>
      </c>
      <c r="Y308" s="8">
        <v>157.69999999999999</v>
      </c>
      <c r="Z308" s="8">
        <v>161.1</v>
      </c>
      <c r="AA308" s="8">
        <v>167.5</v>
      </c>
      <c r="AB308" s="8">
        <v>160.30000000000001</v>
      </c>
      <c r="AC308" s="8">
        <v>163.30000000000001</v>
      </c>
      <c r="AD308" s="8">
        <v>163.6</v>
      </c>
    </row>
    <row r="309" spans="1:30" x14ac:dyDescent="0.35">
      <c r="A309" s="8" t="s">
        <v>33</v>
      </c>
      <c r="B309" s="8">
        <v>2021</v>
      </c>
      <c r="C309" s="8" t="s">
        <v>41</v>
      </c>
      <c r="D309" s="8">
        <v>149.30000000000001</v>
      </c>
      <c r="E309" s="8">
        <v>207.4</v>
      </c>
      <c r="F309" s="8">
        <v>174.1</v>
      </c>
      <c r="G309" s="8">
        <v>159.19999999999999</v>
      </c>
      <c r="H309" s="8">
        <v>175</v>
      </c>
      <c r="I309" s="8">
        <v>161.30000000000001</v>
      </c>
      <c r="J309" s="8">
        <v>183.3</v>
      </c>
      <c r="K309" s="8">
        <v>164.5</v>
      </c>
      <c r="L309" s="8">
        <v>120.4</v>
      </c>
      <c r="M309" s="8">
        <v>166.2</v>
      </c>
      <c r="N309" s="8">
        <v>154.80000000000001</v>
      </c>
      <c r="O309" s="8">
        <v>175.1</v>
      </c>
      <c r="P309" s="8">
        <v>167.3</v>
      </c>
      <c r="Q309" s="8">
        <v>196.5</v>
      </c>
      <c r="R309" s="8">
        <v>159.80000000000001</v>
      </c>
      <c r="S309" s="8">
        <v>143.6</v>
      </c>
      <c r="T309" s="8">
        <v>157.30000000000001</v>
      </c>
      <c r="U309" s="8">
        <v>162.1</v>
      </c>
      <c r="V309" s="8">
        <v>160.69999999999999</v>
      </c>
      <c r="W309" s="8">
        <v>153.19999999999999</v>
      </c>
      <c r="X309" s="8">
        <v>162.80000000000001</v>
      </c>
      <c r="Y309" s="8">
        <v>150.4</v>
      </c>
      <c r="Z309" s="8">
        <v>153.69999999999999</v>
      </c>
      <c r="AA309" s="8">
        <v>160.4</v>
      </c>
      <c r="AB309" s="8">
        <v>159.6</v>
      </c>
      <c r="AC309" s="8">
        <v>156</v>
      </c>
      <c r="AD309" s="8">
        <v>162.30000000000001</v>
      </c>
    </row>
    <row r="310" spans="1:30" x14ac:dyDescent="0.35">
      <c r="A310" s="8" t="s">
        <v>34</v>
      </c>
      <c r="B310" s="8">
        <v>2021</v>
      </c>
      <c r="C310" s="8" t="s">
        <v>41</v>
      </c>
      <c r="D310" s="8">
        <v>146.6</v>
      </c>
      <c r="E310" s="8">
        <v>204</v>
      </c>
      <c r="F310" s="8">
        <v>172.8</v>
      </c>
      <c r="G310" s="8">
        <v>158.4</v>
      </c>
      <c r="H310" s="8">
        <v>188</v>
      </c>
      <c r="I310" s="8">
        <v>156.80000000000001</v>
      </c>
      <c r="J310" s="8">
        <v>162.19999999999999</v>
      </c>
      <c r="K310" s="8">
        <v>164.1</v>
      </c>
      <c r="L310" s="8">
        <v>119.7</v>
      </c>
      <c r="M310" s="8">
        <v>168.8</v>
      </c>
      <c r="N310" s="8">
        <v>162.69999999999999</v>
      </c>
      <c r="O310" s="8">
        <v>173.9</v>
      </c>
      <c r="P310" s="8">
        <v>164</v>
      </c>
      <c r="Q310" s="8">
        <v>192.1</v>
      </c>
      <c r="R310" s="8">
        <v>164.5</v>
      </c>
      <c r="S310" s="8">
        <v>155.30000000000001</v>
      </c>
      <c r="T310" s="8">
        <v>163.19999999999999</v>
      </c>
      <c r="U310" s="8">
        <v>162.1</v>
      </c>
      <c r="V310" s="8">
        <v>162.6</v>
      </c>
      <c r="W310" s="8">
        <v>157.5</v>
      </c>
      <c r="X310" s="8">
        <v>168.4</v>
      </c>
      <c r="Y310" s="8">
        <v>154</v>
      </c>
      <c r="Z310" s="8">
        <v>157.6</v>
      </c>
      <c r="AA310" s="8">
        <v>163.80000000000001</v>
      </c>
      <c r="AB310" s="8">
        <v>160</v>
      </c>
      <c r="AC310" s="8">
        <v>160</v>
      </c>
      <c r="AD310" s="8">
        <v>163.19999999999999</v>
      </c>
    </row>
    <row r="311" spans="1:30" x14ac:dyDescent="0.35">
      <c r="A311" s="8" t="s">
        <v>30</v>
      </c>
      <c r="B311" s="8">
        <v>2021</v>
      </c>
      <c r="C311" s="8" t="s">
        <v>42</v>
      </c>
      <c r="D311" s="8">
        <v>145.4</v>
      </c>
      <c r="E311" s="8">
        <v>202.1</v>
      </c>
      <c r="F311" s="8">
        <v>172</v>
      </c>
      <c r="G311" s="8">
        <v>158</v>
      </c>
      <c r="H311" s="8">
        <v>195.5</v>
      </c>
      <c r="I311" s="8">
        <v>152.69999999999999</v>
      </c>
      <c r="J311" s="8">
        <v>151.4</v>
      </c>
      <c r="K311" s="8">
        <v>163.9</v>
      </c>
      <c r="L311" s="8">
        <v>119.3</v>
      </c>
      <c r="M311" s="8">
        <v>170.1</v>
      </c>
      <c r="N311" s="8">
        <v>168.3</v>
      </c>
      <c r="O311" s="8">
        <v>172.8</v>
      </c>
      <c r="P311" s="8">
        <v>162.1</v>
      </c>
      <c r="Q311" s="8">
        <v>190.5</v>
      </c>
      <c r="R311" s="8">
        <v>167.7</v>
      </c>
      <c r="S311" s="8">
        <v>163.6</v>
      </c>
      <c r="T311" s="8">
        <v>167.1</v>
      </c>
      <c r="U311" s="8" t="s">
        <v>32</v>
      </c>
      <c r="V311" s="8">
        <v>163.69999999999999</v>
      </c>
      <c r="W311" s="8">
        <v>161.30000000000001</v>
      </c>
      <c r="X311" s="8">
        <v>171.9</v>
      </c>
      <c r="Y311" s="8">
        <v>157.80000000000001</v>
      </c>
      <c r="Z311" s="8">
        <v>162.69999999999999</v>
      </c>
      <c r="AA311" s="8">
        <v>168.5</v>
      </c>
      <c r="AB311" s="8">
        <v>160.19999999999999</v>
      </c>
      <c r="AC311" s="8">
        <v>163.80000000000001</v>
      </c>
      <c r="AD311" s="8">
        <v>164</v>
      </c>
    </row>
    <row r="312" spans="1:30" x14ac:dyDescent="0.35">
      <c r="A312" s="8" t="s">
        <v>33</v>
      </c>
      <c r="B312" s="8">
        <v>2021</v>
      </c>
      <c r="C312" s="8" t="s">
        <v>42</v>
      </c>
      <c r="D312" s="8">
        <v>149.30000000000001</v>
      </c>
      <c r="E312" s="8">
        <v>207.4</v>
      </c>
      <c r="F312" s="8">
        <v>174.1</v>
      </c>
      <c r="G312" s="8">
        <v>159.1</v>
      </c>
      <c r="H312" s="8">
        <v>175</v>
      </c>
      <c r="I312" s="8">
        <v>161.19999999999999</v>
      </c>
      <c r="J312" s="8">
        <v>183.5</v>
      </c>
      <c r="K312" s="8">
        <v>164.5</v>
      </c>
      <c r="L312" s="8">
        <v>120.4</v>
      </c>
      <c r="M312" s="8">
        <v>166.2</v>
      </c>
      <c r="N312" s="8">
        <v>154.80000000000001</v>
      </c>
      <c r="O312" s="8">
        <v>175.1</v>
      </c>
      <c r="P312" s="8">
        <v>167.3</v>
      </c>
      <c r="Q312" s="8">
        <v>196.5</v>
      </c>
      <c r="R312" s="8">
        <v>159.80000000000001</v>
      </c>
      <c r="S312" s="8">
        <v>143.6</v>
      </c>
      <c r="T312" s="8">
        <v>157.4</v>
      </c>
      <c r="U312" s="8">
        <v>162.1</v>
      </c>
      <c r="V312" s="8">
        <v>160.80000000000001</v>
      </c>
      <c r="W312" s="8">
        <v>153.30000000000001</v>
      </c>
      <c r="X312" s="8">
        <v>162.80000000000001</v>
      </c>
      <c r="Y312" s="8">
        <v>150.5</v>
      </c>
      <c r="Z312" s="8">
        <v>153.9</v>
      </c>
      <c r="AA312" s="8">
        <v>160.30000000000001</v>
      </c>
      <c r="AB312" s="8">
        <v>159.6</v>
      </c>
      <c r="AC312" s="8">
        <v>156</v>
      </c>
      <c r="AD312" s="8">
        <v>162.30000000000001</v>
      </c>
    </row>
    <row r="313" spans="1:30" x14ac:dyDescent="0.35">
      <c r="A313" s="8" t="s">
        <v>34</v>
      </c>
      <c r="B313" s="8">
        <v>2021</v>
      </c>
      <c r="C313" s="8" t="s">
        <v>42</v>
      </c>
      <c r="D313" s="8">
        <v>146.6</v>
      </c>
      <c r="E313" s="8">
        <v>204</v>
      </c>
      <c r="F313" s="8">
        <v>172.8</v>
      </c>
      <c r="G313" s="8">
        <v>158.4</v>
      </c>
      <c r="H313" s="8">
        <v>188</v>
      </c>
      <c r="I313" s="8">
        <v>156.69999999999999</v>
      </c>
      <c r="J313" s="8">
        <v>162.30000000000001</v>
      </c>
      <c r="K313" s="8">
        <v>164.1</v>
      </c>
      <c r="L313" s="8">
        <v>119.7</v>
      </c>
      <c r="M313" s="8">
        <v>168.8</v>
      </c>
      <c r="N313" s="8">
        <v>162.69999999999999</v>
      </c>
      <c r="O313" s="8">
        <v>173.9</v>
      </c>
      <c r="P313" s="8">
        <v>164</v>
      </c>
      <c r="Q313" s="8">
        <v>192.1</v>
      </c>
      <c r="R313" s="8">
        <v>164.6</v>
      </c>
      <c r="S313" s="8">
        <v>155.30000000000001</v>
      </c>
      <c r="T313" s="8">
        <v>163.30000000000001</v>
      </c>
      <c r="U313" s="8">
        <v>162.1</v>
      </c>
      <c r="V313" s="8">
        <v>162.6</v>
      </c>
      <c r="W313" s="8">
        <v>157.5</v>
      </c>
      <c r="X313" s="8">
        <v>168.4</v>
      </c>
      <c r="Y313" s="8">
        <v>154</v>
      </c>
      <c r="Z313" s="8">
        <v>157.69999999999999</v>
      </c>
      <c r="AA313" s="8">
        <v>163.69999999999999</v>
      </c>
      <c r="AB313" s="8">
        <v>160</v>
      </c>
      <c r="AC313" s="8">
        <v>160</v>
      </c>
      <c r="AD313" s="8">
        <v>163.19999999999999</v>
      </c>
    </row>
    <row r="314" spans="1:30" x14ac:dyDescent="0.35">
      <c r="A314" s="8" t="s">
        <v>30</v>
      </c>
      <c r="B314" s="8">
        <v>2021</v>
      </c>
      <c r="C314" s="8" t="s">
        <v>43</v>
      </c>
      <c r="D314" s="8">
        <v>146.1</v>
      </c>
      <c r="E314" s="8">
        <v>202.5</v>
      </c>
      <c r="F314" s="8">
        <v>170.1</v>
      </c>
      <c r="G314" s="8">
        <v>158.4</v>
      </c>
      <c r="H314" s="8">
        <v>198.8</v>
      </c>
      <c r="I314" s="8">
        <v>152.6</v>
      </c>
      <c r="J314" s="8">
        <v>170.4</v>
      </c>
      <c r="K314" s="8">
        <v>165.2</v>
      </c>
      <c r="L314" s="8">
        <v>121.6</v>
      </c>
      <c r="M314" s="8">
        <v>170.6</v>
      </c>
      <c r="N314" s="8">
        <v>168.8</v>
      </c>
      <c r="O314" s="8">
        <v>173.6</v>
      </c>
      <c r="P314" s="8">
        <v>165.5</v>
      </c>
      <c r="Q314" s="8">
        <v>191.2</v>
      </c>
      <c r="R314" s="8">
        <v>168.9</v>
      </c>
      <c r="S314" s="8">
        <v>164.8</v>
      </c>
      <c r="T314" s="8">
        <v>168.3</v>
      </c>
      <c r="U314" s="8" t="s">
        <v>32</v>
      </c>
      <c r="V314" s="8">
        <v>165.5</v>
      </c>
      <c r="W314" s="8">
        <v>162</v>
      </c>
      <c r="X314" s="8">
        <v>172.5</v>
      </c>
      <c r="Y314" s="8">
        <v>159.5</v>
      </c>
      <c r="Z314" s="8">
        <v>163.19999999999999</v>
      </c>
      <c r="AA314" s="8">
        <v>169</v>
      </c>
      <c r="AB314" s="8">
        <v>161.1</v>
      </c>
      <c r="AC314" s="8">
        <v>164.7</v>
      </c>
      <c r="AD314" s="8">
        <v>166.3</v>
      </c>
    </row>
    <row r="315" spans="1:30" x14ac:dyDescent="0.35">
      <c r="A315" s="8" t="s">
        <v>33</v>
      </c>
      <c r="B315" s="8">
        <v>2021</v>
      </c>
      <c r="C315" s="8" t="s">
        <v>43</v>
      </c>
      <c r="D315" s="8">
        <v>150.1</v>
      </c>
      <c r="E315" s="8">
        <v>208.4</v>
      </c>
      <c r="F315" s="8">
        <v>173</v>
      </c>
      <c r="G315" s="8">
        <v>159.19999999999999</v>
      </c>
      <c r="H315" s="8">
        <v>176.6</v>
      </c>
      <c r="I315" s="8">
        <v>159.30000000000001</v>
      </c>
      <c r="J315" s="8">
        <v>214.4</v>
      </c>
      <c r="K315" s="8">
        <v>165.3</v>
      </c>
      <c r="L315" s="8">
        <v>122.5</v>
      </c>
      <c r="M315" s="8">
        <v>166.8</v>
      </c>
      <c r="N315" s="8">
        <v>155.4</v>
      </c>
      <c r="O315" s="8">
        <v>175.9</v>
      </c>
      <c r="P315" s="8">
        <v>171.5</v>
      </c>
      <c r="Q315" s="8">
        <v>197</v>
      </c>
      <c r="R315" s="8">
        <v>160.80000000000001</v>
      </c>
      <c r="S315" s="8">
        <v>144.4</v>
      </c>
      <c r="T315" s="8">
        <v>158.30000000000001</v>
      </c>
      <c r="U315" s="8">
        <v>163.6</v>
      </c>
      <c r="V315" s="8">
        <v>162.19999999999999</v>
      </c>
      <c r="W315" s="8">
        <v>154.30000000000001</v>
      </c>
      <c r="X315" s="8">
        <v>163.5</v>
      </c>
      <c r="Y315" s="8">
        <v>152.19999999999999</v>
      </c>
      <c r="Z315" s="8">
        <v>155.1</v>
      </c>
      <c r="AA315" s="8">
        <v>160.30000000000001</v>
      </c>
      <c r="AB315" s="8">
        <v>160.30000000000001</v>
      </c>
      <c r="AC315" s="8">
        <v>157</v>
      </c>
      <c r="AD315" s="8">
        <v>164.6</v>
      </c>
    </row>
    <row r="316" spans="1:30" x14ac:dyDescent="0.35">
      <c r="A316" s="8" t="s">
        <v>34</v>
      </c>
      <c r="B316" s="8">
        <v>2021</v>
      </c>
      <c r="C316" s="8" t="s">
        <v>43</v>
      </c>
      <c r="D316" s="8">
        <v>147.4</v>
      </c>
      <c r="E316" s="8">
        <v>204.6</v>
      </c>
      <c r="F316" s="8">
        <v>171.2</v>
      </c>
      <c r="G316" s="8">
        <v>158.69999999999999</v>
      </c>
      <c r="H316" s="8">
        <v>190.6</v>
      </c>
      <c r="I316" s="8">
        <v>155.69999999999999</v>
      </c>
      <c r="J316" s="8">
        <v>185.3</v>
      </c>
      <c r="K316" s="8">
        <v>165.2</v>
      </c>
      <c r="L316" s="8">
        <v>121.9</v>
      </c>
      <c r="M316" s="8">
        <v>169.3</v>
      </c>
      <c r="N316" s="8">
        <v>163.19999999999999</v>
      </c>
      <c r="O316" s="8">
        <v>174.7</v>
      </c>
      <c r="P316" s="8">
        <v>167.7</v>
      </c>
      <c r="Q316" s="8">
        <v>192.7</v>
      </c>
      <c r="R316" s="8">
        <v>165.7</v>
      </c>
      <c r="S316" s="8">
        <v>156.30000000000001</v>
      </c>
      <c r="T316" s="8">
        <v>164.3</v>
      </c>
      <c r="U316" s="8">
        <v>163.6</v>
      </c>
      <c r="V316" s="8">
        <v>164.2</v>
      </c>
      <c r="W316" s="8">
        <v>158.4</v>
      </c>
      <c r="X316" s="8">
        <v>169.1</v>
      </c>
      <c r="Y316" s="8">
        <v>155.69999999999999</v>
      </c>
      <c r="Z316" s="8">
        <v>158.6</v>
      </c>
      <c r="AA316" s="8">
        <v>163.9</v>
      </c>
      <c r="AB316" s="8">
        <v>160.80000000000001</v>
      </c>
      <c r="AC316" s="8">
        <v>161</v>
      </c>
      <c r="AD316" s="8">
        <v>165.5</v>
      </c>
    </row>
    <row r="317" spans="1:30" x14ac:dyDescent="0.35">
      <c r="A317" s="8" t="s">
        <v>30</v>
      </c>
      <c r="B317" s="8">
        <v>2021</v>
      </c>
      <c r="C317" s="8" t="s">
        <v>45</v>
      </c>
      <c r="D317" s="8">
        <v>146.9</v>
      </c>
      <c r="E317" s="8">
        <v>199.8</v>
      </c>
      <c r="F317" s="8">
        <v>171.5</v>
      </c>
      <c r="G317" s="8">
        <v>159.1</v>
      </c>
      <c r="H317" s="8">
        <v>198.4</v>
      </c>
      <c r="I317" s="8">
        <v>153.19999999999999</v>
      </c>
      <c r="J317" s="8">
        <v>183.9</v>
      </c>
      <c r="K317" s="8">
        <v>165.4</v>
      </c>
      <c r="L317" s="8">
        <v>122.1</v>
      </c>
      <c r="M317" s="8">
        <v>170.8</v>
      </c>
      <c r="N317" s="8">
        <v>169.1</v>
      </c>
      <c r="O317" s="8">
        <v>174.3</v>
      </c>
      <c r="P317" s="8">
        <v>167.5</v>
      </c>
      <c r="Q317" s="8">
        <v>191.4</v>
      </c>
      <c r="R317" s="8">
        <v>170.4</v>
      </c>
      <c r="S317" s="8">
        <v>166</v>
      </c>
      <c r="T317" s="8">
        <v>169.8</v>
      </c>
      <c r="U317" s="8" t="s">
        <v>32</v>
      </c>
      <c r="V317" s="8">
        <v>165.3</v>
      </c>
      <c r="W317" s="8">
        <v>162.9</v>
      </c>
      <c r="X317" s="8">
        <v>173.4</v>
      </c>
      <c r="Y317" s="8">
        <v>158.9</v>
      </c>
      <c r="Z317" s="8">
        <v>163.80000000000001</v>
      </c>
      <c r="AA317" s="8">
        <v>169.3</v>
      </c>
      <c r="AB317" s="8">
        <v>162.4</v>
      </c>
      <c r="AC317" s="8">
        <v>165.2</v>
      </c>
      <c r="AD317" s="8">
        <v>167.6</v>
      </c>
    </row>
    <row r="318" spans="1:30" x14ac:dyDescent="0.35">
      <c r="A318" s="8" t="s">
        <v>33</v>
      </c>
      <c r="B318" s="8">
        <v>2021</v>
      </c>
      <c r="C318" s="8" t="s">
        <v>45</v>
      </c>
      <c r="D318" s="8">
        <v>151</v>
      </c>
      <c r="E318" s="8">
        <v>204.9</v>
      </c>
      <c r="F318" s="8">
        <v>175.4</v>
      </c>
      <c r="G318" s="8">
        <v>159.6</v>
      </c>
      <c r="H318" s="8">
        <v>175.8</v>
      </c>
      <c r="I318" s="8">
        <v>160.30000000000001</v>
      </c>
      <c r="J318" s="8">
        <v>229.1</v>
      </c>
      <c r="K318" s="8">
        <v>165.1</v>
      </c>
      <c r="L318" s="8">
        <v>123.1</v>
      </c>
      <c r="M318" s="8">
        <v>167.2</v>
      </c>
      <c r="N318" s="8">
        <v>156.1</v>
      </c>
      <c r="O318" s="8">
        <v>176.8</v>
      </c>
      <c r="P318" s="8">
        <v>173.5</v>
      </c>
      <c r="Q318" s="8">
        <v>197</v>
      </c>
      <c r="R318" s="8">
        <v>162.30000000000001</v>
      </c>
      <c r="S318" s="8">
        <v>145.30000000000001</v>
      </c>
      <c r="T318" s="8">
        <v>159.69999999999999</v>
      </c>
      <c r="U318" s="8">
        <v>164.2</v>
      </c>
      <c r="V318" s="8">
        <v>161.6</v>
      </c>
      <c r="W318" s="8">
        <v>155.19999999999999</v>
      </c>
      <c r="X318" s="8">
        <v>164.2</v>
      </c>
      <c r="Y318" s="8">
        <v>151.19999999999999</v>
      </c>
      <c r="Z318" s="8">
        <v>156.69999999999999</v>
      </c>
      <c r="AA318" s="8">
        <v>160.80000000000001</v>
      </c>
      <c r="AB318" s="8">
        <v>161.80000000000001</v>
      </c>
      <c r="AC318" s="8">
        <v>157.30000000000001</v>
      </c>
      <c r="AD318" s="8">
        <v>165.6</v>
      </c>
    </row>
    <row r="319" spans="1:30" x14ac:dyDescent="0.35">
      <c r="A319" s="8" t="s">
        <v>34</v>
      </c>
      <c r="B319" s="8">
        <v>2021</v>
      </c>
      <c r="C319" s="8" t="s">
        <v>45</v>
      </c>
      <c r="D319" s="8">
        <v>148.19999999999999</v>
      </c>
      <c r="E319" s="8">
        <v>201.6</v>
      </c>
      <c r="F319" s="8">
        <v>173</v>
      </c>
      <c r="G319" s="8">
        <v>159.30000000000001</v>
      </c>
      <c r="H319" s="8">
        <v>190.1</v>
      </c>
      <c r="I319" s="8">
        <v>156.5</v>
      </c>
      <c r="J319" s="8">
        <v>199.2</v>
      </c>
      <c r="K319" s="8">
        <v>165.3</v>
      </c>
      <c r="L319" s="8">
        <v>122.4</v>
      </c>
      <c r="M319" s="8">
        <v>169.6</v>
      </c>
      <c r="N319" s="8">
        <v>163.69999999999999</v>
      </c>
      <c r="O319" s="8">
        <v>175.5</v>
      </c>
      <c r="P319" s="8">
        <v>169.7</v>
      </c>
      <c r="Q319" s="8">
        <v>192.9</v>
      </c>
      <c r="R319" s="8">
        <v>167.2</v>
      </c>
      <c r="S319" s="8">
        <v>157.4</v>
      </c>
      <c r="T319" s="8">
        <v>165.8</v>
      </c>
      <c r="U319" s="8">
        <v>164.2</v>
      </c>
      <c r="V319" s="8">
        <v>163.9</v>
      </c>
      <c r="W319" s="8">
        <v>159.30000000000001</v>
      </c>
      <c r="X319" s="8">
        <v>169.9</v>
      </c>
      <c r="Y319" s="8">
        <v>154.80000000000001</v>
      </c>
      <c r="Z319" s="8">
        <v>159.80000000000001</v>
      </c>
      <c r="AA319" s="8">
        <v>164.3</v>
      </c>
      <c r="AB319" s="8">
        <v>162.19999999999999</v>
      </c>
      <c r="AC319" s="8">
        <v>161.4</v>
      </c>
      <c r="AD319" s="8">
        <v>166.7</v>
      </c>
    </row>
    <row r="320" spans="1:30" x14ac:dyDescent="0.35">
      <c r="A320" s="8" t="s">
        <v>30</v>
      </c>
      <c r="B320" s="8">
        <v>2021</v>
      </c>
      <c r="C320" s="8" t="s">
        <v>46</v>
      </c>
      <c r="D320" s="8">
        <v>147.4</v>
      </c>
      <c r="E320" s="8">
        <v>197</v>
      </c>
      <c r="F320" s="8">
        <v>176.5</v>
      </c>
      <c r="G320" s="8">
        <v>159.80000000000001</v>
      </c>
      <c r="H320" s="8">
        <v>195.8</v>
      </c>
      <c r="I320" s="8">
        <v>152</v>
      </c>
      <c r="J320" s="8">
        <v>172.3</v>
      </c>
      <c r="K320" s="8">
        <v>164.5</v>
      </c>
      <c r="L320" s="8">
        <v>120.6</v>
      </c>
      <c r="M320" s="8">
        <v>171.7</v>
      </c>
      <c r="N320" s="8">
        <v>169.7</v>
      </c>
      <c r="O320" s="8">
        <v>175.1</v>
      </c>
      <c r="P320" s="8">
        <v>165.8</v>
      </c>
      <c r="Q320" s="8">
        <v>190.8</v>
      </c>
      <c r="R320" s="8">
        <v>171.8</v>
      </c>
      <c r="S320" s="8">
        <v>167.3</v>
      </c>
      <c r="T320" s="8">
        <v>171.2</v>
      </c>
      <c r="U320" s="8" t="s">
        <v>32</v>
      </c>
      <c r="V320" s="8">
        <v>165.6</v>
      </c>
      <c r="W320" s="8">
        <v>163.9</v>
      </c>
      <c r="X320" s="8">
        <v>174</v>
      </c>
      <c r="Y320" s="8">
        <v>160.1</v>
      </c>
      <c r="Z320" s="8">
        <v>164.5</v>
      </c>
      <c r="AA320" s="8">
        <v>169.7</v>
      </c>
      <c r="AB320" s="8">
        <v>162.80000000000001</v>
      </c>
      <c r="AC320" s="8">
        <v>166</v>
      </c>
      <c r="AD320" s="8">
        <v>167</v>
      </c>
    </row>
    <row r="321" spans="1:30" x14ac:dyDescent="0.35">
      <c r="A321" s="8" t="s">
        <v>33</v>
      </c>
      <c r="B321" s="8">
        <v>2021</v>
      </c>
      <c r="C321" s="8" t="s">
        <v>46</v>
      </c>
      <c r="D321" s="8">
        <v>151.6</v>
      </c>
      <c r="E321" s="8">
        <v>202.2</v>
      </c>
      <c r="F321" s="8">
        <v>180</v>
      </c>
      <c r="G321" s="8">
        <v>160</v>
      </c>
      <c r="H321" s="8">
        <v>173.5</v>
      </c>
      <c r="I321" s="8">
        <v>158.30000000000001</v>
      </c>
      <c r="J321" s="8">
        <v>219.5</v>
      </c>
      <c r="K321" s="8">
        <v>164.2</v>
      </c>
      <c r="L321" s="8">
        <v>121.9</v>
      </c>
      <c r="M321" s="8">
        <v>168.2</v>
      </c>
      <c r="N321" s="8">
        <v>156.5</v>
      </c>
      <c r="O321" s="8">
        <v>178.2</v>
      </c>
      <c r="P321" s="8">
        <v>172.2</v>
      </c>
      <c r="Q321" s="8">
        <v>196.8</v>
      </c>
      <c r="R321" s="8">
        <v>163.30000000000001</v>
      </c>
      <c r="S321" s="8">
        <v>146.69999999999999</v>
      </c>
      <c r="T321" s="8">
        <v>160.69999999999999</v>
      </c>
      <c r="U321" s="8">
        <v>163.4</v>
      </c>
      <c r="V321" s="8">
        <v>161.69999999999999</v>
      </c>
      <c r="W321" s="8">
        <v>156</v>
      </c>
      <c r="X321" s="8">
        <v>165.1</v>
      </c>
      <c r="Y321" s="8">
        <v>151.80000000000001</v>
      </c>
      <c r="Z321" s="8">
        <v>157.6</v>
      </c>
      <c r="AA321" s="8">
        <v>160.6</v>
      </c>
      <c r="AB321" s="8">
        <v>162.4</v>
      </c>
      <c r="AC321" s="8">
        <v>157.80000000000001</v>
      </c>
      <c r="AD321" s="8">
        <v>165.2</v>
      </c>
    </row>
    <row r="322" spans="1:30" x14ac:dyDescent="0.35">
      <c r="A322" s="8" t="s">
        <v>34</v>
      </c>
      <c r="B322" s="8">
        <v>2021</v>
      </c>
      <c r="C322" s="8" t="s">
        <v>46</v>
      </c>
      <c r="D322" s="8">
        <v>148.69999999999999</v>
      </c>
      <c r="E322" s="8">
        <v>198.8</v>
      </c>
      <c r="F322" s="8">
        <v>177.9</v>
      </c>
      <c r="G322" s="8">
        <v>159.9</v>
      </c>
      <c r="H322" s="8">
        <v>187.6</v>
      </c>
      <c r="I322" s="8">
        <v>154.9</v>
      </c>
      <c r="J322" s="8">
        <v>188.3</v>
      </c>
      <c r="K322" s="8">
        <v>164.4</v>
      </c>
      <c r="L322" s="8">
        <v>121</v>
      </c>
      <c r="M322" s="8">
        <v>170.5</v>
      </c>
      <c r="N322" s="8">
        <v>164.2</v>
      </c>
      <c r="O322" s="8">
        <v>176.5</v>
      </c>
      <c r="P322" s="8">
        <v>168.2</v>
      </c>
      <c r="Q322" s="8">
        <v>192.4</v>
      </c>
      <c r="R322" s="8">
        <v>168.5</v>
      </c>
      <c r="S322" s="8">
        <v>158.69999999999999</v>
      </c>
      <c r="T322" s="8">
        <v>167</v>
      </c>
      <c r="U322" s="8">
        <v>163.4</v>
      </c>
      <c r="V322" s="8">
        <v>164.1</v>
      </c>
      <c r="W322" s="8">
        <v>160.19999999999999</v>
      </c>
      <c r="X322" s="8">
        <v>170.6</v>
      </c>
      <c r="Y322" s="8">
        <v>155.69999999999999</v>
      </c>
      <c r="Z322" s="8">
        <v>160.6</v>
      </c>
      <c r="AA322" s="8">
        <v>164.4</v>
      </c>
      <c r="AB322" s="8">
        <v>162.6</v>
      </c>
      <c r="AC322" s="8">
        <v>162</v>
      </c>
      <c r="AD322" s="8">
        <v>166.2</v>
      </c>
    </row>
    <row r="323" spans="1:30" x14ac:dyDescent="0.35">
      <c r="A323" s="8" t="s">
        <v>30</v>
      </c>
      <c r="B323" s="8">
        <v>2022</v>
      </c>
      <c r="C323" s="8" t="s">
        <v>31</v>
      </c>
      <c r="D323" s="8">
        <v>148.30000000000001</v>
      </c>
      <c r="E323" s="8">
        <v>196.9</v>
      </c>
      <c r="F323" s="8">
        <v>178</v>
      </c>
      <c r="G323" s="8">
        <v>160.5</v>
      </c>
      <c r="H323" s="8">
        <v>192.6</v>
      </c>
      <c r="I323" s="8">
        <v>151.19999999999999</v>
      </c>
      <c r="J323" s="8">
        <v>159.19999999999999</v>
      </c>
      <c r="K323" s="8">
        <v>164</v>
      </c>
      <c r="L323" s="8">
        <v>119.3</v>
      </c>
      <c r="M323" s="8">
        <v>173.3</v>
      </c>
      <c r="N323" s="8">
        <v>169.8</v>
      </c>
      <c r="O323" s="8">
        <v>175.8</v>
      </c>
      <c r="P323" s="8">
        <v>164.1</v>
      </c>
      <c r="Q323" s="8">
        <v>190.7</v>
      </c>
      <c r="R323" s="8">
        <v>173.2</v>
      </c>
      <c r="S323" s="8">
        <v>169.3</v>
      </c>
      <c r="T323" s="8">
        <v>172.7</v>
      </c>
      <c r="U323" s="8" t="s">
        <v>32</v>
      </c>
      <c r="V323" s="8">
        <v>165.8</v>
      </c>
      <c r="W323" s="8">
        <v>164.9</v>
      </c>
      <c r="X323" s="8">
        <v>174.7</v>
      </c>
      <c r="Y323" s="8">
        <v>160.80000000000001</v>
      </c>
      <c r="Z323" s="8">
        <v>164.9</v>
      </c>
      <c r="AA323" s="8">
        <v>169.9</v>
      </c>
      <c r="AB323" s="8">
        <v>163.19999999999999</v>
      </c>
      <c r="AC323" s="8">
        <v>166.6</v>
      </c>
      <c r="AD323" s="8">
        <v>166.4</v>
      </c>
    </row>
    <row r="324" spans="1:30" x14ac:dyDescent="0.35">
      <c r="A324" s="8" t="s">
        <v>33</v>
      </c>
      <c r="B324" s="8">
        <v>2022</v>
      </c>
      <c r="C324" s="8" t="s">
        <v>31</v>
      </c>
      <c r="D324" s="8">
        <v>152.19999999999999</v>
      </c>
      <c r="E324" s="8">
        <v>202.1</v>
      </c>
      <c r="F324" s="8">
        <v>180.1</v>
      </c>
      <c r="G324" s="8">
        <v>160.4</v>
      </c>
      <c r="H324" s="8">
        <v>171</v>
      </c>
      <c r="I324" s="8">
        <v>156.5</v>
      </c>
      <c r="J324" s="8">
        <v>203.6</v>
      </c>
      <c r="K324" s="8">
        <v>163.80000000000001</v>
      </c>
      <c r="L324" s="8">
        <v>121.3</v>
      </c>
      <c r="M324" s="8">
        <v>169.8</v>
      </c>
      <c r="N324" s="8">
        <v>156.6</v>
      </c>
      <c r="O324" s="8">
        <v>179</v>
      </c>
      <c r="P324" s="8">
        <v>170.3</v>
      </c>
      <c r="Q324" s="8">
        <v>196.4</v>
      </c>
      <c r="R324" s="8">
        <v>164.7</v>
      </c>
      <c r="S324" s="8">
        <v>148.5</v>
      </c>
      <c r="T324" s="8">
        <v>162.19999999999999</v>
      </c>
      <c r="U324" s="8">
        <v>164.5</v>
      </c>
      <c r="V324" s="8">
        <v>161.6</v>
      </c>
      <c r="W324" s="8">
        <v>156.80000000000001</v>
      </c>
      <c r="X324" s="8">
        <v>166.1</v>
      </c>
      <c r="Y324" s="8">
        <v>152.69999999999999</v>
      </c>
      <c r="Z324" s="8">
        <v>158.4</v>
      </c>
      <c r="AA324" s="8">
        <v>161</v>
      </c>
      <c r="AB324" s="8">
        <v>162.80000000000001</v>
      </c>
      <c r="AC324" s="8">
        <v>158.6</v>
      </c>
      <c r="AD324" s="8">
        <v>165</v>
      </c>
    </row>
    <row r="325" spans="1:30" x14ac:dyDescent="0.35">
      <c r="A325" s="8" t="s">
        <v>34</v>
      </c>
      <c r="B325" s="8">
        <v>2022</v>
      </c>
      <c r="C325" s="8" t="s">
        <v>31</v>
      </c>
      <c r="D325" s="8">
        <v>149.5</v>
      </c>
      <c r="E325" s="8">
        <v>198.7</v>
      </c>
      <c r="F325" s="8">
        <v>178.8</v>
      </c>
      <c r="G325" s="8">
        <v>160.5</v>
      </c>
      <c r="H325" s="8">
        <v>184.7</v>
      </c>
      <c r="I325" s="8">
        <v>153.69999999999999</v>
      </c>
      <c r="J325" s="8">
        <v>174.3</v>
      </c>
      <c r="K325" s="8">
        <v>163.9</v>
      </c>
      <c r="L325" s="8">
        <v>120</v>
      </c>
      <c r="M325" s="8">
        <v>172.1</v>
      </c>
      <c r="N325" s="8">
        <v>164.3</v>
      </c>
      <c r="O325" s="8">
        <v>177.3</v>
      </c>
      <c r="P325" s="8">
        <v>166.4</v>
      </c>
      <c r="Q325" s="8">
        <v>192.2</v>
      </c>
      <c r="R325" s="8">
        <v>169.9</v>
      </c>
      <c r="S325" s="8">
        <v>160.69999999999999</v>
      </c>
      <c r="T325" s="8">
        <v>168.5</v>
      </c>
      <c r="U325" s="8">
        <v>164.5</v>
      </c>
      <c r="V325" s="8">
        <v>164.2</v>
      </c>
      <c r="W325" s="8">
        <v>161.1</v>
      </c>
      <c r="X325" s="8">
        <v>171.4</v>
      </c>
      <c r="Y325" s="8">
        <v>156.5</v>
      </c>
      <c r="Z325" s="8">
        <v>161.19999999999999</v>
      </c>
      <c r="AA325" s="8">
        <v>164.7</v>
      </c>
      <c r="AB325" s="8">
        <v>163</v>
      </c>
      <c r="AC325" s="8">
        <v>162.69999999999999</v>
      </c>
      <c r="AD325" s="8">
        <v>165.7</v>
      </c>
    </row>
    <row r="326" spans="1:30" x14ac:dyDescent="0.35">
      <c r="A326" s="8" t="s">
        <v>30</v>
      </c>
      <c r="B326" s="8">
        <v>2022</v>
      </c>
      <c r="C326" s="8" t="s">
        <v>35</v>
      </c>
      <c r="D326" s="8">
        <v>148.80000000000001</v>
      </c>
      <c r="E326" s="8">
        <v>198.1</v>
      </c>
      <c r="F326" s="8">
        <v>175.5</v>
      </c>
      <c r="G326" s="8">
        <v>160.69999999999999</v>
      </c>
      <c r="H326" s="8">
        <v>192.6</v>
      </c>
      <c r="I326" s="8">
        <v>151.4</v>
      </c>
      <c r="J326" s="8">
        <v>155.19999999999999</v>
      </c>
      <c r="K326" s="8">
        <v>163.9</v>
      </c>
      <c r="L326" s="8">
        <v>118.1</v>
      </c>
      <c r="M326" s="8">
        <v>175.4</v>
      </c>
      <c r="N326" s="8">
        <v>170.5</v>
      </c>
      <c r="O326" s="8">
        <v>176.3</v>
      </c>
      <c r="P326" s="8">
        <v>163.9</v>
      </c>
      <c r="Q326" s="8">
        <v>191.5</v>
      </c>
      <c r="R326" s="8">
        <v>174.1</v>
      </c>
      <c r="S326" s="8">
        <v>171</v>
      </c>
      <c r="T326" s="8">
        <v>173.7</v>
      </c>
      <c r="U326" s="8" t="s">
        <v>32</v>
      </c>
      <c r="V326" s="8">
        <v>167.4</v>
      </c>
      <c r="W326" s="8">
        <v>165.7</v>
      </c>
      <c r="X326" s="8">
        <v>175.3</v>
      </c>
      <c r="Y326" s="8">
        <v>161.19999999999999</v>
      </c>
      <c r="Z326" s="8">
        <v>165.5</v>
      </c>
      <c r="AA326" s="8">
        <v>170.3</v>
      </c>
      <c r="AB326" s="8">
        <v>164.5</v>
      </c>
      <c r="AC326" s="8">
        <v>167.3</v>
      </c>
      <c r="AD326" s="8">
        <v>166.7</v>
      </c>
    </row>
    <row r="327" spans="1:30" x14ac:dyDescent="0.35">
      <c r="A327" s="8" t="s">
        <v>33</v>
      </c>
      <c r="B327" s="8">
        <v>2022</v>
      </c>
      <c r="C327" s="8" t="s">
        <v>35</v>
      </c>
      <c r="D327" s="8">
        <v>152.5</v>
      </c>
      <c r="E327" s="8">
        <v>205.2</v>
      </c>
      <c r="F327" s="8">
        <v>176.4</v>
      </c>
      <c r="G327" s="8">
        <v>160.6</v>
      </c>
      <c r="H327" s="8">
        <v>171.5</v>
      </c>
      <c r="I327" s="8">
        <v>156.4</v>
      </c>
      <c r="J327" s="8">
        <v>198</v>
      </c>
      <c r="K327" s="8">
        <v>163.19999999999999</v>
      </c>
      <c r="L327" s="8">
        <v>120.6</v>
      </c>
      <c r="M327" s="8">
        <v>172.2</v>
      </c>
      <c r="N327" s="8">
        <v>156.69999999999999</v>
      </c>
      <c r="O327" s="8">
        <v>180</v>
      </c>
      <c r="P327" s="8">
        <v>170.2</v>
      </c>
      <c r="Q327" s="8">
        <v>196.5</v>
      </c>
      <c r="R327" s="8">
        <v>165.7</v>
      </c>
      <c r="S327" s="8">
        <v>150.4</v>
      </c>
      <c r="T327" s="8">
        <v>163.4</v>
      </c>
      <c r="U327" s="8">
        <v>165.5</v>
      </c>
      <c r="V327" s="8">
        <v>163</v>
      </c>
      <c r="W327" s="8">
        <v>157.4</v>
      </c>
      <c r="X327" s="8">
        <v>167.2</v>
      </c>
      <c r="Y327" s="8">
        <v>153.1</v>
      </c>
      <c r="Z327" s="8">
        <v>159.5</v>
      </c>
      <c r="AA327" s="8">
        <v>162</v>
      </c>
      <c r="AB327" s="8">
        <v>164.2</v>
      </c>
      <c r="AC327" s="8">
        <v>159.4</v>
      </c>
      <c r="AD327" s="8">
        <v>165.5</v>
      </c>
    </row>
    <row r="328" spans="1:30" x14ac:dyDescent="0.35">
      <c r="A328" s="8" t="s">
        <v>34</v>
      </c>
      <c r="B328" s="8">
        <v>2022</v>
      </c>
      <c r="C328" s="8" t="s">
        <v>35</v>
      </c>
      <c r="D328" s="8">
        <v>150</v>
      </c>
      <c r="E328" s="8">
        <v>200.6</v>
      </c>
      <c r="F328" s="8">
        <v>175.8</v>
      </c>
      <c r="G328" s="8">
        <v>160.69999999999999</v>
      </c>
      <c r="H328" s="8">
        <v>184.9</v>
      </c>
      <c r="I328" s="8">
        <v>153.69999999999999</v>
      </c>
      <c r="J328" s="8">
        <v>169.7</v>
      </c>
      <c r="K328" s="8">
        <v>163.69999999999999</v>
      </c>
      <c r="L328" s="8">
        <v>118.9</v>
      </c>
      <c r="M328" s="8">
        <v>174.3</v>
      </c>
      <c r="N328" s="8">
        <v>164.7</v>
      </c>
      <c r="O328" s="8">
        <v>178</v>
      </c>
      <c r="P328" s="8">
        <v>166.2</v>
      </c>
      <c r="Q328" s="8">
        <v>192.8</v>
      </c>
      <c r="R328" s="8">
        <v>170.8</v>
      </c>
      <c r="S328" s="8">
        <v>162.4</v>
      </c>
      <c r="T328" s="8">
        <v>169.6</v>
      </c>
      <c r="U328" s="8">
        <v>165.5</v>
      </c>
      <c r="V328" s="8">
        <v>165.7</v>
      </c>
      <c r="W328" s="8">
        <v>161.80000000000001</v>
      </c>
      <c r="X328" s="8">
        <v>172.2</v>
      </c>
      <c r="Y328" s="8">
        <v>156.9</v>
      </c>
      <c r="Z328" s="8">
        <v>162.1</v>
      </c>
      <c r="AA328" s="8">
        <v>165.4</v>
      </c>
      <c r="AB328" s="8">
        <v>164.4</v>
      </c>
      <c r="AC328" s="8">
        <v>163.5</v>
      </c>
      <c r="AD328" s="8">
        <v>166.1</v>
      </c>
    </row>
    <row r="329" spans="1:30" x14ac:dyDescent="0.35">
      <c r="A329" s="8" t="s">
        <v>30</v>
      </c>
      <c r="B329" s="8">
        <v>2022</v>
      </c>
      <c r="C329" s="8" t="s">
        <v>36</v>
      </c>
      <c r="D329" s="8">
        <v>150.19999999999999</v>
      </c>
      <c r="E329" s="8">
        <v>208</v>
      </c>
      <c r="F329" s="8">
        <v>167.9</v>
      </c>
      <c r="G329" s="8">
        <v>162</v>
      </c>
      <c r="H329" s="8">
        <v>203.1</v>
      </c>
      <c r="I329" s="8">
        <v>155.9</v>
      </c>
      <c r="J329" s="8">
        <v>155.80000000000001</v>
      </c>
      <c r="K329" s="8">
        <v>164.2</v>
      </c>
      <c r="L329" s="8">
        <v>118.1</v>
      </c>
      <c r="M329" s="8">
        <v>178.7</v>
      </c>
      <c r="N329" s="8">
        <v>171.2</v>
      </c>
      <c r="O329" s="8">
        <v>177.4</v>
      </c>
      <c r="P329" s="8">
        <v>166.6</v>
      </c>
      <c r="Q329" s="8">
        <v>192.3</v>
      </c>
      <c r="R329" s="8">
        <v>175.4</v>
      </c>
      <c r="S329" s="8">
        <v>173.2</v>
      </c>
      <c r="T329" s="8">
        <v>175.1</v>
      </c>
      <c r="U329" s="8" t="s">
        <v>32</v>
      </c>
      <c r="V329" s="8">
        <v>168.9</v>
      </c>
      <c r="W329" s="8">
        <v>166.5</v>
      </c>
      <c r="X329" s="8">
        <v>176</v>
      </c>
      <c r="Y329" s="8">
        <v>162</v>
      </c>
      <c r="Z329" s="8">
        <v>166.6</v>
      </c>
      <c r="AA329" s="8">
        <v>170.6</v>
      </c>
      <c r="AB329" s="8">
        <v>167.4</v>
      </c>
      <c r="AC329" s="8">
        <v>168.3</v>
      </c>
      <c r="AD329" s="8">
        <v>168.7</v>
      </c>
    </row>
    <row r="330" spans="1:30" x14ac:dyDescent="0.35">
      <c r="A330" s="8" t="s">
        <v>33</v>
      </c>
      <c r="B330" s="8">
        <v>2022</v>
      </c>
      <c r="C330" s="8" t="s">
        <v>36</v>
      </c>
      <c r="D330" s="8">
        <v>153.69999999999999</v>
      </c>
      <c r="E330" s="8">
        <v>215.8</v>
      </c>
      <c r="F330" s="8">
        <v>167.7</v>
      </c>
      <c r="G330" s="8">
        <v>162.6</v>
      </c>
      <c r="H330" s="8">
        <v>180</v>
      </c>
      <c r="I330" s="8">
        <v>159.6</v>
      </c>
      <c r="J330" s="8">
        <v>188.4</v>
      </c>
      <c r="K330" s="8">
        <v>163.4</v>
      </c>
      <c r="L330" s="8">
        <v>120.3</v>
      </c>
      <c r="M330" s="8">
        <v>174.7</v>
      </c>
      <c r="N330" s="8">
        <v>157.1</v>
      </c>
      <c r="O330" s="8">
        <v>181.5</v>
      </c>
      <c r="P330" s="8">
        <v>171.5</v>
      </c>
      <c r="Q330" s="8">
        <v>197.5</v>
      </c>
      <c r="R330" s="8">
        <v>167.1</v>
      </c>
      <c r="S330" s="8">
        <v>152.6</v>
      </c>
      <c r="T330" s="8">
        <v>164.9</v>
      </c>
      <c r="U330" s="8">
        <v>165.3</v>
      </c>
      <c r="V330" s="8">
        <v>164.5</v>
      </c>
      <c r="W330" s="8">
        <v>158.6</v>
      </c>
      <c r="X330" s="8">
        <v>168.2</v>
      </c>
      <c r="Y330" s="8">
        <v>154.19999999999999</v>
      </c>
      <c r="Z330" s="8">
        <v>160.80000000000001</v>
      </c>
      <c r="AA330" s="8">
        <v>162.69999999999999</v>
      </c>
      <c r="AB330" s="8">
        <v>166.8</v>
      </c>
      <c r="AC330" s="8">
        <v>160.6</v>
      </c>
      <c r="AD330" s="8">
        <v>166.5</v>
      </c>
    </row>
    <row r="331" spans="1:30" x14ac:dyDescent="0.35">
      <c r="A331" s="8" t="s">
        <v>34</v>
      </c>
      <c r="B331" s="8">
        <v>2022</v>
      </c>
      <c r="C331" s="8" t="s">
        <v>36</v>
      </c>
      <c r="D331" s="8">
        <v>151.30000000000001</v>
      </c>
      <c r="E331" s="8">
        <v>210.7</v>
      </c>
      <c r="F331" s="8">
        <v>167.8</v>
      </c>
      <c r="G331" s="8">
        <v>162.19999999999999</v>
      </c>
      <c r="H331" s="8">
        <v>194.6</v>
      </c>
      <c r="I331" s="8">
        <v>157.6</v>
      </c>
      <c r="J331" s="8">
        <v>166.9</v>
      </c>
      <c r="K331" s="8">
        <v>163.9</v>
      </c>
      <c r="L331" s="8">
        <v>118.8</v>
      </c>
      <c r="M331" s="8">
        <v>177.4</v>
      </c>
      <c r="N331" s="8">
        <v>165.3</v>
      </c>
      <c r="O331" s="8">
        <v>179.3</v>
      </c>
      <c r="P331" s="8">
        <v>168.4</v>
      </c>
      <c r="Q331" s="8">
        <v>193.7</v>
      </c>
      <c r="R331" s="8">
        <v>172.1</v>
      </c>
      <c r="S331" s="8">
        <v>164.6</v>
      </c>
      <c r="T331" s="8">
        <v>171.1</v>
      </c>
      <c r="U331" s="8">
        <v>165.3</v>
      </c>
      <c r="V331" s="8">
        <v>167.2</v>
      </c>
      <c r="W331" s="8">
        <v>162.80000000000001</v>
      </c>
      <c r="X331" s="8">
        <v>173</v>
      </c>
      <c r="Y331" s="8">
        <v>157.9</v>
      </c>
      <c r="Z331" s="8">
        <v>163.30000000000001</v>
      </c>
      <c r="AA331" s="8">
        <v>166</v>
      </c>
      <c r="AB331" s="8">
        <v>167.2</v>
      </c>
      <c r="AC331" s="8">
        <v>164.6</v>
      </c>
      <c r="AD331" s="8">
        <v>167.7</v>
      </c>
    </row>
    <row r="332" spans="1:30" x14ac:dyDescent="0.35">
      <c r="A332" s="8" t="s">
        <v>30</v>
      </c>
      <c r="B332" s="8">
        <v>2022</v>
      </c>
      <c r="C332" s="8" t="s">
        <v>37</v>
      </c>
      <c r="D332" s="8">
        <v>151.80000000000001</v>
      </c>
      <c r="E332" s="8">
        <v>209.7</v>
      </c>
      <c r="F332" s="8">
        <v>164.5</v>
      </c>
      <c r="G332" s="8">
        <v>163.80000000000001</v>
      </c>
      <c r="H332" s="8">
        <v>207.4</v>
      </c>
      <c r="I332" s="8">
        <v>169.7</v>
      </c>
      <c r="J332" s="8">
        <v>153.6</v>
      </c>
      <c r="K332" s="8">
        <v>165.1</v>
      </c>
      <c r="L332" s="8">
        <v>118.2</v>
      </c>
      <c r="M332" s="8">
        <v>182.9</v>
      </c>
      <c r="N332" s="8">
        <v>172.4</v>
      </c>
      <c r="O332" s="8">
        <v>178.9</v>
      </c>
      <c r="P332" s="8">
        <v>168.6</v>
      </c>
      <c r="Q332" s="8">
        <v>192.8</v>
      </c>
      <c r="R332" s="8">
        <v>177.5</v>
      </c>
      <c r="S332" s="8">
        <v>175.1</v>
      </c>
      <c r="T332" s="8">
        <v>177.1</v>
      </c>
      <c r="U332" s="8" t="s">
        <v>32</v>
      </c>
      <c r="V332" s="8">
        <v>173.3</v>
      </c>
      <c r="W332" s="8">
        <v>167.7</v>
      </c>
      <c r="X332" s="8">
        <v>177</v>
      </c>
      <c r="Y332" s="8">
        <v>166.2</v>
      </c>
      <c r="Z332" s="8">
        <v>167.2</v>
      </c>
      <c r="AA332" s="8">
        <v>170.9</v>
      </c>
      <c r="AB332" s="8">
        <v>169</v>
      </c>
      <c r="AC332" s="8">
        <v>170.2</v>
      </c>
      <c r="AD332" s="8">
        <v>170.8</v>
      </c>
    </row>
    <row r="333" spans="1:30" x14ac:dyDescent="0.35">
      <c r="A333" s="8" t="s">
        <v>33</v>
      </c>
      <c r="B333" s="8">
        <v>2022</v>
      </c>
      <c r="C333" s="8" t="s">
        <v>37</v>
      </c>
      <c r="D333" s="8">
        <v>155.4</v>
      </c>
      <c r="E333" s="8">
        <v>215.8</v>
      </c>
      <c r="F333" s="8">
        <v>164.6</v>
      </c>
      <c r="G333" s="8">
        <v>164.2</v>
      </c>
      <c r="H333" s="8">
        <v>186</v>
      </c>
      <c r="I333" s="8">
        <v>175.9</v>
      </c>
      <c r="J333" s="8">
        <v>190.7</v>
      </c>
      <c r="K333" s="8">
        <v>164</v>
      </c>
      <c r="L333" s="8">
        <v>120.5</v>
      </c>
      <c r="M333" s="8">
        <v>178</v>
      </c>
      <c r="N333" s="8">
        <v>157.5</v>
      </c>
      <c r="O333" s="8">
        <v>183.3</v>
      </c>
      <c r="P333" s="8">
        <v>174.5</v>
      </c>
      <c r="Q333" s="8">
        <v>197.1</v>
      </c>
      <c r="R333" s="8">
        <v>168.4</v>
      </c>
      <c r="S333" s="8">
        <v>154.5</v>
      </c>
      <c r="T333" s="8">
        <v>166.3</v>
      </c>
      <c r="U333" s="8">
        <v>167</v>
      </c>
      <c r="V333" s="8">
        <v>170.5</v>
      </c>
      <c r="W333" s="8">
        <v>159.80000000000001</v>
      </c>
      <c r="X333" s="8">
        <v>169</v>
      </c>
      <c r="Y333" s="8">
        <v>159.30000000000001</v>
      </c>
      <c r="Z333" s="8">
        <v>162.19999999999999</v>
      </c>
      <c r="AA333" s="8">
        <v>164</v>
      </c>
      <c r="AB333" s="8">
        <v>168.4</v>
      </c>
      <c r="AC333" s="8">
        <v>163.1</v>
      </c>
      <c r="AD333" s="8">
        <v>169.2</v>
      </c>
    </row>
    <row r="334" spans="1:30" x14ac:dyDescent="0.35">
      <c r="A334" s="8" t="s">
        <v>34</v>
      </c>
      <c r="B334" s="8">
        <v>2022</v>
      </c>
      <c r="C334" s="8" t="s">
        <v>37</v>
      </c>
      <c r="D334" s="8">
        <v>152.9</v>
      </c>
      <c r="E334" s="8">
        <v>211.8</v>
      </c>
      <c r="F334" s="8">
        <v>164.5</v>
      </c>
      <c r="G334" s="8">
        <v>163.9</v>
      </c>
      <c r="H334" s="8">
        <v>199.5</v>
      </c>
      <c r="I334" s="8">
        <v>172.6</v>
      </c>
      <c r="J334" s="8">
        <v>166.2</v>
      </c>
      <c r="K334" s="8">
        <v>164.7</v>
      </c>
      <c r="L334" s="8">
        <v>119</v>
      </c>
      <c r="M334" s="8">
        <v>181.3</v>
      </c>
      <c r="N334" s="8">
        <v>166.2</v>
      </c>
      <c r="O334" s="8">
        <v>180.9</v>
      </c>
      <c r="P334" s="8">
        <v>170.8</v>
      </c>
      <c r="Q334" s="8">
        <v>193.9</v>
      </c>
      <c r="R334" s="8">
        <v>173.9</v>
      </c>
      <c r="S334" s="8">
        <v>166.5</v>
      </c>
      <c r="T334" s="8">
        <v>172.8</v>
      </c>
      <c r="U334" s="8">
        <v>167</v>
      </c>
      <c r="V334" s="8">
        <v>172.2</v>
      </c>
      <c r="W334" s="8">
        <v>164</v>
      </c>
      <c r="X334" s="8">
        <v>174</v>
      </c>
      <c r="Y334" s="8">
        <v>162.6</v>
      </c>
      <c r="Z334" s="8">
        <v>164.4</v>
      </c>
      <c r="AA334" s="8">
        <v>166.9</v>
      </c>
      <c r="AB334" s="8">
        <v>168.8</v>
      </c>
      <c r="AC334" s="8">
        <v>166.8</v>
      </c>
      <c r="AD334" s="8">
        <v>170.1</v>
      </c>
    </row>
    <row r="335" spans="1:30" x14ac:dyDescent="0.35">
      <c r="A335" s="8" t="s">
        <v>30</v>
      </c>
      <c r="B335" s="8">
        <v>2022</v>
      </c>
      <c r="C335" s="8" t="s">
        <v>38</v>
      </c>
      <c r="D335" s="8">
        <v>152.9</v>
      </c>
      <c r="E335" s="8">
        <v>214.7</v>
      </c>
      <c r="F335" s="8">
        <v>161.4</v>
      </c>
      <c r="G335" s="8">
        <v>164.6</v>
      </c>
      <c r="H335" s="8">
        <v>209.9</v>
      </c>
      <c r="I335" s="8">
        <v>168</v>
      </c>
      <c r="J335" s="8">
        <v>160.4</v>
      </c>
      <c r="K335" s="8">
        <v>165</v>
      </c>
      <c r="L335" s="8">
        <v>118.9</v>
      </c>
      <c r="M335" s="8">
        <v>186.6</v>
      </c>
      <c r="N335" s="8">
        <v>173.2</v>
      </c>
      <c r="O335" s="8">
        <v>180.4</v>
      </c>
      <c r="P335" s="8">
        <v>170.8</v>
      </c>
      <c r="Q335" s="8">
        <v>192.9</v>
      </c>
      <c r="R335" s="8">
        <v>179.3</v>
      </c>
      <c r="S335" s="8">
        <v>177.2</v>
      </c>
      <c r="T335" s="8">
        <v>179</v>
      </c>
      <c r="U335" s="8" t="s">
        <v>32</v>
      </c>
      <c r="V335" s="8">
        <v>175.3</v>
      </c>
      <c r="W335" s="8">
        <v>168.9</v>
      </c>
      <c r="X335" s="8">
        <v>177.7</v>
      </c>
      <c r="Y335" s="8">
        <v>167.1</v>
      </c>
      <c r="Z335" s="8">
        <v>167.6</v>
      </c>
      <c r="AA335" s="8">
        <v>171.8</v>
      </c>
      <c r="AB335" s="8">
        <v>168.5</v>
      </c>
      <c r="AC335" s="8">
        <v>170.9</v>
      </c>
      <c r="AD335" s="8">
        <v>172.5</v>
      </c>
    </row>
    <row r="336" spans="1:30" x14ac:dyDescent="0.35">
      <c r="A336" s="8" t="s">
        <v>33</v>
      </c>
      <c r="B336" s="8">
        <v>2022</v>
      </c>
      <c r="C336" s="8" t="s">
        <v>38</v>
      </c>
      <c r="D336" s="8">
        <v>156.69999999999999</v>
      </c>
      <c r="E336" s="8">
        <v>221.2</v>
      </c>
      <c r="F336" s="8">
        <v>164.1</v>
      </c>
      <c r="G336" s="8">
        <v>165.4</v>
      </c>
      <c r="H336" s="8">
        <v>189.5</v>
      </c>
      <c r="I336" s="8">
        <v>174.5</v>
      </c>
      <c r="J336" s="8">
        <v>203.2</v>
      </c>
      <c r="K336" s="8">
        <v>164.1</v>
      </c>
      <c r="L336" s="8">
        <v>121.2</v>
      </c>
      <c r="M336" s="8">
        <v>181.4</v>
      </c>
      <c r="N336" s="8">
        <v>158.5</v>
      </c>
      <c r="O336" s="8">
        <v>184.9</v>
      </c>
      <c r="P336" s="8">
        <v>177.5</v>
      </c>
      <c r="Q336" s="8">
        <v>197.5</v>
      </c>
      <c r="R336" s="8">
        <v>170</v>
      </c>
      <c r="S336" s="8">
        <v>155.9</v>
      </c>
      <c r="T336" s="8">
        <v>167.8</v>
      </c>
      <c r="U336" s="8">
        <v>167.5</v>
      </c>
      <c r="V336" s="8">
        <v>173.5</v>
      </c>
      <c r="W336" s="8">
        <v>161.1</v>
      </c>
      <c r="X336" s="8">
        <v>170.1</v>
      </c>
      <c r="Y336" s="8">
        <v>159.4</v>
      </c>
      <c r="Z336" s="8">
        <v>163.19999999999999</v>
      </c>
      <c r="AA336" s="8">
        <v>165.2</v>
      </c>
      <c r="AB336" s="8">
        <v>168.2</v>
      </c>
      <c r="AC336" s="8">
        <v>163.80000000000001</v>
      </c>
      <c r="AD336" s="8">
        <v>170.8</v>
      </c>
    </row>
    <row r="337" spans="1:30" x14ac:dyDescent="0.35">
      <c r="A337" s="8" t="s">
        <v>34</v>
      </c>
      <c r="B337" s="8">
        <v>2022</v>
      </c>
      <c r="C337" s="8" t="s">
        <v>38</v>
      </c>
      <c r="D337" s="8">
        <v>154.1</v>
      </c>
      <c r="E337" s="8">
        <v>217</v>
      </c>
      <c r="F337" s="8">
        <v>162.4</v>
      </c>
      <c r="G337" s="8">
        <v>164.9</v>
      </c>
      <c r="H337" s="8">
        <v>202.4</v>
      </c>
      <c r="I337" s="8">
        <v>171</v>
      </c>
      <c r="J337" s="8">
        <v>174.9</v>
      </c>
      <c r="K337" s="8">
        <v>164.7</v>
      </c>
      <c r="L337" s="8">
        <v>119.7</v>
      </c>
      <c r="M337" s="8">
        <v>184.9</v>
      </c>
      <c r="N337" s="8">
        <v>167.1</v>
      </c>
      <c r="O337" s="8">
        <v>182.5</v>
      </c>
      <c r="P337" s="8">
        <v>173.3</v>
      </c>
      <c r="Q337" s="8">
        <v>194.1</v>
      </c>
      <c r="R337" s="8">
        <v>175.6</v>
      </c>
      <c r="S337" s="8">
        <v>168.4</v>
      </c>
      <c r="T337" s="8">
        <v>174.6</v>
      </c>
      <c r="U337" s="8">
        <v>167.5</v>
      </c>
      <c r="V337" s="8">
        <v>174.6</v>
      </c>
      <c r="W337" s="8">
        <v>165.2</v>
      </c>
      <c r="X337" s="8">
        <v>174.8</v>
      </c>
      <c r="Y337" s="8">
        <v>163</v>
      </c>
      <c r="Z337" s="8">
        <v>165.1</v>
      </c>
      <c r="AA337" s="8">
        <v>167.9</v>
      </c>
      <c r="AB337" s="8">
        <v>168.4</v>
      </c>
      <c r="AC337" s="8">
        <v>167.5</v>
      </c>
      <c r="AD337" s="8">
        <v>171.7</v>
      </c>
    </row>
    <row r="338" spans="1:30" x14ac:dyDescent="0.35">
      <c r="A338" s="8" t="s">
        <v>30</v>
      </c>
      <c r="B338" s="8">
        <v>2022</v>
      </c>
      <c r="C338" s="8" t="s">
        <v>39</v>
      </c>
      <c r="D338" s="8">
        <v>153.80000000000001</v>
      </c>
      <c r="E338" s="8">
        <v>217.2</v>
      </c>
      <c r="F338" s="8">
        <v>169.6</v>
      </c>
      <c r="G338" s="8">
        <v>165.4</v>
      </c>
      <c r="H338" s="8">
        <v>208.1</v>
      </c>
      <c r="I338" s="8">
        <v>165.8</v>
      </c>
      <c r="J338" s="8">
        <v>167.3</v>
      </c>
      <c r="K338" s="8">
        <v>164.6</v>
      </c>
      <c r="L338" s="8">
        <v>119.1</v>
      </c>
      <c r="M338" s="8">
        <v>188.9</v>
      </c>
      <c r="N338" s="8">
        <v>174.2</v>
      </c>
      <c r="O338" s="8">
        <v>181.9</v>
      </c>
      <c r="P338" s="8">
        <v>172.4</v>
      </c>
      <c r="Q338" s="8">
        <v>192.9</v>
      </c>
      <c r="R338" s="8">
        <v>180.7</v>
      </c>
      <c r="S338" s="8">
        <v>178.7</v>
      </c>
      <c r="T338" s="8">
        <v>180.4</v>
      </c>
      <c r="U338" s="8" t="s">
        <v>32</v>
      </c>
      <c r="V338" s="8">
        <v>176.7</v>
      </c>
      <c r="W338" s="8">
        <v>170.3</v>
      </c>
      <c r="X338" s="8">
        <v>178.2</v>
      </c>
      <c r="Y338" s="8">
        <v>165.5</v>
      </c>
      <c r="Z338" s="8">
        <v>168</v>
      </c>
      <c r="AA338" s="8">
        <v>172.6</v>
      </c>
      <c r="AB338" s="8">
        <v>169.5</v>
      </c>
      <c r="AC338" s="8">
        <v>171</v>
      </c>
      <c r="AD338" s="8">
        <v>173.6</v>
      </c>
    </row>
    <row r="339" spans="1:30" x14ac:dyDescent="0.35">
      <c r="A339" s="8" t="s">
        <v>33</v>
      </c>
      <c r="B339" s="8">
        <v>2022</v>
      </c>
      <c r="C339" s="8" t="s">
        <v>39</v>
      </c>
      <c r="D339" s="8">
        <v>157.5</v>
      </c>
      <c r="E339" s="8">
        <v>223.4</v>
      </c>
      <c r="F339" s="8">
        <v>172.8</v>
      </c>
      <c r="G339" s="8">
        <v>166.4</v>
      </c>
      <c r="H339" s="8">
        <v>188.6</v>
      </c>
      <c r="I339" s="8">
        <v>174.1</v>
      </c>
      <c r="J339" s="8">
        <v>211.5</v>
      </c>
      <c r="K339" s="8">
        <v>163.6</v>
      </c>
      <c r="L339" s="8">
        <v>121.4</v>
      </c>
      <c r="M339" s="8">
        <v>183.5</v>
      </c>
      <c r="N339" s="8">
        <v>159.1</v>
      </c>
      <c r="O339" s="8">
        <v>186.3</v>
      </c>
      <c r="P339" s="8">
        <v>179.3</v>
      </c>
      <c r="Q339" s="8">
        <v>198.3</v>
      </c>
      <c r="R339" s="8">
        <v>171.6</v>
      </c>
      <c r="S339" s="8">
        <v>157.4</v>
      </c>
      <c r="T339" s="8">
        <v>169.4</v>
      </c>
      <c r="U339" s="8">
        <v>166.8</v>
      </c>
      <c r="V339" s="8">
        <v>174.9</v>
      </c>
      <c r="W339" s="8">
        <v>162.1</v>
      </c>
      <c r="X339" s="8">
        <v>170.9</v>
      </c>
      <c r="Y339" s="8">
        <v>157.19999999999999</v>
      </c>
      <c r="Z339" s="8">
        <v>164.1</v>
      </c>
      <c r="AA339" s="8">
        <v>166.5</v>
      </c>
      <c r="AB339" s="8">
        <v>169.2</v>
      </c>
      <c r="AC339" s="8">
        <v>163.80000000000001</v>
      </c>
      <c r="AD339" s="8">
        <v>171.4</v>
      </c>
    </row>
    <row r="340" spans="1:30" x14ac:dyDescent="0.35">
      <c r="A340" s="8" t="s">
        <v>34</v>
      </c>
      <c r="B340" s="8">
        <v>2022</v>
      </c>
      <c r="C340" s="8" t="s">
        <v>39</v>
      </c>
      <c r="D340" s="8">
        <v>155</v>
      </c>
      <c r="E340" s="8">
        <v>219.4</v>
      </c>
      <c r="F340" s="8">
        <v>170.8</v>
      </c>
      <c r="G340" s="8">
        <v>165.8</v>
      </c>
      <c r="H340" s="8">
        <v>200.9</v>
      </c>
      <c r="I340" s="8">
        <v>169.7</v>
      </c>
      <c r="J340" s="8">
        <v>182.3</v>
      </c>
      <c r="K340" s="8">
        <v>164.3</v>
      </c>
      <c r="L340" s="8">
        <v>119.9</v>
      </c>
      <c r="M340" s="8">
        <v>187.1</v>
      </c>
      <c r="N340" s="8">
        <v>167.9</v>
      </c>
      <c r="O340" s="8">
        <v>183.9</v>
      </c>
      <c r="P340" s="8">
        <v>174.9</v>
      </c>
      <c r="Q340" s="8">
        <v>194.3</v>
      </c>
      <c r="R340" s="8">
        <v>177.1</v>
      </c>
      <c r="S340" s="8">
        <v>169.9</v>
      </c>
      <c r="T340" s="8">
        <v>176</v>
      </c>
      <c r="U340" s="8">
        <v>166.8</v>
      </c>
      <c r="V340" s="8">
        <v>176</v>
      </c>
      <c r="W340" s="8">
        <v>166.4</v>
      </c>
      <c r="X340" s="8">
        <v>175.4</v>
      </c>
      <c r="Y340" s="8">
        <v>161.1</v>
      </c>
      <c r="Z340" s="8">
        <v>165.8</v>
      </c>
      <c r="AA340" s="8">
        <v>169</v>
      </c>
      <c r="AB340" s="8">
        <v>169.4</v>
      </c>
      <c r="AC340" s="8">
        <v>167.5</v>
      </c>
      <c r="AD340" s="8">
        <v>172.6</v>
      </c>
    </row>
    <row r="341" spans="1:30" x14ac:dyDescent="0.35">
      <c r="A341" s="8" t="s">
        <v>30</v>
      </c>
      <c r="B341" s="8">
        <v>2022</v>
      </c>
      <c r="C341" s="8" t="s">
        <v>40</v>
      </c>
      <c r="D341" s="8">
        <v>155.19999999999999</v>
      </c>
      <c r="E341" s="8">
        <v>210.8</v>
      </c>
      <c r="F341" s="8">
        <v>174.3</v>
      </c>
      <c r="G341" s="8">
        <v>166.3</v>
      </c>
      <c r="H341" s="8">
        <v>202.2</v>
      </c>
      <c r="I341" s="8">
        <v>169.6</v>
      </c>
      <c r="J341" s="8">
        <v>168.6</v>
      </c>
      <c r="K341" s="8">
        <v>164.4</v>
      </c>
      <c r="L341" s="8">
        <v>119.2</v>
      </c>
      <c r="M341" s="8">
        <v>191.8</v>
      </c>
      <c r="N341" s="8">
        <v>174.5</v>
      </c>
      <c r="O341" s="8">
        <v>183.1</v>
      </c>
      <c r="P341" s="8">
        <v>172.5</v>
      </c>
      <c r="Q341" s="8">
        <v>193.2</v>
      </c>
      <c r="R341" s="8">
        <v>182</v>
      </c>
      <c r="S341" s="8">
        <v>180.3</v>
      </c>
      <c r="T341" s="8">
        <v>181.7</v>
      </c>
      <c r="U341" s="8" t="s">
        <v>32</v>
      </c>
      <c r="V341" s="8">
        <v>179.6</v>
      </c>
      <c r="W341" s="8">
        <v>171.3</v>
      </c>
      <c r="X341" s="8">
        <v>178.8</v>
      </c>
      <c r="Y341" s="8">
        <v>166.3</v>
      </c>
      <c r="Z341" s="8">
        <v>168.6</v>
      </c>
      <c r="AA341" s="8">
        <v>174.7</v>
      </c>
      <c r="AB341" s="8">
        <v>169.7</v>
      </c>
      <c r="AC341" s="8">
        <v>171.8</v>
      </c>
      <c r="AD341" s="8">
        <v>174.3</v>
      </c>
    </row>
    <row r="342" spans="1:30" x14ac:dyDescent="0.35">
      <c r="A342" s="8" t="s">
        <v>33</v>
      </c>
      <c r="B342" s="8">
        <v>2022</v>
      </c>
      <c r="C342" s="8" t="s">
        <v>40</v>
      </c>
      <c r="D342" s="8">
        <v>159.30000000000001</v>
      </c>
      <c r="E342" s="8">
        <v>217.1</v>
      </c>
      <c r="F342" s="8">
        <v>176.6</v>
      </c>
      <c r="G342" s="8">
        <v>167.1</v>
      </c>
      <c r="H342" s="8">
        <v>184.8</v>
      </c>
      <c r="I342" s="8">
        <v>179.5</v>
      </c>
      <c r="J342" s="8">
        <v>208.5</v>
      </c>
      <c r="K342" s="8">
        <v>164</v>
      </c>
      <c r="L342" s="8">
        <v>121.5</v>
      </c>
      <c r="M342" s="8">
        <v>186.3</v>
      </c>
      <c r="N342" s="8">
        <v>159.80000000000001</v>
      </c>
      <c r="O342" s="8">
        <v>187.7</v>
      </c>
      <c r="P342" s="8">
        <v>179.4</v>
      </c>
      <c r="Q342" s="8">
        <v>198.6</v>
      </c>
      <c r="R342" s="8">
        <v>172.7</v>
      </c>
      <c r="S342" s="8">
        <v>158.69999999999999</v>
      </c>
      <c r="T342" s="8">
        <v>170.6</v>
      </c>
      <c r="U342" s="8">
        <v>167.8</v>
      </c>
      <c r="V342" s="8">
        <v>179.5</v>
      </c>
      <c r="W342" s="8">
        <v>163.1</v>
      </c>
      <c r="X342" s="8">
        <v>171.7</v>
      </c>
      <c r="Y342" s="8">
        <v>157.4</v>
      </c>
      <c r="Z342" s="8">
        <v>164.6</v>
      </c>
      <c r="AA342" s="8">
        <v>169.1</v>
      </c>
      <c r="AB342" s="8">
        <v>169.8</v>
      </c>
      <c r="AC342" s="8">
        <v>164.7</v>
      </c>
      <c r="AD342" s="8">
        <v>172.3</v>
      </c>
    </row>
    <row r="343" spans="1:30" x14ac:dyDescent="0.35">
      <c r="A343" s="8" t="s">
        <v>34</v>
      </c>
      <c r="B343" s="8">
        <v>2022</v>
      </c>
      <c r="C343" s="8" t="s">
        <v>40</v>
      </c>
      <c r="D343" s="8">
        <v>156.5</v>
      </c>
      <c r="E343" s="8">
        <v>213</v>
      </c>
      <c r="F343" s="8">
        <v>175.2</v>
      </c>
      <c r="G343" s="8">
        <v>166.6</v>
      </c>
      <c r="H343" s="8">
        <v>195.8</v>
      </c>
      <c r="I343" s="8">
        <v>174.2</v>
      </c>
      <c r="J343" s="8">
        <v>182.1</v>
      </c>
      <c r="K343" s="8">
        <v>164.3</v>
      </c>
      <c r="L343" s="8">
        <v>120</v>
      </c>
      <c r="M343" s="8">
        <v>190</v>
      </c>
      <c r="N343" s="8">
        <v>168.4</v>
      </c>
      <c r="O343" s="8">
        <v>185.2</v>
      </c>
      <c r="P343" s="8">
        <v>175</v>
      </c>
      <c r="Q343" s="8">
        <v>194.6</v>
      </c>
      <c r="R343" s="8">
        <v>178.3</v>
      </c>
      <c r="S343" s="8">
        <v>171.3</v>
      </c>
      <c r="T343" s="8">
        <v>177.3</v>
      </c>
      <c r="U343" s="8">
        <v>167.8</v>
      </c>
      <c r="V343" s="8">
        <v>179.6</v>
      </c>
      <c r="W343" s="8">
        <v>167.4</v>
      </c>
      <c r="X343" s="8">
        <v>176.1</v>
      </c>
      <c r="Y343" s="8">
        <v>161.6</v>
      </c>
      <c r="Z343" s="8">
        <v>166.3</v>
      </c>
      <c r="AA343" s="8">
        <v>171.4</v>
      </c>
      <c r="AB343" s="8">
        <v>169.7</v>
      </c>
      <c r="AC343" s="8">
        <v>168.4</v>
      </c>
      <c r="AD343" s="8">
        <v>173.4</v>
      </c>
    </row>
    <row r="344" spans="1:30" x14ac:dyDescent="0.35">
      <c r="A344" s="8" t="s">
        <v>30</v>
      </c>
      <c r="B344" s="8">
        <v>2022</v>
      </c>
      <c r="C344" s="8" t="s">
        <v>41</v>
      </c>
      <c r="D344" s="8">
        <v>159.5</v>
      </c>
      <c r="E344" s="8">
        <v>204.1</v>
      </c>
      <c r="F344" s="8">
        <v>168.3</v>
      </c>
      <c r="G344" s="8">
        <v>167.9</v>
      </c>
      <c r="H344" s="8">
        <v>198.1</v>
      </c>
      <c r="I344" s="8">
        <v>169.2</v>
      </c>
      <c r="J344" s="8">
        <v>173.1</v>
      </c>
      <c r="K344" s="8">
        <v>167.1</v>
      </c>
      <c r="L344" s="8">
        <v>120.2</v>
      </c>
      <c r="M344" s="8">
        <v>195.6</v>
      </c>
      <c r="N344" s="8">
        <v>174.8</v>
      </c>
      <c r="O344" s="8">
        <v>184</v>
      </c>
      <c r="P344" s="8">
        <v>173.9</v>
      </c>
      <c r="Q344" s="8">
        <v>193.7</v>
      </c>
      <c r="R344" s="8">
        <v>183.2</v>
      </c>
      <c r="S344" s="8">
        <v>181.7</v>
      </c>
      <c r="T344" s="8">
        <v>183</v>
      </c>
      <c r="U344" s="8" t="s">
        <v>32</v>
      </c>
      <c r="V344" s="8">
        <v>179.1</v>
      </c>
      <c r="W344" s="8">
        <v>172.3</v>
      </c>
      <c r="X344" s="8">
        <v>179.4</v>
      </c>
      <c r="Y344" s="8">
        <v>166.6</v>
      </c>
      <c r="Z344" s="8">
        <v>169.3</v>
      </c>
      <c r="AA344" s="8">
        <v>175.7</v>
      </c>
      <c r="AB344" s="8">
        <v>171.1</v>
      </c>
      <c r="AC344" s="8">
        <v>172.6</v>
      </c>
      <c r="AD344" s="8">
        <v>175.3</v>
      </c>
    </row>
    <row r="345" spans="1:30" x14ac:dyDescent="0.35">
      <c r="A345" s="8" t="s">
        <v>33</v>
      </c>
      <c r="B345" s="8">
        <v>2022</v>
      </c>
      <c r="C345" s="8" t="s">
        <v>41</v>
      </c>
      <c r="D345" s="8">
        <v>162.1</v>
      </c>
      <c r="E345" s="8">
        <v>210.9</v>
      </c>
      <c r="F345" s="8">
        <v>170.6</v>
      </c>
      <c r="G345" s="8">
        <v>168.4</v>
      </c>
      <c r="H345" s="8">
        <v>182.5</v>
      </c>
      <c r="I345" s="8">
        <v>177.1</v>
      </c>
      <c r="J345" s="8">
        <v>213.1</v>
      </c>
      <c r="K345" s="8">
        <v>167.3</v>
      </c>
      <c r="L345" s="8">
        <v>122.2</v>
      </c>
      <c r="M345" s="8">
        <v>189.7</v>
      </c>
      <c r="N345" s="8">
        <v>160.5</v>
      </c>
      <c r="O345" s="8">
        <v>188.9</v>
      </c>
      <c r="P345" s="8">
        <v>180.4</v>
      </c>
      <c r="Q345" s="8">
        <v>198.7</v>
      </c>
      <c r="R345" s="8">
        <v>173.7</v>
      </c>
      <c r="S345" s="8">
        <v>160</v>
      </c>
      <c r="T345" s="8">
        <v>171.6</v>
      </c>
      <c r="U345" s="8">
        <v>169</v>
      </c>
      <c r="V345" s="8">
        <v>178.4</v>
      </c>
      <c r="W345" s="8">
        <v>164.2</v>
      </c>
      <c r="X345" s="8">
        <v>172.6</v>
      </c>
      <c r="Y345" s="8">
        <v>157.69999999999999</v>
      </c>
      <c r="Z345" s="8">
        <v>165.1</v>
      </c>
      <c r="AA345" s="8">
        <v>169.9</v>
      </c>
      <c r="AB345" s="8">
        <v>171.4</v>
      </c>
      <c r="AC345" s="8">
        <v>165.4</v>
      </c>
      <c r="AD345" s="8">
        <v>173.1</v>
      </c>
    </row>
    <row r="346" spans="1:30" x14ac:dyDescent="0.35">
      <c r="A346" s="8" t="s">
        <v>34</v>
      </c>
      <c r="B346" s="8">
        <v>2022</v>
      </c>
      <c r="C346" s="8" t="s">
        <v>41</v>
      </c>
      <c r="D346" s="8">
        <v>160.30000000000001</v>
      </c>
      <c r="E346" s="8">
        <v>206.5</v>
      </c>
      <c r="F346" s="8">
        <v>169.2</v>
      </c>
      <c r="G346" s="8">
        <v>168.1</v>
      </c>
      <c r="H346" s="8">
        <v>192.4</v>
      </c>
      <c r="I346" s="8">
        <v>172.9</v>
      </c>
      <c r="J346" s="8">
        <v>186.7</v>
      </c>
      <c r="K346" s="8">
        <v>167.2</v>
      </c>
      <c r="L346" s="8">
        <v>120.9</v>
      </c>
      <c r="M346" s="8">
        <v>193.6</v>
      </c>
      <c r="N346" s="8">
        <v>168.8</v>
      </c>
      <c r="O346" s="8">
        <v>186.3</v>
      </c>
      <c r="P346" s="8">
        <v>176.3</v>
      </c>
      <c r="Q346" s="8">
        <v>195</v>
      </c>
      <c r="R346" s="8">
        <v>179.5</v>
      </c>
      <c r="S346" s="8">
        <v>172.7</v>
      </c>
      <c r="T346" s="8">
        <v>178.5</v>
      </c>
      <c r="U346" s="8">
        <v>169</v>
      </c>
      <c r="V346" s="8">
        <v>178.8</v>
      </c>
      <c r="W346" s="8">
        <v>168.5</v>
      </c>
      <c r="X346" s="8">
        <v>176.8</v>
      </c>
      <c r="Y346" s="8">
        <v>161.9</v>
      </c>
      <c r="Z346" s="8">
        <v>166.9</v>
      </c>
      <c r="AA346" s="8">
        <v>172.3</v>
      </c>
      <c r="AB346" s="8">
        <v>171.2</v>
      </c>
      <c r="AC346" s="8">
        <v>169.1</v>
      </c>
      <c r="AD346" s="8">
        <v>174.3</v>
      </c>
    </row>
    <row r="347" spans="1:30" x14ac:dyDescent="0.35">
      <c r="A347" s="8" t="s">
        <v>30</v>
      </c>
      <c r="B347" s="8">
        <v>2022</v>
      </c>
      <c r="C347" s="8" t="s">
        <v>42</v>
      </c>
      <c r="D347" s="8">
        <v>162.9</v>
      </c>
      <c r="E347" s="8">
        <v>206.7</v>
      </c>
      <c r="F347" s="8">
        <v>169</v>
      </c>
      <c r="G347" s="8">
        <v>169.5</v>
      </c>
      <c r="H347" s="8">
        <v>194.1</v>
      </c>
      <c r="I347" s="8">
        <v>164.1</v>
      </c>
      <c r="J347" s="8">
        <v>176.9</v>
      </c>
      <c r="K347" s="8">
        <v>169</v>
      </c>
      <c r="L347" s="8">
        <v>120.8</v>
      </c>
      <c r="M347" s="8">
        <v>199.1</v>
      </c>
      <c r="N347" s="8">
        <v>175.4</v>
      </c>
      <c r="O347" s="8">
        <v>184.8</v>
      </c>
      <c r="P347" s="8">
        <v>175.5</v>
      </c>
      <c r="Q347" s="8">
        <v>194.5</v>
      </c>
      <c r="R347" s="8">
        <v>184.7</v>
      </c>
      <c r="S347" s="8">
        <v>183.3</v>
      </c>
      <c r="T347" s="8">
        <v>184.5</v>
      </c>
      <c r="U347" s="8" t="s">
        <v>32</v>
      </c>
      <c r="V347" s="8">
        <v>179.7</v>
      </c>
      <c r="W347" s="8">
        <v>173.6</v>
      </c>
      <c r="X347" s="8">
        <v>180.2</v>
      </c>
      <c r="Y347" s="8">
        <v>166.9</v>
      </c>
      <c r="Z347" s="8">
        <v>170</v>
      </c>
      <c r="AA347" s="8">
        <v>176.2</v>
      </c>
      <c r="AB347" s="8">
        <v>170.8</v>
      </c>
      <c r="AC347" s="8">
        <v>173.1</v>
      </c>
      <c r="AD347" s="8">
        <v>176.4</v>
      </c>
    </row>
    <row r="348" spans="1:30" x14ac:dyDescent="0.35">
      <c r="A348" s="8" t="s">
        <v>33</v>
      </c>
      <c r="B348" s="8">
        <v>2022</v>
      </c>
      <c r="C348" s="8" t="s">
        <v>42</v>
      </c>
      <c r="D348" s="8">
        <v>164.9</v>
      </c>
      <c r="E348" s="8">
        <v>213.7</v>
      </c>
      <c r="F348" s="8">
        <v>170.9</v>
      </c>
      <c r="G348" s="8">
        <v>170.1</v>
      </c>
      <c r="H348" s="8">
        <v>179.3</v>
      </c>
      <c r="I348" s="8">
        <v>167.5</v>
      </c>
      <c r="J348" s="8">
        <v>220.8</v>
      </c>
      <c r="K348" s="8">
        <v>169.2</v>
      </c>
      <c r="L348" s="8">
        <v>123.1</v>
      </c>
      <c r="M348" s="8">
        <v>193.6</v>
      </c>
      <c r="N348" s="8">
        <v>161.1</v>
      </c>
      <c r="O348" s="8">
        <v>190.4</v>
      </c>
      <c r="P348" s="8">
        <v>181.8</v>
      </c>
      <c r="Q348" s="8">
        <v>199.7</v>
      </c>
      <c r="R348" s="8">
        <v>175</v>
      </c>
      <c r="S348" s="8">
        <v>161.69999999999999</v>
      </c>
      <c r="T348" s="8">
        <v>173</v>
      </c>
      <c r="U348" s="8">
        <v>169.5</v>
      </c>
      <c r="V348" s="8">
        <v>179.2</v>
      </c>
      <c r="W348" s="8">
        <v>165</v>
      </c>
      <c r="X348" s="8">
        <v>173.8</v>
      </c>
      <c r="Y348" s="8">
        <v>158.19999999999999</v>
      </c>
      <c r="Z348" s="8">
        <v>165.8</v>
      </c>
      <c r="AA348" s="8">
        <v>170.9</v>
      </c>
      <c r="AB348" s="8">
        <v>171.1</v>
      </c>
      <c r="AC348" s="8">
        <v>166.1</v>
      </c>
      <c r="AD348" s="8">
        <v>174.1</v>
      </c>
    </row>
    <row r="349" spans="1:30" x14ac:dyDescent="0.35">
      <c r="A349" s="8" t="s">
        <v>34</v>
      </c>
      <c r="B349" s="8">
        <v>2022</v>
      </c>
      <c r="C349" s="8" t="s">
        <v>42</v>
      </c>
      <c r="D349" s="8">
        <v>163.5</v>
      </c>
      <c r="E349" s="8">
        <v>209.2</v>
      </c>
      <c r="F349" s="8">
        <v>169.7</v>
      </c>
      <c r="G349" s="8">
        <v>169.7</v>
      </c>
      <c r="H349" s="8">
        <v>188.7</v>
      </c>
      <c r="I349" s="8">
        <v>165.7</v>
      </c>
      <c r="J349" s="8">
        <v>191.8</v>
      </c>
      <c r="K349" s="8">
        <v>169.1</v>
      </c>
      <c r="L349" s="8">
        <v>121.6</v>
      </c>
      <c r="M349" s="8">
        <v>197.3</v>
      </c>
      <c r="N349" s="8">
        <v>169.4</v>
      </c>
      <c r="O349" s="8">
        <v>187.4</v>
      </c>
      <c r="P349" s="8">
        <v>177.8</v>
      </c>
      <c r="Q349" s="8">
        <v>195.9</v>
      </c>
      <c r="R349" s="8">
        <v>180.9</v>
      </c>
      <c r="S349" s="8">
        <v>174.3</v>
      </c>
      <c r="T349" s="8">
        <v>179.9</v>
      </c>
      <c r="U349" s="8">
        <v>169.5</v>
      </c>
      <c r="V349" s="8">
        <v>179.5</v>
      </c>
      <c r="W349" s="8">
        <v>169.5</v>
      </c>
      <c r="X349" s="8">
        <v>177.8</v>
      </c>
      <c r="Y349" s="8">
        <v>162.30000000000001</v>
      </c>
      <c r="Z349" s="8">
        <v>167.6</v>
      </c>
      <c r="AA349" s="8">
        <v>173.1</v>
      </c>
      <c r="AB349" s="8">
        <v>170.9</v>
      </c>
      <c r="AC349" s="8">
        <v>169.7</v>
      </c>
      <c r="AD349" s="8">
        <v>175.3</v>
      </c>
    </row>
    <row r="350" spans="1:30" x14ac:dyDescent="0.35">
      <c r="A350" s="8" t="s">
        <v>30</v>
      </c>
      <c r="B350" s="8">
        <v>2022</v>
      </c>
      <c r="C350" s="8" t="s">
        <v>43</v>
      </c>
      <c r="D350" s="8">
        <v>164.7</v>
      </c>
      <c r="E350" s="8">
        <v>208.8</v>
      </c>
      <c r="F350" s="8">
        <v>170.3</v>
      </c>
      <c r="G350" s="8">
        <v>170.9</v>
      </c>
      <c r="H350" s="8">
        <v>191.6</v>
      </c>
      <c r="I350" s="8">
        <v>162.19999999999999</v>
      </c>
      <c r="J350" s="8">
        <v>184.8</v>
      </c>
      <c r="K350" s="8">
        <v>169.7</v>
      </c>
      <c r="L350" s="8">
        <v>121.1</v>
      </c>
      <c r="M350" s="8">
        <v>201.6</v>
      </c>
      <c r="N350" s="8">
        <v>175.8</v>
      </c>
      <c r="O350" s="8">
        <v>185.6</v>
      </c>
      <c r="P350" s="8">
        <v>177.4</v>
      </c>
      <c r="Q350" s="8">
        <v>194.9</v>
      </c>
      <c r="R350" s="8">
        <v>186.1</v>
      </c>
      <c r="S350" s="8">
        <v>184.4</v>
      </c>
      <c r="T350" s="8">
        <v>185.9</v>
      </c>
      <c r="U350" s="8" t="s">
        <v>32</v>
      </c>
      <c r="V350" s="8">
        <v>180.8</v>
      </c>
      <c r="W350" s="8">
        <v>174.4</v>
      </c>
      <c r="X350" s="8">
        <v>181.2</v>
      </c>
      <c r="Y350" s="8">
        <v>167.4</v>
      </c>
      <c r="Z350" s="8">
        <v>170.6</v>
      </c>
      <c r="AA350" s="8">
        <v>176.5</v>
      </c>
      <c r="AB350" s="8">
        <v>172</v>
      </c>
      <c r="AC350" s="8">
        <v>173.9</v>
      </c>
      <c r="AD350" s="8">
        <v>177.9</v>
      </c>
    </row>
    <row r="351" spans="1:30" x14ac:dyDescent="0.35">
      <c r="A351" s="8" t="s">
        <v>33</v>
      </c>
      <c r="B351" s="8">
        <v>2022</v>
      </c>
      <c r="C351" s="8" t="s">
        <v>43</v>
      </c>
      <c r="D351" s="8">
        <v>166.4</v>
      </c>
      <c r="E351" s="8">
        <v>214.9</v>
      </c>
      <c r="F351" s="8">
        <v>171.9</v>
      </c>
      <c r="G351" s="8">
        <v>171</v>
      </c>
      <c r="H351" s="8">
        <v>177.7</v>
      </c>
      <c r="I351" s="8">
        <v>165.7</v>
      </c>
      <c r="J351" s="8">
        <v>228.6</v>
      </c>
      <c r="K351" s="8">
        <v>169.9</v>
      </c>
      <c r="L351" s="8">
        <v>123.4</v>
      </c>
      <c r="M351" s="8">
        <v>196.4</v>
      </c>
      <c r="N351" s="8">
        <v>161.6</v>
      </c>
      <c r="O351" s="8">
        <v>191.5</v>
      </c>
      <c r="P351" s="8">
        <v>183.3</v>
      </c>
      <c r="Q351" s="8">
        <v>200.1</v>
      </c>
      <c r="R351" s="8">
        <v>175.5</v>
      </c>
      <c r="S351" s="8">
        <v>162.6</v>
      </c>
      <c r="T351" s="8">
        <v>173.6</v>
      </c>
      <c r="U351" s="8">
        <v>171.2</v>
      </c>
      <c r="V351" s="8">
        <v>180</v>
      </c>
      <c r="W351" s="8">
        <v>166</v>
      </c>
      <c r="X351" s="8">
        <v>174.7</v>
      </c>
      <c r="Y351" s="8">
        <v>158.80000000000001</v>
      </c>
      <c r="Z351" s="8">
        <v>166.3</v>
      </c>
      <c r="AA351" s="8">
        <v>171.2</v>
      </c>
      <c r="AB351" s="8">
        <v>172.3</v>
      </c>
      <c r="AC351" s="8">
        <v>166.8</v>
      </c>
      <c r="AD351" s="8">
        <v>175.3</v>
      </c>
    </row>
    <row r="352" spans="1:30" x14ac:dyDescent="0.35">
      <c r="A352" s="8" t="s">
        <v>34</v>
      </c>
      <c r="B352" s="8">
        <v>2022</v>
      </c>
      <c r="C352" s="8" t="s">
        <v>43</v>
      </c>
      <c r="D352" s="8">
        <v>165.2</v>
      </c>
      <c r="E352" s="8">
        <v>210.9</v>
      </c>
      <c r="F352" s="8">
        <v>170.9</v>
      </c>
      <c r="G352" s="8">
        <v>170.9</v>
      </c>
      <c r="H352" s="8">
        <v>186.5</v>
      </c>
      <c r="I352" s="8">
        <v>163.80000000000001</v>
      </c>
      <c r="J352" s="8">
        <v>199.7</v>
      </c>
      <c r="K352" s="8">
        <v>169.8</v>
      </c>
      <c r="L352" s="8">
        <v>121.9</v>
      </c>
      <c r="M352" s="8">
        <v>199.9</v>
      </c>
      <c r="N352" s="8">
        <v>169.9</v>
      </c>
      <c r="O352" s="8">
        <v>188.3</v>
      </c>
      <c r="P352" s="8">
        <v>179.6</v>
      </c>
      <c r="Q352" s="8">
        <v>196.3</v>
      </c>
      <c r="R352" s="8">
        <v>181.9</v>
      </c>
      <c r="S352" s="8">
        <v>175.3</v>
      </c>
      <c r="T352" s="8">
        <v>181</v>
      </c>
      <c r="U352" s="8">
        <v>171.2</v>
      </c>
      <c r="V352" s="8">
        <v>180.5</v>
      </c>
      <c r="W352" s="8">
        <v>170.4</v>
      </c>
      <c r="X352" s="8">
        <v>178.7</v>
      </c>
      <c r="Y352" s="8">
        <v>162.9</v>
      </c>
      <c r="Z352" s="8">
        <v>168.2</v>
      </c>
      <c r="AA352" s="8">
        <v>173.4</v>
      </c>
      <c r="AB352" s="8">
        <v>172.1</v>
      </c>
      <c r="AC352" s="8">
        <v>170.5</v>
      </c>
      <c r="AD352" s="8">
        <v>176.7</v>
      </c>
    </row>
    <row r="353" spans="1:30" x14ac:dyDescent="0.35">
      <c r="A353" s="8" t="s">
        <v>30</v>
      </c>
      <c r="B353" s="8">
        <v>2022</v>
      </c>
      <c r="C353" s="8" t="s">
        <v>45</v>
      </c>
      <c r="D353" s="8">
        <v>166.9</v>
      </c>
      <c r="E353" s="8">
        <v>207.2</v>
      </c>
      <c r="F353" s="8">
        <v>180.2</v>
      </c>
      <c r="G353" s="8">
        <v>172.3</v>
      </c>
      <c r="H353" s="8">
        <v>194</v>
      </c>
      <c r="I353" s="8">
        <v>159.1</v>
      </c>
      <c r="J353" s="8">
        <v>171.6</v>
      </c>
      <c r="K353" s="8">
        <v>170.2</v>
      </c>
      <c r="L353" s="8">
        <v>121.5</v>
      </c>
      <c r="M353" s="8">
        <v>204.8</v>
      </c>
      <c r="N353" s="8">
        <v>176.4</v>
      </c>
      <c r="O353" s="8">
        <v>186.9</v>
      </c>
      <c r="P353" s="8">
        <v>176.6</v>
      </c>
      <c r="Q353" s="8">
        <v>195.5</v>
      </c>
      <c r="R353" s="8">
        <v>187.2</v>
      </c>
      <c r="S353" s="8">
        <v>185.2</v>
      </c>
      <c r="T353" s="8">
        <v>186.9</v>
      </c>
      <c r="U353" s="8" t="s">
        <v>32</v>
      </c>
      <c r="V353" s="8">
        <v>181.9</v>
      </c>
      <c r="W353" s="8">
        <v>175.5</v>
      </c>
      <c r="X353" s="8">
        <v>182.3</v>
      </c>
      <c r="Y353" s="8">
        <v>167.5</v>
      </c>
      <c r="Z353" s="8">
        <v>170.8</v>
      </c>
      <c r="AA353" s="8">
        <v>176.9</v>
      </c>
      <c r="AB353" s="8">
        <v>173.4</v>
      </c>
      <c r="AC353" s="8">
        <v>174.6</v>
      </c>
      <c r="AD353" s="8">
        <v>177.8</v>
      </c>
    </row>
    <row r="354" spans="1:30" x14ac:dyDescent="0.35">
      <c r="A354" s="8" t="s">
        <v>33</v>
      </c>
      <c r="B354" s="8">
        <v>2022</v>
      </c>
      <c r="C354" s="8" t="s">
        <v>45</v>
      </c>
      <c r="D354" s="8">
        <v>168.4</v>
      </c>
      <c r="E354" s="8">
        <v>213.4</v>
      </c>
      <c r="F354" s="8">
        <v>183.2</v>
      </c>
      <c r="G354" s="8">
        <v>172.3</v>
      </c>
      <c r="H354" s="8">
        <v>180</v>
      </c>
      <c r="I354" s="8">
        <v>162.6</v>
      </c>
      <c r="J354" s="8">
        <v>205.5</v>
      </c>
      <c r="K354" s="8">
        <v>171</v>
      </c>
      <c r="L354" s="8">
        <v>123.4</v>
      </c>
      <c r="M354" s="8">
        <v>198.8</v>
      </c>
      <c r="N354" s="8">
        <v>162.1</v>
      </c>
      <c r="O354" s="8">
        <v>192.4</v>
      </c>
      <c r="P354" s="8">
        <v>181.3</v>
      </c>
      <c r="Q354" s="8">
        <v>200.6</v>
      </c>
      <c r="R354" s="8">
        <v>176.7</v>
      </c>
      <c r="S354" s="8">
        <v>163.5</v>
      </c>
      <c r="T354" s="8">
        <v>174.7</v>
      </c>
      <c r="U354" s="8">
        <v>171.8</v>
      </c>
      <c r="V354" s="8">
        <v>180.3</v>
      </c>
      <c r="W354" s="8">
        <v>166.9</v>
      </c>
      <c r="X354" s="8">
        <v>175.8</v>
      </c>
      <c r="Y354" s="8">
        <v>158.9</v>
      </c>
      <c r="Z354" s="8">
        <v>166.7</v>
      </c>
      <c r="AA354" s="8">
        <v>171.5</v>
      </c>
      <c r="AB354" s="8">
        <v>173.8</v>
      </c>
      <c r="AC354" s="8">
        <v>167.4</v>
      </c>
      <c r="AD354" s="8">
        <v>174.1</v>
      </c>
    </row>
    <row r="355" spans="1:30" x14ac:dyDescent="0.35">
      <c r="A355" s="8" t="s">
        <v>34</v>
      </c>
      <c r="B355" s="8">
        <v>2022</v>
      </c>
      <c r="C355" s="8" t="s">
        <v>45</v>
      </c>
      <c r="D355" s="8">
        <v>167.4</v>
      </c>
      <c r="E355" s="8">
        <v>209.4</v>
      </c>
      <c r="F355" s="8">
        <v>181.4</v>
      </c>
      <c r="G355" s="8">
        <v>172.3</v>
      </c>
      <c r="H355" s="8">
        <v>188.9</v>
      </c>
      <c r="I355" s="8">
        <v>160.69999999999999</v>
      </c>
      <c r="J355" s="8">
        <v>183.1</v>
      </c>
      <c r="K355" s="8">
        <v>170.5</v>
      </c>
      <c r="L355" s="8">
        <v>122.1</v>
      </c>
      <c r="M355" s="8">
        <v>202.8</v>
      </c>
      <c r="N355" s="8">
        <v>170.4</v>
      </c>
      <c r="O355" s="8">
        <v>189.5</v>
      </c>
      <c r="P355" s="8">
        <v>178.3</v>
      </c>
      <c r="Q355" s="8">
        <v>196.9</v>
      </c>
      <c r="R355" s="8">
        <v>183.1</v>
      </c>
      <c r="S355" s="8">
        <v>176.2</v>
      </c>
      <c r="T355" s="8">
        <v>182.1</v>
      </c>
      <c r="U355" s="8">
        <v>171.8</v>
      </c>
      <c r="V355" s="8">
        <v>181.3</v>
      </c>
      <c r="W355" s="8">
        <v>171.4</v>
      </c>
      <c r="X355" s="8">
        <v>179.8</v>
      </c>
      <c r="Y355" s="8">
        <v>163</v>
      </c>
      <c r="Z355" s="8">
        <v>168.5</v>
      </c>
      <c r="AA355" s="8">
        <v>173.7</v>
      </c>
      <c r="AB355" s="8">
        <v>173.6</v>
      </c>
      <c r="AC355" s="8">
        <v>171.1</v>
      </c>
      <c r="AD355" s="8">
        <v>176.5</v>
      </c>
    </row>
    <row r="356" spans="1:30" x14ac:dyDescent="0.35">
      <c r="A356" s="8" t="s">
        <v>30</v>
      </c>
      <c r="B356" s="8">
        <v>2022</v>
      </c>
      <c r="C356" s="8" t="s">
        <v>46</v>
      </c>
      <c r="D356" s="8">
        <v>168.8</v>
      </c>
      <c r="E356" s="8">
        <v>206.9</v>
      </c>
      <c r="F356" s="8">
        <v>189.1</v>
      </c>
      <c r="G356" s="8">
        <v>173.4</v>
      </c>
      <c r="H356" s="8">
        <v>193.9</v>
      </c>
      <c r="I356" s="8">
        <v>156.69999999999999</v>
      </c>
      <c r="J356" s="8">
        <v>150.19999999999999</v>
      </c>
      <c r="K356" s="8">
        <v>170.5</v>
      </c>
      <c r="L356" s="8">
        <v>121.2</v>
      </c>
      <c r="M356" s="8">
        <v>207.5</v>
      </c>
      <c r="N356" s="8">
        <v>176.8</v>
      </c>
      <c r="O356" s="8">
        <v>187.7</v>
      </c>
      <c r="P356" s="8">
        <v>174.4</v>
      </c>
      <c r="Q356" s="8">
        <v>195.9</v>
      </c>
      <c r="R356" s="8">
        <v>188.1</v>
      </c>
      <c r="S356" s="8">
        <v>185.9</v>
      </c>
      <c r="T356" s="8">
        <v>187.8</v>
      </c>
      <c r="U356" s="8" t="s">
        <v>32</v>
      </c>
      <c r="V356" s="8">
        <v>182.8</v>
      </c>
      <c r="W356" s="8">
        <v>176.4</v>
      </c>
      <c r="X356" s="8">
        <v>183.5</v>
      </c>
      <c r="Y356" s="8">
        <v>167.8</v>
      </c>
      <c r="Z356" s="8">
        <v>171.2</v>
      </c>
      <c r="AA356" s="8">
        <v>177.3</v>
      </c>
      <c r="AB356" s="8">
        <v>175.7</v>
      </c>
      <c r="AC356" s="8">
        <v>175.5</v>
      </c>
      <c r="AD356" s="8">
        <v>177.1</v>
      </c>
    </row>
    <row r="357" spans="1:30" x14ac:dyDescent="0.35">
      <c r="A357" s="8" t="s">
        <v>33</v>
      </c>
      <c r="B357" s="8">
        <v>2022</v>
      </c>
      <c r="C357" s="8" t="s">
        <v>46</v>
      </c>
      <c r="D357" s="8">
        <v>170.2</v>
      </c>
      <c r="E357" s="8">
        <v>212.9</v>
      </c>
      <c r="F357" s="8">
        <v>191.9</v>
      </c>
      <c r="G357" s="8">
        <v>173.9</v>
      </c>
      <c r="H357" s="8">
        <v>179.1</v>
      </c>
      <c r="I357" s="8">
        <v>159.5</v>
      </c>
      <c r="J357" s="8">
        <v>178.7</v>
      </c>
      <c r="K357" s="8">
        <v>171.3</v>
      </c>
      <c r="L357" s="8">
        <v>123.1</v>
      </c>
      <c r="M357" s="8">
        <v>200.5</v>
      </c>
      <c r="N357" s="8">
        <v>162.80000000000001</v>
      </c>
      <c r="O357" s="8">
        <v>193.3</v>
      </c>
      <c r="P357" s="8">
        <v>178.6</v>
      </c>
      <c r="Q357" s="8">
        <v>201.1</v>
      </c>
      <c r="R357" s="8">
        <v>177.7</v>
      </c>
      <c r="S357" s="8">
        <v>164.5</v>
      </c>
      <c r="T357" s="8">
        <v>175.7</v>
      </c>
      <c r="U357" s="8">
        <v>170.7</v>
      </c>
      <c r="V357" s="8">
        <v>180.6</v>
      </c>
      <c r="W357" s="8">
        <v>167.3</v>
      </c>
      <c r="X357" s="8">
        <v>177.2</v>
      </c>
      <c r="Y357" s="8">
        <v>159.4</v>
      </c>
      <c r="Z357" s="8">
        <v>167.1</v>
      </c>
      <c r="AA357" s="8">
        <v>171.8</v>
      </c>
      <c r="AB357" s="8">
        <v>176</v>
      </c>
      <c r="AC357" s="8">
        <v>168.2</v>
      </c>
      <c r="AD357" s="8">
        <v>174.1</v>
      </c>
    </row>
    <row r="358" spans="1:30" x14ac:dyDescent="0.35">
      <c r="A358" s="8" t="s">
        <v>34</v>
      </c>
      <c r="B358" s="8">
        <v>2022</v>
      </c>
      <c r="C358" s="8" t="s">
        <v>46</v>
      </c>
      <c r="D358" s="8">
        <v>169.2</v>
      </c>
      <c r="E358" s="8">
        <v>209</v>
      </c>
      <c r="F358" s="8">
        <v>190.2</v>
      </c>
      <c r="G358" s="8">
        <v>173.6</v>
      </c>
      <c r="H358" s="8">
        <v>188.5</v>
      </c>
      <c r="I358" s="8">
        <v>158</v>
      </c>
      <c r="J358" s="8">
        <v>159.9</v>
      </c>
      <c r="K358" s="8">
        <v>170.8</v>
      </c>
      <c r="L358" s="8">
        <v>121.8</v>
      </c>
      <c r="M358" s="8">
        <v>205.2</v>
      </c>
      <c r="N358" s="8">
        <v>171</v>
      </c>
      <c r="O358" s="8">
        <v>190.3</v>
      </c>
      <c r="P358" s="8">
        <v>175.9</v>
      </c>
      <c r="Q358" s="8">
        <v>197.3</v>
      </c>
      <c r="R358" s="8">
        <v>184</v>
      </c>
      <c r="S358" s="8">
        <v>177</v>
      </c>
      <c r="T358" s="8">
        <v>183</v>
      </c>
      <c r="U358" s="8">
        <v>170.7</v>
      </c>
      <c r="V358" s="8">
        <v>182</v>
      </c>
      <c r="W358" s="8">
        <v>172.1</v>
      </c>
      <c r="X358" s="8">
        <v>181.1</v>
      </c>
      <c r="Y358" s="8">
        <v>163.4</v>
      </c>
      <c r="Z358" s="8">
        <v>168.9</v>
      </c>
      <c r="AA358" s="8">
        <v>174.1</v>
      </c>
      <c r="AB358" s="8">
        <v>175.8</v>
      </c>
      <c r="AC358" s="8">
        <v>172</v>
      </c>
      <c r="AD358" s="8">
        <v>175.7</v>
      </c>
    </row>
    <row r="359" spans="1:30" x14ac:dyDescent="0.35">
      <c r="A359" s="8" t="s">
        <v>30</v>
      </c>
      <c r="B359" s="8">
        <v>2023</v>
      </c>
      <c r="C359" s="8" t="s">
        <v>31</v>
      </c>
      <c r="D359" s="8">
        <v>174</v>
      </c>
      <c r="E359" s="8">
        <v>208.3</v>
      </c>
      <c r="F359" s="8">
        <v>192.9</v>
      </c>
      <c r="G359" s="8">
        <v>174.3</v>
      </c>
      <c r="H359" s="8">
        <v>192.6</v>
      </c>
      <c r="I359" s="8">
        <v>156.30000000000001</v>
      </c>
      <c r="J359" s="8">
        <v>142.9</v>
      </c>
      <c r="K359" s="8">
        <v>170.7</v>
      </c>
      <c r="L359" s="8">
        <v>120.3</v>
      </c>
      <c r="M359" s="8">
        <v>210.5</v>
      </c>
      <c r="N359" s="8">
        <v>176.9</v>
      </c>
      <c r="O359" s="8">
        <v>188.5</v>
      </c>
      <c r="P359" s="8">
        <v>175</v>
      </c>
      <c r="Q359" s="8">
        <v>196.9</v>
      </c>
      <c r="R359" s="8">
        <v>189</v>
      </c>
      <c r="S359" s="8">
        <v>186.3</v>
      </c>
      <c r="T359" s="8">
        <v>188.6</v>
      </c>
      <c r="U359" s="8" t="s">
        <v>32</v>
      </c>
      <c r="V359" s="8">
        <v>183.2</v>
      </c>
      <c r="W359" s="8">
        <v>177.2</v>
      </c>
      <c r="X359" s="8">
        <v>184.7</v>
      </c>
      <c r="Y359" s="8">
        <v>168.2</v>
      </c>
      <c r="Z359" s="8">
        <v>171.8</v>
      </c>
      <c r="AA359" s="8">
        <v>177.8</v>
      </c>
      <c r="AB359" s="8">
        <v>178.4</v>
      </c>
      <c r="AC359" s="8">
        <v>176.5</v>
      </c>
      <c r="AD359" s="8">
        <v>177.8</v>
      </c>
    </row>
    <row r="360" spans="1:30" x14ac:dyDescent="0.35">
      <c r="A360" s="8" t="s">
        <v>33</v>
      </c>
      <c r="B360" s="8">
        <v>2023</v>
      </c>
      <c r="C360" s="8" t="s">
        <v>31</v>
      </c>
      <c r="D360" s="8">
        <v>173.3</v>
      </c>
      <c r="E360" s="8">
        <v>215.2</v>
      </c>
      <c r="F360" s="8">
        <v>197</v>
      </c>
      <c r="G360" s="8">
        <v>175.2</v>
      </c>
      <c r="H360" s="8">
        <v>178</v>
      </c>
      <c r="I360" s="8">
        <v>160.5</v>
      </c>
      <c r="J360" s="8">
        <v>175.3</v>
      </c>
      <c r="K360" s="8">
        <v>171.2</v>
      </c>
      <c r="L360" s="8">
        <v>122.7</v>
      </c>
      <c r="M360" s="8">
        <v>204.3</v>
      </c>
      <c r="N360" s="8">
        <v>163.69999999999999</v>
      </c>
      <c r="O360" s="8">
        <v>194.3</v>
      </c>
      <c r="P360" s="8">
        <v>179.5</v>
      </c>
      <c r="Q360" s="8">
        <v>201.6</v>
      </c>
      <c r="R360" s="8">
        <v>178.7</v>
      </c>
      <c r="S360" s="8">
        <v>165.3</v>
      </c>
      <c r="T360" s="8">
        <v>176.6</v>
      </c>
      <c r="U360" s="8">
        <v>172.1</v>
      </c>
      <c r="V360" s="8">
        <v>180.1</v>
      </c>
      <c r="W360" s="8">
        <v>168</v>
      </c>
      <c r="X360" s="8">
        <v>178.5</v>
      </c>
      <c r="Y360" s="8">
        <v>159.5</v>
      </c>
      <c r="Z360" s="8">
        <v>167.8</v>
      </c>
      <c r="AA360" s="8">
        <v>171.8</v>
      </c>
      <c r="AB360" s="8">
        <v>178.8</v>
      </c>
      <c r="AC360" s="8">
        <v>168.9</v>
      </c>
      <c r="AD360" s="8">
        <v>174.9</v>
      </c>
    </row>
    <row r="361" spans="1:30" x14ac:dyDescent="0.35">
      <c r="A361" s="8" t="s">
        <v>34</v>
      </c>
      <c r="B361" s="8">
        <v>2023</v>
      </c>
      <c r="C361" s="8" t="s">
        <v>31</v>
      </c>
      <c r="D361" s="8">
        <v>173.8</v>
      </c>
      <c r="E361" s="8">
        <v>210.7</v>
      </c>
      <c r="F361" s="8">
        <v>194.5</v>
      </c>
      <c r="G361" s="8">
        <v>174.6</v>
      </c>
      <c r="H361" s="8">
        <v>187.2</v>
      </c>
      <c r="I361" s="8">
        <v>158.30000000000001</v>
      </c>
      <c r="J361" s="8">
        <v>153.9</v>
      </c>
      <c r="K361" s="8">
        <v>170.9</v>
      </c>
      <c r="L361" s="8">
        <v>121.1</v>
      </c>
      <c r="M361" s="8">
        <v>208.4</v>
      </c>
      <c r="N361" s="8">
        <v>171.4</v>
      </c>
      <c r="O361" s="8">
        <v>191.2</v>
      </c>
      <c r="P361" s="8">
        <v>176.7</v>
      </c>
      <c r="Q361" s="8">
        <v>198.2</v>
      </c>
      <c r="R361" s="8">
        <v>184.9</v>
      </c>
      <c r="S361" s="8">
        <v>177.6</v>
      </c>
      <c r="T361" s="8">
        <v>183.8</v>
      </c>
      <c r="U361" s="8">
        <v>172.1</v>
      </c>
      <c r="V361" s="8">
        <v>182</v>
      </c>
      <c r="W361" s="8">
        <v>172.9</v>
      </c>
      <c r="X361" s="8">
        <v>182.3</v>
      </c>
      <c r="Y361" s="8">
        <v>163.6</v>
      </c>
      <c r="Z361" s="8">
        <v>169.5</v>
      </c>
      <c r="AA361" s="8">
        <v>174.3</v>
      </c>
      <c r="AB361" s="8">
        <v>178.6</v>
      </c>
      <c r="AC361" s="8">
        <v>172.8</v>
      </c>
      <c r="AD361" s="8">
        <v>176.5</v>
      </c>
    </row>
    <row r="362" spans="1:30" x14ac:dyDescent="0.35">
      <c r="A362" s="8" t="s">
        <v>30</v>
      </c>
      <c r="B362" s="8">
        <v>2023</v>
      </c>
      <c r="C362" s="8" t="s">
        <v>35</v>
      </c>
      <c r="D362" s="8">
        <v>174.2</v>
      </c>
      <c r="E362" s="8">
        <v>205.2</v>
      </c>
      <c r="F362" s="8">
        <v>173.9</v>
      </c>
      <c r="G362" s="8">
        <v>177</v>
      </c>
      <c r="H362" s="8">
        <v>183.4</v>
      </c>
      <c r="I362" s="8">
        <v>167.2</v>
      </c>
      <c r="J362" s="8">
        <v>140.9</v>
      </c>
      <c r="K362" s="8">
        <v>170.4</v>
      </c>
      <c r="L362" s="8">
        <v>119.1</v>
      </c>
      <c r="M362" s="8">
        <v>212.1</v>
      </c>
      <c r="N362" s="8">
        <v>177.6</v>
      </c>
      <c r="O362" s="8">
        <v>189.9</v>
      </c>
      <c r="P362" s="8">
        <v>174.8</v>
      </c>
      <c r="Q362" s="8">
        <v>198.3</v>
      </c>
      <c r="R362" s="8">
        <v>190</v>
      </c>
      <c r="S362" s="8">
        <v>187</v>
      </c>
      <c r="T362" s="8">
        <v>189.6</v>
      </c>
      <c r="U362" s="8" t="s">
        <v>32</v>
      </c>
      <c r="V362" s="8">
        <v>181.6</v>
      </c>
      <c r="W362" s="8">
        <v>178.6</v>
      </c>
      <c r="X362" s="8">
        <v>186.6</v>
      </c>
      <c r="Y362" s="8">
        <v>169</v>
      </c>
      <c r="Z362" s="8">
        <v>172.8</v>
      </c>
      <c r="AA362" s="8">
        <v>178.5</v>
      </c>
      <c r="AB362" s="8">
        <v>180.7</v>
      </c>
      <c r="AC362" s="8">
        <v>177.9</v>
      </c>
      <c r="AD362" s="8">
        <v>178</v>
      </c>
    </row>
    <row r="363" spans="1:30" x14ac:dyDescent="0.35">
      <c r="A363" s="8" t="s">
        <v>33</v>
      </c>
      <c r="B363" s="8">
        <v>2023</v>
      </c>
      <c r="C363" s="8" t="s">
        <v>35</v>
      </c>
      <c r="D363" s="8">
        <v>174.7</v>
      </c>
      <c r="E363" s="8">
        <v>212.2</v>
      </c>
      <c r="F363" s="8">
        <v>177.2</v>
      </c>
      <c r="G363" s="8">
        <v>177.9</v>
      </c>
      <c r="H363" s="8">
        <v>172.2</v>
      </c>
      <c r="I363" s="8">
        <v>172.1</v>
      </c>
      <c r="J363" s="8">
        <v>175.8</v>
      </c>
      <c r="K363" s="8">
        <v>172.2</v>
      </c>
      <c r="L363" s="8">
        <v>121.9</v>
      </c>
      <c r="M363" s="8">
        <v>204.8</v>
      </c>
      <c r="N363" s="8">
        <v>164.9</v>
      </c>
      <c r="O363" s="8">
        <v>196.6</v>
      </c>
      <c r="P363" s="8">
        <v>180.7</v>
      </c>
      <c r="Q363" s="8">
        <v>202.7</v>
      </c>
      <c r="R363" s="8">
        <v>180.3</v>
      </c>
      <c r="S363" s="8">
        <v>167</v>
      </c>
      <c r="T363" s="8">
        <v>178.2</v>
      </c>
      <c r="U363" s="8">
        <v>173.5</v>
      </c>
      <c r="V363" s="8">
        <v>182.8</v>
      </c>
      <c r="W363" s="8">
        <v>169.2</v>
      </c>
      <c r="X363" s="8">
        <v>180.8</v>
      </c>
      <c r="Y363" s="8">
        <v>159.80000000000001</v>
      </c>
      <c r="Z363" s="8">
        <v>168.4</v>
      </c>
      <c r="AA363" s="8">
        <v>172.5</v>
      </c>
      <c r="AB363" s="8">
        <v>181.4</v>
      </c>
      <c r="AC363" s="8">
        <v>170</v>
      </c>
      <c r="AD363" s="8">
        <v>176.3</v>
      </c>
    </row>
    <row r="364" spans="1:30" x14ac:dyDescent="0.35">
      <c r="A364" s="8" t="s">
        <v>34</v>
      </c>
      <c r="B364" s="8">
        <v>2023</v>
      </c>
      <c r="C364" s="8" t="s">
        <v>35</v>
      </c>
      <c r="D364" s="8">
        <v>174.4</v>
      </c>
      <c r="E364" s="8">
        <v>207.7</v>
      </c>
      <c r="F364" s="8">
        <v>175.2</v>
      </c>
      <c r="G364" s="8">
        <v>177.3</v>
      </c>
      <c r="H364" s="8">
        <v>179.3</v>
      </c>
      <c r="I364" s="8">
        <v>169.5</v>
      </c>
      <c r="J364" s="8">
        <v>152.69999999999999</v>
      </c>
      <c r="K364" s="8">
        <v>171</v>
      </c>
      <c r="L364" s="8">
        <v>120</v>
      </c>
      <c r="M364" s="8">
        <v>209.7</v>
      </c>
      <c r="N364" s="8">
        <v>172.3</v>
      </c>
      <c r="O364" s="8">
        <v>193</v>
      </c>
      <c r="P364" s="8">
        <v>177</v>
      </c>
      <c r="Q364" s="8">
        <v>199.5</v>
      </c>
      <c r="R364" s="8">
        <v>186.2</v>
      </c>
      <c r="S364" s="8">
        <v>178.7</v>
      </c>
      <c r="T364" s="8">
        <v>185.1</v>
      </c>
      <c r="U364" s="8">
        <v>173.5</v>
      </c>
      <c r="V364" s="8">
        <v>182.1</v>
      </c>
      <c r="W364" s="8">
        <v>174.2</v>
      </c>
      <c r="X364" s="8">
        <v>184.4</v>
      </c>
      <c r="Y364" s="8">
        <v>164.2</v>
      </c>
      <c r="Z364" s="8">
        <v>170.3</v>
      </c>
      <c r="AA364" s="8">
        <v>175</v>
      </c>
      <c r="AB364" s="8">
        <v>181</v>
      </c>
      <c r="AC364" s="8">
        <v>174.1</v>
      </c>
      <c r="AD364" s="8">
        <v>177.2</v>
      </c>
    </row>
    <row r="365" spans="1:30" x14ac:dyDescent="0.35">
      <c r="A365" s="8" t="s">
        <v>30</v>
      </c>
      <c r="B365" s="8">
        <v>2023</v>
      </c>
      <c r="C365" s="8" t="s">
        <v>36</v>
      </c>
      <c r="D365" s="8">
        <v>174.3</v>
      </c>
      <c r="E365" s="8">
        <v>205.2</v>
      </c>
      <c r="F365" s="8">
        <v>173.9</v>
      </c>
      <c r="G365" s="8">
        <v>177</v>
      </c>
      <c r="H365" s="8">
        <v>183.3</v>
      </c>
      <c r="I365" s="8">
        <v>167.2</v>
      </c>
      <c r="J365" s="8">
        <v>140.9</v>
      </c>
      <c r="K365" s="8">
        <v>170.5</v>
      </c>
      <c r="L365" s="8">
        <v>119.1</v>
      </c>
      <c r="M365" s="8">
        <v>212.1</v>
      </c>
      <c r="N365" s="8">
        <v>177.6</v>
      </c>
      <c r="O365" s="8">
        <v>189.9</v>
      </c>
      <c r="P365" s="8">
        <v>174.8</v>
      </c>
      <c r="Q365" s="8">
        <v>198.4</v>
      </c>
      <c r="R365" s="8">
        <v>190</v>
      </c>
      <c r="S365" s="8">
        <v>187</v>
      </c>
      <c r="T365" s="8">
        <v>189.6</v>
      </c>
      <c r="U365" s="8" t="s">
        <v>32</v>
      </c>
      <c r="V365" s="8">
        <v>181.4</v>
      </c>
      <c r="W365" s="8">
        <v>178.6</v>
      </c>
      <c r="X365" s="8">
        <v>186.6</v>
      </c>
      <c r="Y365" s="8">
        <v>169</v>
      </c>
      <c r="Z365" s="8">
        <v>172.8</v>
      </c>
      <c r="AA365" s="8">
        <v>178.5</v>
      </c>
      <c r="AB365" s="8">
        <v>180.7</v>
      </c>
      <c r="AC365" s="8">
        <v>177.9</v>
      </c>
      <c r="AD365" s="8">
        <v>178</v>
      </c>
    </row>
    <row r="366" spans="1:30" x14ac:dyDescent="0.35">
      <c r="A366" s="8" t="s">
        <v>33</v>
      </c>
      <c r="B366" s="8">
        <v>2023</v>
      </c>
      <c r="C366" s="8" t="s">
        <v>36</v>
      </c>
      <c r="D366" s="8">
        <v>174.7</v>
      </c>
      <c r="E366" s="8">
        <v>212.2</v>
      </c>
      <c r="F366" s="8">
        <v>177.2</v>
      </c>
      <c r="G366" s="8">
        <v>177.9</v>
      </c>
      <c r="H366" s="8">
        <v>172.2</v>
      </c>
      <c r="I366" s="8">
        <v>172.1</v>
      </c>
      <c r="J366" s="8">
        <v>175.9</v>
      </c>
      <c r="K366" s="8">
        <v>172.2</v>
      </c>
      <c r="L366" s="8">
        <v>121.9</v>
      </c>
      <c r="M366" s="8">
        <v>204.8</v>
      </c>
      <c r="N366" s="8">
        <v>164.9</v>
      </c>
      <c r="O366" s="8">
        <v>196.6</v>
      </c>
      <c r="P366" s="8">
        <v>180.8</v>
      </c>
      <c r="Q366" s="8">
        <v>202.7</v>
      </c>
      <c r="R366" s="8">
        <v>180.2</v>
      </c>
      <c r="S366" s="8">
        <v>167</v>
      </c>
      <c r="T366" s="8">
        <v>178.2</v>
      </c>
      <c r="U366" s="8">
        <v>173.5</v>
      </c>
      <c r="V366" s="8">
        <v>182.6</v>
      </c>
      <c r="W366" s="8">
        <v>169.2</v>
      </c>
      <c r="X366" s="8">
        <v>180.8</v>
      </c>
      <c r="Y366" s="8">
        <v>159.80000000000001</v>
      </c>
      <c r="Z366" s="8">
        <v>168.4</v>
      </c>
      <c r="AA366" s="8">
        <v>172.5</v>
      </c>
      <c r="AB366" s="8">
        <v>181.5</v>
      </c>
      <c r="AC366" s="8">
        <v>170</v>
      </c>
      <c r="AD366" s="8">
        <v>176.3</v>
      </c>
    </row>
    <row r="367" spans="1:30" x14ac:dyDescent="0.35">
      <c r="A367" s="8" t="s">
        <v>34</v>
      </c>
      <c r="B367" s="8">
        <v>2023</v>
      </c>
      <c r="C367" s="8" t="s">
        <v>36</v>
      </c>
      <c r="D367" s="8">
        <v>174.4</v>
      </c>
      <c r="E367" s="8">
        <v>207.7</v>
      </c>
      <c r="F367" s="8">
        <v>175.2</v>
      </c>
      <c r="G367" s="8">
        <v>177.3</v>
      </c>
      <c r="H367" s="8">
        <v>179.2</v>
      </c>
      <c r="I367" s="8">
        <v>169.5</v>
      </c>
      <c r="J367" s="8">
        <v>152.80000000000001</v>
      </c>
      <c r="K367" s="8">
        <v>171.1</v>
      </c>
      <c r="L367" s="8">
        <v>120</v>
      </c>
      <c r="M367" s="8">
        <v>209.7</v>
      </c>
      <c r="N367" s="8">
        <v>172.3</v>
      </c>
      <c r="O367" s="8">
        <v>193</v>
      </c>
      <c r="P367" s="8">
        <v>177</v>
      </c>
      <c r="Q367" s="8">
        <v>199.5</v>
      </c>
      <c r="R367" s="8">
        <v>186.1</v>
      </c>
      <c r="S367" s="8">
        <v>178.7</v>
      </c>
      <c r="T367" s="8">
        <v>185.1</v>
      </c>
      <c r="U367" s="8">
        <v>173.5</v>
      </c>
      <c r="V367" s="8">
        <v>181.9</v>
      </c>
      <c r="W367" s="8">
        <v>174.2</v>
      </c>
      <c r="X367" s="8">
        <v>184.4</v>
      </c>
      <c r="Y367" s="8">
        <v>164.2</v>
      </c>
      <c r="Z367" s="8">
        <v>170.3</v>
      </c>
      <c r="AA367" s="8">
        <v>175</v>
      </c>
      <c r="AB367" s="8">
        <v>181</v>
      </c>
      <c r="AC367" s="8">
        <v>174.1</v>
      </c>
      <c r="AD367" s="8">
        <v>177.2</v>
      </c>
    </row>
    <row r="368" spans="1:30" x14ac:dyDescent="0.35">
      <c r="A368" s="8" t="s">
        <v>30</v>
      </c>
      <c r="B368" s="8">
        <v>2023</v>
      </c>
      <c r="C368" s="8" t="s">
        <v>37</v>
      </c>
      <c r="D368" s="8">
        <v>173.3</v>
      </c>
      <c r="E368" s="8">
        <v>206.9</v>
      </c>
      <c r="F368" s="8">
        <v>167.9</v>
      </c>
      <c r="G368" s="8">
        <v>178.2</v>
      </c>
      <c r="H368" s="8">
        <v>178.5</v>
      </c>
      <c r="I368" s="8">
        <v>173.7</v>
      </c>
      <c r="J368" s="8">
        <v>142.80000000000001</v>
      </c>
      <c r="K368" s="8">
        <v>172.8</v>
      </c>
      <c r="L368" s="8">
        <v>120.4</v>
      </c>
      <c r="M368" s="8">
        <v>215.5</v>
      </c>
      <c r="N368" s="8">
        <v>178.2</v>
      </c>
      <c r="O368" s="8">
        <v>190.5</v>
      </c>
      <c r="P368" s="8">
        <v>175.5</v>
      </c>
      <c r="Q368" s="8">
        <v>199.5</v>
      </c>
      <c r="R368" s="8">
        <v>190.7</v>
      </c>
      <c r="S368" s="8">
        <v>187.3</v>
      </c>
      <c r="T368" s="8">
        <v>190.2</v>
      </c>
      <c r="U368" s="8" t="s">
        <v>48</v>
      </c>
      <c r="V368" s="8">
        <v>181.5</v>
      </c>
      <c r="W368" s="8">
        <v>179.1</v>
      </c>
      <c r="X368" s="8">
        <v>187.2</v>
      </c>
      <c r="Y368" s="8">
        <v>169.4</v>
      </c>
      <c r="Z368" s="8">
        <v>173.2</v>
      </c>
      <c r="AA368" s="8">
        <v>179.4</v>
      </c>
      <c r="AB368" s="8">
        <v>183.8</v>
      </c>
      <c r="AC368" s="8">
        <v>178.9</v>
      </c>
      <c r="AD368" s="8">
        <v>178.8</v>
      </c>
    </row>
    <row r="369" spans="1:30" x14ac:dyDescent="0.35">
      <c r="A369" s="8" t="s">
        <v>33</v>
      </c>
      <c r="B369" s="8">
        <v>2023</v>
      </c>
      <c r="C369" s="8" t="s">
        <v>37</v>
      </c>
      <c r="D369" s="8">
        <v>174.8</v>
      </c>
      <c r="E369" s="8">
        <v>213.7</v>
      </c>
      <c r="F369" s="8">
        <v>172.4</v>
      </c>
      <c r="G369" s="8">
        <v>178.8</v>
      </c>
      <c r="H369" s="8">
        <v>168.7</v>
      </c>
      <c r="I369" s="8">
        <v>179.2</v>
      </c>
      <c r="J369" s="8">
        <v>179.9</v>
      </c>
      <c r="K369" s="8">
        <v>174.7</v>
      </c>
      <c r="L369" s="8">
        <v>123.1</v>
      </c>
      <c r="M369" s="8">
        <v>207.8</v>
      </c>
      <c r="N369" s="8">
        <v>165.5</v>
      </c>
      <c r="O369" s="8">
        <v>197</v>
      </c>
      <c r="P369" s="8">
        <v>182.1</v>
      </c>
      <c r="Q369" s="8">
        <v>203.5</v>
      </c>
      <c r="R369" s="8">
        <v>181</v>
      </c>
      <c r="S369" s="8">
        <v>167.7</v>
      </c>
      <c r="T369" s="8">
        <v>178.9</v>
      </c>
      <c r="U369" s="8">
        <v>175.2</v>
      </c>
      <c r="V369" s="8">
        <v>182.1</v>
      </c>
      <c r="W369" s="8">
        <v>169.6</v>
      </c>
      <c r="X369" s="8">
        <v>181.5</v>
      </c>
      <c r="Y369" s="8">
        <v>160.1</v>
      </c>
      <c r="Z369" s="8">
        <v>168.8</v>
      </c>
      <c r="AA369" s="8">
        <v>174.2</v>
      </c>
      <c r="AB369" s="8">
        <v>184.4</v>
      </c>
      <c r="AC369" s="8">
        <v>170.9</v>
      </c>
      <c r="AD369" s="8">
        <v>177.4</v>
      </c>
    </row>
    <row r="370" spans="1:30" x14ac:dyDescent="0.35">
      <c r="A370" s="8" t="s">
        <v>34</v>
      </c>
      <c r="B370" s="8">
        <v>2023</v>
      </c>
      <c r="C370" s="8" t="s">
        <v>37</v>
      </c>
      <c r="D370" s="8">
        <v>173.8</v>
      </c>
      <c r="E370" s="8">
        <v>209.3</v>
      </c>
      <c r="F370" s="8">
        <v>169.6</v>
      </c>
      <c r="G370" s="8">
        <v>178.4</v>
      </c>
      <c r="H370" s="8">
        <v>174.9</v>
      </c>
      <c r="I370" s="8">
        <v>176.3</v>
      </c>
      <c r="J370" s="8">
        <v>155.4</v>
      </c>
      <c r="K370" s="8">
        <v>173.4</v>
      </c>
      <c r="L370" s="8">
        <v>121.3</v>
      </c>
      <c r="M370" s="8">
        <v>212.9</v>
      </c>
      <c r="N370" s="8">
        <v>172.9</v>
      </c>
      <c r="O370" s="8">
        <v>193.5</v>
      </c>
      <c r="P370" s="8">
        <v>177.9</v>
      </c>
      <c r="Q370" s="8">
        <v>200.6</v>
      </c>
      <c r="R370" s="8">
        <v>186.9</v>
      </c>
      <c r="S370" s="8">
        <v>179.2</v>
      </c>
      <c r="T370" s="8">
        <v>185.7</v>
      </c>
      <c r="U370" s="8">
        <v>175.2</v>
      </c>
      <c r="V370" s="8">
        <v>181.7</v>
      </c>
      <c r="W370" s="8">
        <v>174.6</v>
      </c>
      <c r="X370" s="8">
        <v>185</v>
      </c>
      <c r="Y370" s="8">
        <v>164.5</v>
      </c>
      <c r="Z370" s="8">
        <v>170.7</v>
      </c>
      <c r="AA370" s="8">
        <v>176.4</v>
      </c>
      <c r="AB370" s="8">
        <v>184</v>
      </c>
      <c r="AC370" s="8">
        <v>175</v>
      </c>
      <c r="AD370" s="8">
        <v>178.1</v>
      </c>
    </row>
    <row r="371" spans="1:30" x14ac:dyDescent="0.35">
      <c r="A371" s="8" t="s">
        <v>30</v>
      </c>
      <c r="B371" s="8">
        <v>2023</v>
      </c>
      <c r="C371" s="8" t="s">
        <v>38</v>
      </c>
      <c r="D371" s="8">
        <v>173.2</v>
      </c>
      <c r="E371" s="8">
        <v>211.5</v>
      </c>
      <c r="F371" s="8">
        <v>171</v>
      </c>
      <c r="G371" s="8">
        <v>179.6</v>
      </c>
      <c r="H371" s="8">
        <v>173.3</v>
      </c>
      <c r="I371" s="8">
        <v>169</v>
      </c>
      <c r="J371" s="8">
        <v>148.69999999999999</v>
      </c>
      <c r="K371" s="8">
        <v>174.9</v>
      </c>
      <c r="L371" s="8">
        <v>121.9</v>
      </c>
      <c r="M371" s="8">
        <v>221</v>
      </c>
      <c r="N371" s="8">
        <v>178.7</v>
      </c>
      <c r="O371" s="8">
        <v>191.1</v>
      </c>
      <c r="P371" s="8">
        <v>176.8</v>
      </c>
      <c r="Q371" s="8">
        <v>199.9</v>
      </c>
      <c r="R371" s="8">
        <v>191.2</v>
      </c>
      <c r="S371" s="8">
        <v>187.9</v>
      </c>
      <c r="T371" s="8">
        <v>190.8</v>
      </c>
      <c r="U371" s="8" t="s">
        <v>48</v>
      </c>
      <c r="V371" s="8">
        <v>182.5</v>
      </c>
      <c r="W371" s="8">
        <v>179.8</v>
      </c>
      <c r="X371" s="8">
        <v>187.8</v>
      </c>
      <c r="Y371" s="8">
        <v>169.7</v>
      </c>
      <c r="Z371" s="8">
        <v>173.8</v>
      </c>
      <c r="AA371" s="8">
        <v>180.3</v>
      </c>
      <c r="AB371" s="8">
        <v>184.9</v>
      </c>
      <c r="AC371" s="8">
        <v>179.5</v>
      </c>
      <c r="AD371" s="8">
        <v>179.8</v>
      </c>
    </row>
    <row r="372" spans="1:30" x14ac:dyDescent="0.35">
      <c r="A372" s="8" t="s">
        <v>33</v>
      </c>
      <c r="B372" s="8">
        <v>2023</v>
      </c>
      <c r="C372" s="8" t="s">
        <v>38</v>
      </c>
      <c r="D372" s="8">
        <v>174.7</v>
      </c>
      <c r="E372" s="8">
        <v>219.4</v>
      </c>
      <c r="F372" s="8">
        <v>176.7</v>
      </c>
      <c r="G372" s="8">
        <v>179.4</v>
      </c>
      <c r="H372" s="8">
        <v>164.4</v>
      </c>
      <c r="I372" s="8">
        <v>175.8</v>
      </c>
      <c r="J372" s="8">
        <v>185</v>
      </c>
      <c r="K372" s="8">
        <v>176.9</v>
      </c>
      <c r="L372" s="8">
        <v>124.2</v>
      </c>
      <c r="M372" s="8">
        <v>211.9</v>
      </c>
      <c r="N372" s="8">
        <v>165.9</v>
      </c>
      <c r="O372" s="8">
        <v>197.7</v>
      </c>
      <c r="P372" s="8">
        <v>183.1</v>
      </c>
      <c r="Q372" s="8">
        <v>204.2</v>
      </c>
      <c r="R372" s="8">
        <v>181.3</v>
      </c>
      <c r="S372" s="8">
        <v>168.1</v>
      </c>
      <c r="T372" s="8">
        <v>179.3</v>
      </c>
      <c r="U372" s="8">
        <v>175.6</v>
      </c>
      <c r="V372" s="8">
        <v>183.4</v>
      </c>
      <c r="W372" s="8">
        <v>170.1</v>
      </c>
      <c r="X372" s="8">
        <v>182.2</v>
      </c>
      <c r="Y372" s="8">
        <v>160.4</v>
      </c>
      <c r="Z372" s="8">
        <v>169.2</v>
      </c>
      <c r="AA372" s="8">
        <v>174.8</v>
      </c>
      <c r="AB372" s="8">
        <v>185.6</v>
      </c>
      <c r="AC372" s="8">
        <v>171.6</v>
      </c>
      <c r="AD372" s="8">
        <v>178.2</v>
      </c>
    </row>
    <row r="373" spans="1:30" x14ac:dyDescent="0.35">
      <c r="A373" s="8" t="s">
        <v>34</v>
      </c>
      <c r="B373" s="8">
        <v>2023</v>
      </c>
      <c r="C373" s="8" t="s">
        <v>38</v>
      </c>
      <c r="D373" s="8">
        <v>173.7</v>
      </c>
      <c r="E373" s="8">
        <v>214.3</v>
      </c>
      <c r="F373" s="8">
        <v>173.2</v>
      </c>
      <c r="G373" s="8">
        <v>179.5</v>
      </c>
      <c r="H373" s="8">
        <v>170</v>
      </c>
      <c r="I373" s="8">
        <v>172.2</v>
      </c>
      <c r="J373" s="8">
        <v>161</v>
      </c>
      <c r="K373" s="8">
        <v>175.6</v>
      </c>
      <c r="L373" s="8">
        <v>122.7</v>
      </c>
      <c r="M373" s="8">
        <v>218</v>
      </c>
      <c r="N373" s="8">
        <v>173.4</v>
      </c>
      <c r="O373" s="8">
        <v>194.2</v>
      </c>
      <c r="P373" s="8">
        <v>179.1</v>
      </c>
      <c r="Q373" s="8">
        <v>201</v>
      </c>
      <c r="R373" s="8">
        <v>187.3</v>
      </c>
      <c r="S373" s="8">
        <v>179.7</v>
      </c>
      <c r="T373" s="8">
        <v>186.2</v>
      </c>
      <c r="U373" s="8">
        <v>175.6</v>
      </c>
      <c r="V373" s="8">
        <v>182.8</v>
      </c>
      <c r="W373" s="8">
        <v>175.2</v>
      </c>
      <c r="X373" s="8">
        <v>185.7</v>
      </c>
      <c r="Y373" s="8">
        <v>164.8</v>
      </c>
      <c r="Z373" s="8">
        <v>171.2</v>
      </c>
      <c r="AA373" s="8">
        <v>177.1</v>
      </c>
      <c r="AB373" s="8">
        <v>185.2</v>
      </c>
      <c r="AC373" s="8">
        <v>175.7</v>
      </c>
      <c r="AD373" s="8">
        <v>179.1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A0DA-4935-4336-8283-43614191D076}">
  <dimension ref="A1:L35"/>
  <sheetViews>
    <sheetView tabSelected="1" workbookViewId="0">
      <selection activeCell="H6" sqref="H6"/>
    </sheetView>
  </sheetViews>
  <sheetFormatPr defaultRowHeight="14.5" x14ac:dyDescent="0.35"/>
  <cols>
    <col min="1" max="1" width="6.7265625" bestFit="1" customWidth="1"/>
    <col min="2" max="2" width="21.08984375" bestFit="1" customWidth="1"/>
    <col min="3" max="3" width="16.7265625" customWidth="1"/>
    <col min="5" max="5" width="8.984375E-2" customWidth="1"/>
    <col min="6" max="6" width="30.7265625" bestFit="1" customWidth="1"/>
    <col min="7" max="7" width="12.54296875" customWidth="1"/>
    <col min="8" max="8" width="31.7265625" bestFit="1" customWidth="1"/>
    <col min="9" max="9" width="30.7265625" bestFit="1" customWidth="1"/>
  </cols>
  <sheetData>
    <row r="1" spans="1:9" x14ac:dyDescent="0.35">
      <c r="A1" s="35" t="s">
        <v>182</v>
      </c>
      <c r="B1" s="35"/>
      <c r="C1" s="35"/>
      <c r="F1" s="37" t="s">
        <v>185</v>
      </c>
      <c r="G1" s="38"/>
      <c r="H1" s="38"/>
      <c r="I1" s="38"/>
    </row>
    <row r="2" spans="1:9" x14ac:dyDescent="0.35">
      <c r="A2" s="36"/>
      <c r="B2" s="36"/>
      <c r="C2" s="36"/>
      <c r="F2" s="39"/>
      <c r="G2" s="39"/>
      <c r="H2" s="39"/>
      <c r="I2" s="39"/>
    </row>
    <row r="3" spans="1:9" x14ac:dyDescent="0.35">
      <c r="A3" s="20"/>
      <c r="B3" s="20"/>
      <c r="C3" s="20"/>
      <c r="F3" s="20"/>
      <c r="G3" s="20"/>
      <c r="H3" s="20"/>
      <c r="I3" s="20"/>
    </row>
    <row r="4" spans="1:9" x14ac:dyDescent="0.35">
      <c r="A4" s="20" t="s">
        <v>1</v>
      </c>
      <c r="B4" s="20" t="s">
        <v>183</v>
      </c>
      <c r="C4" s="20" t="s">
        <v>184</v>
      </c>
      <c r="F4" s="20" t="s">
        <v>49</v>
      </c>
      <c r="G4" s="20" t="s">
        <v>0</v>
      </c>
      <c r="H4" s="20" t="s">
        <v>186</v>
      </c>
      <c r="I4" s="20" t="s">
        <v>187</v>
      </c>
    </row>
    <row r="5" spans="1:9" x14ac:dyDescent="0.35">
      <c r="A5" s="21">
        <v>45403</v>
      </c>
      <c r="B5" s="22">
        <v>63309</v>
      </c>
      <c r="C5" s="22">
        <v>74208</v>
      </c>
      <c r="F5" s="24" t="s">
        <v>3</v>
      </c>
      <c r="G5" s="24" t="s">
        <v>34</v>
      </c>
      <c r="H5" s="25">
        <f>CORREL('Q5'!$B$5:$B$28,'Category data 2021-2023 Q5'!B38:Y38)</f>
        <v>0.38366095069419615</v>
      </c>
      <c r="I5" s="25">
        <f>CORREL($C$5:$C$28,'Category data 2021-2023 Q5'!B38:Y38)</f>
        <v>0.39372805169929426</v>
      </c>
    </row>
    <row r="6" spans="1:9" x14ac:dyDescent="0.35">
      <c r="A6" s="21">
        <v>45433</v>
      </c>
      <c r="B6" s="22">
        <v>60800</v>
      </c>
      <c r="C6" s="22">
        <v>70046</v>
      </c>
      <c r="F6" s="24" t="s">
        <v>4</v>
      </c>
      <c r="G6" s="24" t="s">
        <v>34</v>
      </c>
      <c r="H6" s="25">
        <f>CORREL('Q5'!$B$5:$B$28,'Category data 2021-2023 Q5'!B39:Y39)</f>
        <v>0.77688985208576888</v>
      </c>
      <c r="I6" s="25">
        <f>CORREL($C$5:$C$28,'Category data 2021-2023 Q5'!B39:Y39)</f>
        <v>0.77255557137499586</v>
      </c>
    </row>
    <row r="7" spans="1:9" x14ac:dyDescent="0.35">
      <c r="A7" s="21">
        <v>45464</v>
      </c>
      <c r="B7" s="22">
        <v>61073</v>
      </c>
      <c r="C7" s="22">
        <v>71679</v>
      </c>
      <c r="F7" s="24" t="s">
        <v>5</v>
      </c>
      <c r="G7" s="24" t="s">
        <v>34</v>
      </c>
      <c r="H7" s="25">
        <f>CORREL('Q5'!$B$5:$B$28,'Category data 2021-2023 Q5'!B40:Y40)</f>
        <v>-0.22999209803516488</v>
      </c>
      <c r="I7" s="25">
        <f>CORREL($C$5:$C$28,'Category data 2021-2023 Q5'!B40:Y40)</f>
        <v>-0.21698221038329499</v>
      </c>
    </row>
    <row r="8" spans="1:9" x14ac:dyDescent="0.35">
      <c r="A8" s="23">
        <v>45494</v>
      </c>
      <c r="B8" s="22">
        <v>59461</v>
      </c>
      <c r="C8" s="22">
        <v>72860</v>
      </c>
      <c r="F8" s="24" t="s">
        <v>6</v>
      </c>
      <c r="G8" s="24" t="s">
        <v>34</v>
      </c>
      <c r="H8" s="25">
        <f>CORREL('Q5'!$B$5:$B$28,'Category data 2021-2023 Q5'!B41:Y41)</f>
        <v>0.49262018728084284</v>
      </c>
      <c r="I8" s="25">
        <f>CORREL($C$5:$C$28,'Category data 2021-2023 Q5'!B41:Y41)</f>
        <v>0.50472651759961396</v>
      </c>
    </row>
    <row r="9" spans="1:9" x14ac:dyDescent="0.35">
      <c r="A9" s="23">
        <v>45525</v>
      </c>
      <c r="B9" s="22">
        <v>67311</v>
      </c>
      <c r="C9" s="22">
        <v>80983</v>
      </c>
      <c r="F9" s="24" t="s">
        <v>8</v>
      </c>
      <c r="G9" s="24" t="s">
        <v>34</v>
      </c>
      <c r="H9" s="25">
        <f>CORREL('Q5'!$B$5:$B$28,'Category data 2021-2023 Q5'!B42:Y42)</f>
        <v>0.76921432308331628</v>
      </c>
      <c r="I9" s="25">
        <f>CORREL($C$5:$C$28,'Category data 2021-2023 Q5'!B42:Y42)</f>
        <v>0.77470173358588923</v>
      </c>
    </row>
    <row r="10" spans="1:9" x14ac:dyDescent="0.35">
      <c r="A10" s="23">
        <v>45556</v>
      </c>
      <c r="B10" s="22">
        <v>69110</v>
      </c>
      <c r="C10" s="22">
        <v>83035</v>
      </c>
      <c r="F10" s="24" t="s">
        <v>7</v>
      </c>
      <c r="G10" s="24" t="s">
        <v>34</v>
      </c>
      <c r="H10" s="25">
        <f>CORREL('Q5'!$B$5:$B$28,'Category data 2021-2023 Q5'!B43:Y43)</f>
        <v>0.4735809527112626</v>
      </c>
      <c r="I10" s="25">
        <f>CORREL($C$5:$C$28,'Category data 2021-2023 Q5'!B43:Y43)</f>
        <v>0.4425729396605832</v>
      </c>
    </row>
    <row r="11" spans="1:9" x14ac:dyDescent="0.35">
      <c r="A11" s="23">
        <v>45586</v>
      </c>
      <c r="B11" s="22">
        <v>72054</v>
      </c>
      <c r="C11" s="22">
        <v>91472</v>
      </c>
      <c r="F11" s="24" t="s">
        <v>9</v>
      </c>
      <c r="G11" s="24" t="s">
        <v>34</v>
      </c>
      <c r="H11" s="25">
        <f>CORREL('Q5'!$B$5:$B$28,'Category data 2021-2023 Q5'!B44:Y44)</f>
        <v>0.37988604533081849</v>
      </c>
      <c r="I11" s="25">
        <f>CORREL($C$5:$C$28,'Category data 2021-2023 Q5'!B44:Y44)</f>
        <v>0.39369455799387443</v>
      </c>
    </row>
    <row r="12" spans="1:9" x14ac:dyDescent="0.35">
      <c r="A12" s="23">
        <v>45617</v>
      </c>
      <c r="B12" s="22">
        <v>79009</v>
      </c>
      <c r="C12" s="22">
        <v>95105</v>
      </c>
      <c r="F12" s="24" t="s">
        <v>10</v>
      </c>
      <c r="G12" s="24" t="s">
        <v>34</v>
      </c>
      <c r="H12" s="25">
        <f>CORREL('Q5'!$B$5:$B$28,'Category data 2021-2023 Q5'!B45:Y45)</f>
        <v>0.12989672987286868</v>
      </c>
      <c r="I12" s="25">
        <f>CORREL($C$5:$C$28,'Category data 2021-2023 Q5'!B45:Y45)</f>
        <v>0.14296361639924415</v>
      </c>
    </row>
    <row r="13" spans="1:9" x14ac:dyDescent="0.35">
      <c r="A13" s="23">
        <v>45647</v>
      </c>
      <c r="B13" s="22">
        <v>81771</v>
      </c>
      <c r="C13" s="22">
        <v>100381</v>
      </c>
      <c r="F13" s="24" t="s">
        <v>11</v>
      </c>
      <c r="G13" s="24" t="s">
        <v>34</v>
      </c>
      <c r="H13" s="25">
        <f>CORREL('Q5'!$B$5:$B$28,'Category data 2021-2023 Q5'!B46:Y46)</f>
        <v>0.4572532765842115</v>
      </c>
      <c r="I13" s="25">
        <f>CORREL($C$5:$C$28,'Category data 2021-2023 Q5'!B46:Y46)</f>
        <v>0.49284745087843884</v>
      </c>
    </row>
    <row r="14" spans="1:9" x14ac:dyDescent="0.35">
      <c r="A14" s="23">
        <v>45313</v>
      </c>
      <c r="B14" s="22">
        <v>86693</v>
      </c>
      <c r="C14" s="22">
        <v>101828</v>
      </c>
      <c r="F14" s="24" t="s">
        <v>12</v>
      </c>
      <c r="G14" s="24" t="s">
        <v>34</v>
      </c>
      <c r="H14" s="25">
        <f>CORREL('Q5'!$B$5:$B$28,'Category data 2021-2023 Q5'!B47:Y47)</f>
        <v>0.49085655366575026</v>
      </c>
      <c r="I14" s="25">
        <f>CORREL($C$5:$C$28,'Category data 2021-2023 Q5'!B47:Y47)</f>
        <v>0.49600213319586001</v>
      </c>
    </row>
    <row r="15" spans="1:9" x14ac:dyDescent="0.35">
      <c r="A15" s="23">
        <v>45344</v>
      </c>
      <c r="B15" s="22">
        <v>87441</v>
      </c>
      <c r="C15" s="22">
        <v>102318</v>
      </c>
      <c r="F15" s="24" t="s">
        <v>13</v>
      </c>
      <c r="G15" s="24" t="s">
        <v>34</v>
      </c>
      <c r="H15" s="25">
        <f>CORREL('Q5'!$B$5:$B$28,'Category data 2021-2023 Q5'!B48:Y48)</f>
        <v>0.62035225220314205</v>
      </c>
      <c r="I15" s="25">
        <f>CORREL($C$5:$C$28,'Category data 2021-2023 Q5'!B48:Y48)</f>
        <v>0.63611166803045471</v>
      </c>
    </row>
    <row r="16" spans="1:9" x14ac:dyDescent="0.35">
      <c r="A16" s="23">
        <v>45373</v>
      </c>
      <c r="B16" s="22">
        <v>113229</v>
      </c>
      <c r="C16" s="22">
        <v>134181</v>
      </c>
      <c r="F16" s="24" t="s">
        <v>14</v>
      </c>
      <c r="G16" s="24" t="s">
        <v>34</v>
      </c>
      <c r="H16" s="25">
        <f>CORREL('Q5'!$B$5:$B$28,'Category data 2021-2023 Q5'!B49:Y49)</f>
        <v>0.58818532547485636</v>
      </c>
      <c r="I16" s="25">
        <f>CORREL($C$5:$C$28,'Category data 2021-2023 Q5'!B49:Y49)</f>
        <v>0.59822000989377455</v>
      </c>
    </row>
    <row r="17" spans="1:9" x14ac:dyDescent="0.35">
      <c r="A17" s="23">
        <v>45404</v>
      </c>
      <c r="B17" s="22">
        <v>128800</v>
      </c>
      <c r="C17" s="22">
        <v>151258</v>
      </c>
      <c r="F17" s="24" t="s">
        <v>15</v>
      </c>
      <c r="G17" s="24" t="s">
        <v>34</v>
      </c>
      <c r="H17" s="25">
        <f>CORREL('Q5'!$B$5:$B$28,'Category data 2021-2023 Q5'!B50:Y50)</f>
        <v>0.66258790385956778</v>
      </c>
      <c r="I17" s="25">
        <f>CORREL($C$5:$C$28,'Category data 2021-2023 Q5'!B50:Y50)</f>
        <v>0.67406118927173608</v>
      </c>
    </row>
    <row r="18" spans="1:9" x14ac:dyDescent="0.35">
      <c r="A18" s="23">
        <v>45434</v>
      </c>
      <c r="B18" s="22">
        <v>119634</v>
      </c>
      <c r="C18" s="22">
        <v>137782</v>
      </c>
      <c r="F18" s="24" t="s">
        <v>16</v>
      </c>
      <c r="G18" s="24" t="s">
        <v>34</v>
      </c>
      <c r="H18" s="25">
        <f>CORREL('Q5'!$B$5:$B$28,'Category data 2021-2023 Q5'!B51:Y51)</f>
        <v>0.45158949005075633</v>
      </c>
      <c r="I18" s="25">
        <f>CORREL($C$5:$C$28,'Category data 2021-2023 Q5'!B51:Y51)</f>
        <v>0.47047427895153326</v>
      </c>
    </row>
    <row r="19" spans="1:9" x14ac:dyDescent="0.35">
      <c r="A19" s="23">
        <v>45465</v>
      </c>
      <c r="B19" s="22">
        <v>121898</v>
      </c>
      <c r="C19" s="22">
        <v>140362</v>
      </c>
      <c r="F19" s="24" t="s">
        <v>17</v>
      </c>
      <c r="G19" s="24" t="s">
        <v>34</v>
      </c>
      <c r="H19" s="25">
        <f>CORREL('Q5'!$B$5:$B$28,'Category data 2021-2023 Q5'!B52:Y52)</f>
        <v>0.62398831168466473</v>
      </c>
      <c r="I19" s="25">
        <f>CORREL($C$5:$C$28,'Category data 2021-2023 Q5'!B52:Y52)</f>
        <v>0.63293247427820665</v>
      </c>
    </row>
    <row r="20" spans="1:9" x14ac:dyDescent="0.35">
      <c r="A20" s="23">
        <v>45495</v>
      </c>
      <c r="B20" s="22">
        <v>128755</v>
      </c>
      <c r="C20" s="22">
        <v>148619</v>
      </c>
      <c r="F20" s="24" t="s">
        <v>18</v>
      </c>
      <c r="G20" s="24" t="s">
        <v>34</v>
      </c>
      <c r="H20" s="25">
        <f>CORREL('Q5'!$B$5:$B$28,'Category data 2021-2023 Q5'!B53:Y53)</f>
        <v>0.65523458607282237</v>
      </c>
      <c r="I20" s="25">
        <f>CORREL($C$5:$C$28,'Category data 2021-2023 Q5'!B53:Y53)</f>
        <v>0.66244501582353366</v>
      </c>
    </row>
    <row r="21" spans="1:9" x14ac:dyDescent="0.35">
      <c r="A21" s="23">
        <v>45526</v>
      </c>
      <c r="B21" s="22">
        <v>104567</v>
      </c>
      <c r="C21" s="22">
        <v>120976</v>
      </c>
      <c r="F21" s="24" t="s">
        <v>19</v>
      </c>
      <c r="G21" s="24" t="s">
        <v>34</v>
      </c>
      <c r="H21" s="25">
        <f>CORREL('Q5'!$B$5:$B$28,'Category data 2021-2023 Q5'!B54:Y54)</f>
        <v>0.62914069487150548</v>
      </c>
      <c r="I21" s="25">
        <f>CORREL($C$5:$C$28,'Category data 2021-2023 Q5'!B54:Y54)</f>
        <v>0.63779345207113924</v>
      </c>
    </row>
    <row r="22" spans="1:9" x14ac:dyDescent="0.35">
      <c r="A22" s="23">
        <v>45557</v>
      </c>
      <c r="B22" s="22">
        <v>95158</v>
      </c>
      <c r="C22" s="22">
        <v>110016</v>
      </c>
      <c r="F22" s="24" t="s">
        <v>20</v>
      </c>
      <c r="G22" s="24" t="s">
        <v>34</v>
      </c>
      <c r="H22" s="25">
        <f>CORREL('Q5'!$B$5:$B$28,'Category data 2021-2023 Q5'!B55:Y55)</f>
        <v>0.55347777509285989</v>
      </c>
      <c r="I22" s="25">
        <f>CORREL($C$5:$C$28,'Category data 2021-2023 Q5'!B55:Y55)</f>
        <v>0.56491440600985598</v>
      </c>
    </row>
    <row r="23" spans="1:9" x14ac:dyDescent="0.35">
      <c r="A23" s="23">
        <v>45587</v>
      </c>
      <c r="B23" s="22">
        <v>99194</v>
      </c>
      <c r="C23" s="22">
        <v>116548</v>
      </c>
      <c r="F23" s="24" t="s">
        <v>21</v>
      </c>
      <c r="G23" s="24" t="s">
        <v>34</v>
      </c>
      <c r="H23" s="25">
        <f>CORREL('Q5'!$B$5:$B$28,'Category data 2021-2023 Q5'!B56:Y56)</f>
        <v>0.659125392434595</v>
      </c>
      <c r="I23" s="25">
        <f>CORREL($C$5:$C$28,'Category data 2021-2023 Q5'!B56:Y56)</f>
        <v>0.6639601056788218</v>
      </c>
    </row>
    <row r="24" spans="1:9" x14ac:dyDescent="0.35">
      <c r="A24" s="23">
        <v>45618</v>
      </c>
      <c r="B24" s="22">
        <v>100259</v>
      </c>
      <c r="C24" s="22">
        <v>118277</v>
      </c>
      <c r="F24" s="24" t="s">
        <v>22</v>
      </c>
      <c r="G24" s="24" t="s">
        <v>34</v>
      </c>
      <c r="H24" s="25">
        <f>CORREL('Q5'!$B$5:$B$28,'Category data 2021-2023 Q5'!B57:Y57)</f>
        <v>0.60468520005934345</v>
      </c>
      <c r="I24" s="25">
        <f>CORREL($C$5:$C$28,'Category data 2021-2023 Q5'!B57:Y57)</f>
        <v>0.61624863421136467</v>
      </c>
    </row>
    <row r="25" spans="1:9" x14ac:dyDescent="0.35">
      <c r="A25" s="23">
        <v>45648</v>
      </c>
      <c r="B25" s="22">
        <v>94253</v>
      </c>
      <c r="C25" s="22">
        <v>112095</v>
      </c>
      <c r="F25" s="24" t="s">
        <v>23</v>
      </c>
      <c r="G25" s="24" t="s">
        <v>34</v>
      </c>
      <c r="H25" s="25">
        <f>CORREL('Q5'!$B$5:$B$28,'Category data 2021-2023 Q5'!B58:Y58)</f>
        <v>0.56022482588733835</v>
      </c>
      <c r="I25" s="25">
        <f>CORREL($C$5:$C$28,'Category data 2021-2023 Q5'!B58:Y58)</f>
        <v>0.57564037663755485</v>
      </c>
    </row>
    <row r="26" spans="1:9" x14ac:dyDescent="0.35">
      <c r="A26" s="23">
        <v>45314</v>
      </c>
      <c r="B26" s="22">
        <v>92442</v>
      </c>
      <c r="C26" s="22">
        <v>108893</v>
      </c>
      <c r="F26" s="24" t="s">
        <v>24</v>
      </c>
      <c r="G26" s="24" t="s">
        <v>34</v>
      </c>
      <c r="H26" s="25">
        <f>CORREL('Q5'!$B$5:$B$28,'Category data 2021-2023 Q5'!B59:Y59)</f>
        <v>0.74967936525099721</v>
      </c>
      <c r="I26" s="25">
        <f>CORREL($C$5:$C$28,'Category data 2021-2023 Q5'!B59:Y59)</f>
        <v>0.76580729023289673</v>
      </c>
    </row>
    <row r="27" spans="1:9" x14ac:dyDescent="0.35">
      <c r="A27" s="23">
        <v>45345</v>
      </c>
      <c r="B27" s="24">
        <v>85798</v>
      </c>
      <c r="C27" s="24">
        <v>103744</v>
      </c>
      <c r="F27" s="24" t="s">
        <v>25</v>
      </c>
      <c r="G27" s="24" t="s">
        <v>34</v>
      </c>
      <c r="H27" s="25">
        <f>CORREL('Q5'!$B$5:$B$28,'Category data 2021-2023 Q5'!B60:Y60)</f>
        <v>0.68895028237551004</v>
      </c>
      <c r="I27" s="25">
        <f>CORREL($C$5:$C$28,'Category data 2021-2023 Q5'!B60:Y60)</f>
        <v>0.69943396433866178</v>
      </c>
    </row>
    <row r="28" spans="1:9" x14ac:dyDescent="0.35">
      <c r="A28" s="23">
        <v>45374</v>
      </c>
      <c r="B28" s="24">
        <v>89613</v>
      </c>
      <c r="C28" s="24">
        <v>107656</v>
      </c>
      <c r="F28" s="24" t="s">
        <v>26</v>
      </c>
      <c r="G28" s="24" t="s">
        <v>34</v>
      </c>
      <c r="H28" s="25">
        <f>CORREL('Q5'!$B$5:$B$28,'Category data 2021-2023 Q5'!B61:Y61)</f>
        <v>0.5519808318430971</v>
      </c>
      <c r="I28" s="25">
        <f>CORREL($C$5:$C$28,'Category data 2021-2023 Q5'!B61:Y61)</f>
        <v>0.55988051509446923</v>
      </c>
    </row>
    <row r="29" spans="1:9" x14ac:dyDescent="0.35">
      <c r="F29" s="24" t="s">
        <v>27</v>
      </c>
      <c r="G29" s="24" t="s">
        <v>34</v>
      </c>
      <c r="H29" s="25">
        <f>CORREL('Q5'!$B$5:$B$28,'Category data 2021-2023 Q5'!B62:Y62)</f>
        <v>0.55335719637124781</v>
      </c>
      <c r="I29" s="25">
        <f>CORREL($C$5:$C$28,'Category data 2021-2023 Q5'!B62:Y62)</f>
        <v>0.56755625128124643</v>
      </c>
    </row>
    <row r="30" spans="1:9" x14ac:dyDescent="0.35">
      <c r="F30" s="24" t="s">
        <v>28</v>
      </c>
      <c r="G30" s="24" t="s">
        <v>34</v>
      </c>
      <c r="H30" s="25">
        <f>CORREL('Q5'!$B$5:$B$28,'Category data 2021-2023 Q5'!B63:Y63)</f>
        <v>0.63708980768360279</v>
      </c>
      <c r="I30" s="25">
        <f>CORREL($C$5:$C$28,'Category data 2021-2023 Q5'!B63:Y63)</f>
        <v>0.65067622223497756</v>
      </c>
    </row>
    <row r="31" spans="1:9" x14ac:dyDescent="0.35">
      <c r="F31" t="s">
        <v>29</v>
      </c>
      <c r="G31" t="s">
        <v>34</v>
      </c>
      <c r="H31" s="25">
        <f>CORREL('Q5'!$B$5:$B$28,'Category data 2021-2023 Q5'!B64:Y64)</f>
        <v>0.65311639716447722</v>
      </c>
      <c r="I31" s="25">
        <f>CORREL($C$5:$C$28,'Category data 2021-2023 Q5'!B64:Y64)</f>
        <v>0.6644261364531413</v>
      </c>
    </row>
    <row r="33" spans="4:12" x14ac:dyDescent="0.35">
      <c r="D33" s="31" t="s">
        <v>189</v>
      </c>
      <c r="E33" s="31"/>
      <c r="F33" s="31"/>
      <c r="G33" s="31"/>
      <c r="H33" s="31"/>
      <c r="I33" s="31"/>
    </row>
    <row r="34" spans="4:12" x14ac:dyDescent="0.35">
      <c r="D34" s="31" t="s">
        <v>188</v>
      </c>
      <c r="E34" s="31"/>
      <c r="F34" s="31"/>
      <c r="G34" s="31"/>
      <c r="H34" s="31"/>
      <c r="I34" s="31"/>
      <c r="J34" s="31"/>
      <c r="K34" s="31"/>
      <c r="L34" s="31"/>
    </row>
    <row r="35" spans="4:12" x14ac:dyDescent="0.35">
      <c r="D35" s="9" t="s">
        <v>190</v>
      </c>
      <c r="E35" s="9"/>
      <c r="F35" s="9"/>
      <c r="G35" s="9"/>
      <c r="H35" s="9"/>
      <c r="I35" s="9"/>
      <c r="J35" s="9"/>
      <c r="K35" s="9"/>
    </row>
  </sheetData>
  <mergeCells count="4">
    <mergeCell ref="A1:C2"/>
    <mergeCell ref="F1:I2"/>
    <mergeCell ref="D34:L34"/>
    <mergeCell ref="D33:I33"/>
  </mergeCells>
  <conditionalFormatting sqref="H5:I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2363-E817-4CC6-9938-8CA4B2742196}">
  <dimension ref="A1:AE373"/>
  <sheetViews>
    <sheetView workbookViewId="0">
      <selection activeCell="E2" sqref="E2"/>
    </sheetView>
  </sheetViews>
  <sheetFormatPr defaultRowHeight="14.5" x14ac:dyDescent="0.35"/>
  <cols>
    <col min="1" max="1" width="10.90625" style="6" bestFit="1" customWidth="1"/>
    <col min="2" max="2" width="6.7265625" style="6" bestFit="1" customWidth="1"/>
    <col min="3" max="3" width="9.6328125" style="6" bestFit="1" customWidth="1"/>
    <col min="4" max="4" width="14.7265625" style="6" customWidth="1"/>
    <col min="5" max="5" width="20.453125" style="6" bestFit="1" customWidth="1"/>
    <col min="6" max="6" width="13.81640625" style="6" bestFit="1" customWidth="1"/>
    <col min="7" max="7" width="11.81640625" style="6" customWidth="1"/>
    <col min="8" max="8" width="17.36328125" style="6" bestFit="1" customWidth="1"/>
    <col min="9" max="9" width="13.08984375" style="6" bestFit="1" customWidth="1"/>
    <col min="10" max="10" width="7.7265625" style="6" bestFit="1" customWidth="1"/>
    <col min="11" max="11" width="12.08984375" style="6" bestFit="1" customWidth="1"/>
    <col min="12" max="12" width="19.54296875" style="6" bestFit="1" customWidth="1"/>
    <col min="13" max="13" width="22.90625" style="6" bestFit="1" customWidth="1"/>
    <col min="14" max="14" width="8.453125" style="6" bestFit="1" customWidth="1"/>
    <col min="15" max="15" width="23.1796875" style="6" bestFit="1" customWidth="1"/>
    <col min="16" max="16" width="33" style="6" bestFit="1" customWidth="1"/>
    <col min="17" max="17" width="19.26953125" style="6" bestFit="1" customWidth="1"/>
    <col min="18" max="18" width="26.6328125" style="6" bestFit="1" customWidth="1"/>
    <col min="19" max="19" width="9.81640625" style="6" bestFit="1" customWidth="1"/>
    <col min="20" max="20" width="10.6328125" style="6" bestFit="1" customWidth="1"/>
    <col min="21" max="21" width="20.81640625" style="6" bestFit="1" customWidth="1"/>
    <col min="22" max="22" width="10.81640625" style="6" customWidth="1"/>
    <col min="23" max="23" width="13.7265625" style="6" bestFit="1" customWidth="1"/>
    <col min="24" max="24" width="27.7265625" style="6" bestFit="1" customWidth="1"/>
    <col min="25" max="25" width="8.453125" style="6" bestFit="1" customWidth="1"/>
    <col min="26" max="26" width="27.54296875" style="6" bestFit="1" customWidth="1"/>
    <col min="27" max="27" width="25.54296875" style="6" bestFit="1" customWidth="1"/>
    <col min="28" max="28" width="11.1796875" style="6" bestFit="1" customWidth="1"/>
    <col min="29" max="29" width="23.81640625" style="6" bestFit="1" customWidth="1"/>
    <col min="30" max="30" width="14.7265625" style="6" bestFit="1" customWidth="1"/>
    <col min="31" max="31" width="14.08984375" style="6" bestFit="1" customWidth="1"/>
    <col min="32" max="54" width="8.7265625" style="6"/>
    <col min="55" max="55" width="31.7265625" style="6" customWidth="1"/>
    <col min="56" max="56" width="15.08984375" style="6" customWidth="1"/>
    <col min="57" max="57" width="11.1796875" style="6" customWidth="1"/>
    <col min="58" max="16384" width="8.7265625" style="6"/>
  </cols>
  <sheetData>
    <row r="1" spans="1:31" x14ac:dyDescent="0.35">
      <c r="A1" s="18" t="s">
        <v>0</v>
      </c>
      <c r="B1" s="18" t="s">
        <v>1</v>
      </c>
      <c r="C1" s="18" t="s">
        <v>2</v>
      </c>
      <c r="D1" s="18" t="s">
        <v>109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18" t="s">
        <v>14</v>
      </c>
      <c r="Q1" s="18" t="s">
        <v>15</v>
      </c>
      <c r="R1" s="18" t="s">
        <v>16</v>
      </c>
      <c r="S1" s="18" t="s">
        <v>17</v>
      </c>
      <c r="T1" s="18" t="s">
        <v>18</v>
      </c>
      <c r="U1" s="18" t="s">
        <v>19</v>
      </c>
      <c r="V1" s="18" t="s">
        <v>20</v>
      </c>
      <c r="W1" s="18" t="s">
        <v>21</v>
      </c>
      <c r="X1" s="18" t="s">
        <v>22</v>
      </c>
      <c r="Y1" s="18" t="s">
        <v>23</v>
      </c>
      <c r="Z1" s="18" t="s">
        <v>24</v>
      </c>
      <c r="AA1" s="18" t="s">
        <v>25</v>
      </c>
      <c r="AB1" s="18" t="s">
        <v>26</v>
      </c>
      <c r="AC1" s="18" t="s">
        <v>27</v>
      </c>
      <c r="AD1" s="18" t="s">
        <v>28</v>
      </c>
      <c r="AE1" s="18" t="s">
        <v>29</v>
      </c>
    </row>
    <row r="2" spans="1:31" x14ac:dyDescent="0.35">
      <c r="A2" s="6" t="s">
        <v>30</v>
      </c>
      <c r="B2" s="6">
        <v>2013</v>
      </c>
      <c r="C2" s="6" t="s">
        <v>31</v>
      </c>
      <c r="D2" s="6" t="str">
        <f>_xlfn.CONCAT(C2, " ",B2)</f>
        <v>January 2013</v>
      </c>
      <c r="E2" s="7">
        <v>107.5</v>
      </c>
      <c r="F2" s="7">
        <v>106.3</v>
      </c>
      <c r="G2" s="7">
        <v>108.1</v>
      </c>
      <c r="H2" s="7">
        <v>104.9</v>
      </c>
      <c r="I2" s="7">
        <v>106.1</v>
      </c>
      <c r="J2" s="7">
        <v>103.9</v>
      </c>
      <c r="K2" s="7">
        <v>101.9</v>
      </c>
      <c r="L2" s="7">
        <v>106.1</v>
      </c>
      <c r="M2" s="7">
        <v>106.8</v>
      </c>
      <c r="N2" s="7">
        <v>103.1</v>
      </c>
      <c r="O2" s="7">
        <v>104.8</v>
      </c>
      <c r="P2" s="7">
        <v>106.7</v>
      </c>
      <c r="Q2" s="7">
        <v>105.5</v>
      </c>
      <c r="R2" s="7">
        <v>105.1</v>
      </c>
      <c r="S2" s="7">
        <v>106.5</v>
      </c>
      <c r="T2" s="7">
        <v>105.8</v>
      </c>
      <c r="U2" s="7">
        <v>106.4</v>
      </c>
      <c r="V2" s="7">
        <f>AVERAGE(V3:V4)</f>
        <v>100.3</v>
      </c>
      <c r="W2" s="7">
        <v>105.5</v>
      </c>
      <c r="X2" s="7">
        <v>104.8</v>
      </c>
      <c r="Y2" s="7">
        <v>104</v>
      </c>
      <c r="Z2" s="7">
        <v>103.3</v>
      </c>
      <c r="AA2" s="7">
        <v>103.4</v>
      </c>
      <c r="AB2" s="7">
        <v>103.8</v>
      </c>
      <c r="AC2" s="7">
        <v>104.7</v>
      </c>
      <c r="AD2" s="7">
        <v>104</v>
      </c>
      <c r="AE2" s="7">
        <v>105.1</v>
      </c>
    </row>
    <row r="3" spans="1:31" x14ac:dyDescent="0.35">
      <c r="A3" s="6" t="s">
        <v>33</v>
      </c>
      <c r="B3" s="6">
        <v>2013</v>
      </c>
      <c r="C3" s="6" t="s">
        <v>31</v>
      </c>
      <c r="D3" s="6" t="str">
        <f t="shared" ref="D3:D66" si="0">_xlfn.CONCAT(C3, " ",B3)</f>
        <v>January 2013</v>
      </c>
      <c r="E3" s="7">
        <v>110.5</v>
      </c>
      <c r="F3" s="7">
        <v>109.1</v>
      </c>
      <c r="G3" s="7">
        <v>113</v>
      </c>
      <c r="H3" s="7">
        <v>103.6</v>
      </c>
      <c r="I3" s="7">
        <v>103.4</v>
      </c>
      <c r="J3" s="7">
        <v>102.3</v>
      </c>
      <c r="K3" s="7">
        <v>102.9</v>
      </c>
      <c r="L3" s="7">
        <v>105.8</v>
      </c>
      <c r="M3" s="7">
        <v>105.1</v>
      </c>
      <c r="N3" s="7">
        <v>101.8</v>
      </c>
      <c r="O3" s="7">
        <v>105.1</v>
      </c>
      <c r="P3" s="7">
        <v>107.9</v>
      </c>
      <c r="Q3" s="7">
        <v>105.9</v>
      </c>
      <c r="R3" s="7">
        <v>105.2</v>
      </c>
      <c r="S3" s="7">
        <v>105.9</v>
      </c>
      <c r="T3" s="7">
        <v>105</v>
      </c>
      <c r="U3" s="7">
        <v>105.8</v>
      </c>
      <c r="V3" s="7">
        <v>100.3</v>
      </c>
      <c r="W3" s="7">
        <v>105.4</v>
      </c>
      <c r="X3" s="7">
        <v>104.8</v>
      </c>
      <c r="Y3" s="7">
        <v>104.1</v>
      </c>
      <c r="Z3" s="7">
        <v>103.2</v>
      </c>
      <c r="AA3" s="7">
        <v>102.9</v>
      </c>
      <c r="AB3" s="7">
        <v>103.5</v>
      </c>
      <c r="AC3" s="7">
        <v>104.3</v>
      </c>
      <c r="AD3" s="7">
        <v>103.7</v>
      </c>
      <c r="AE3" s="7">
        <v>104</v>
      </c>
    </row>
    <row r="4" spans="1:31" x14ac:dyDescent="0.35">
      <c r="A4" s="6" t="s">
        <v>34</v>
      </c>
      <c r="B4" s="6">
        <v>2013</v>
      </c>
      <c r="C4" s="6" t="s">
        <v>31</v>
      </c>
      <c r="D4" s="6" t="str">
        <f t="shared" si="0"/>
        <v>January 2013</v>
      </c>
      <c r="E4" s="7">
        <v>108.4</v>
      </c>
      <c r="F4" s="7">
        <v>107.3</v>
      </c>
      <c r="G4" s="7">
        <v>110</v>
      </c>
      <c r="H4" s="7">
        <v>104.4</v>
      </c>
      <c r="I4" s="7">
        <v>105.1</v>
      </c>
      <c r="J4" s="7">
        <v>103.2</v>
      </c>
      <c r="K4" s="7">
        <v>102.2</v>
      </c>
      <c r="L4" s="7">
        <v>106</v>
      </c>
      <c r="M4" s="7">
        <v>106.2</v>
      </c>
      <c r="N4" s="7">
        <v>102.7</v>
      </c>
      <c r="O4" s="7">
        <v>104.9</v>
      </c>
      <c r="P4" s="7">
        <v>107.3</v>
      </c>
      <c r="Q4" s="7">
        <v>105.6</v>
      </c>
      <c r="R4" s="7">
        <v>105.1</v>
      </c>
      <c r="S4" s="7">
        <v>106.3</v>
      </c>
      <c r="T4" s="7">
        <v>105.5</v>
      </c>
      <c r="U4" s="7">
        <v>106.2</v>
      </c>
      <c r="V4" s="7">
        <v>100.3</v>
      </c>
      <c r="W4" s="7">
        <v>105.5</v>
      </c>
      <c r="X4" s="7">
        <v>104.8</v>
      </c>
      <c r="Y4" s="7">
        <v>104</v>
      </c>
      <c r="Z4" s="7">
        <v>103.2</v>
      </c>
      <c r="AA4" s="7">
        <v>103.1</v>
      </c>
      <c r="AB4" s="7">
        <v>103.6</v>
      </c>
      <c r="AC4" s="7">
        <v>104.5</v>
      </c>
      <c r="AD4" s="7">
        <v>103.9</v>
      </c>
      <c r="AE4" s="7">
        <v>104.6</v>
      </c>
    </row>
    <row r="5" spans="1:31" x14ac:dyDescent="0.35">
      <c r="A5" s="6" t="s">
        <v>30</v>
      </c>
      <c r="B5" s="6">
        <v>2013</v>
      </c>
      <c r="C5" s="6" t="s">
        <v>35</v>
      </c>
      <c r="D5" s="6" t="str">
        <f t="shared" si="0"/>
        <v>February 2013</v>
      </c>
      <c r="E5" s="7">
        <v>109.2</v>
      </c>
      <c r="F5" s="7">
        <v>108.7</v>
      </c>
      <c r="G5" s="7">
        <v>110.2</v>
      </c>
      <c r="H5" s="7">
        <v>105.4</v>
      </c>
      <c r="I5" s="7">
        <v>106.7</v>
      </c>
      <c r="J5" s="7">
        <v>104</v>
      </c>
      <c r="K5" s="7">
        <v>102.4</v>
      </c>
      <c r="L5" s="7">
        <v>105.9</v>
      </c>
      <c r="M5" s="7">
        <v>105.7</v>
      </c>
      <c r="N5" s="7">
        <v>103.1</v>
      </c>
      <c r="O5" s="7">
        <v>105.1</v>
      </c>
      <c r="P5" s="7">
        <v>107.7</v>
      </c>
      <c r="Q5" s="7">
        <v>106.3</v>
      </c>
      <c r="R5" s="7">
        <v>105.6</v>
      </c>
      <c r="S5" s="7">
        <v>107.1</v>
      </c>
      <c r="T5" s="7">
        <v>106.3</v>
      </c>
      <c r="U5" s="7">
        <v>107</v>
      </c>
      <c r="V5" s="7">
        <f>AVERAGE(V2:V4)</f>
        <v>100.3</v>
      </c>
      <c r="W5" s="7">
        <v>106.2</v>
      </c>
      <c r="X5" s="7">
        <v>105.2</v>
      </c>
      <c r="Y5" s="7">
        <v>104.4</v>
      </c>
      <c r="Z5" s="7">
        <v>103.9</v>
      </c>
      <c r="AA5" s="7">
        <v>104</v>
      </c>
      <c r="AB5" s="7">
        <v>104.1</v>
      </c>
      <c r="AC5" s="7">
        <v>104.6</v>
      </c>
      <c r="AD5" s="7">
        <v>104.4</v>
      </c>
      <c r="AE5" s="7">
        <v>105.8</v>
      </c>
    </row>
    <row r="6" spans="1:31" x14ac:dyDescent="0.35">
      <c r="A6" s="6" t="s">
        <v>33</v>
      </c>
      <c r="B6" s="6">
        <v>2013</v>
      </c>
      <c r="C6" s="6" t="s">
        <v>35</v>
      </c>
      <c r="D6" s="6" t="str">
        <f t="shared" si="0"/>
        <v>February 2013</v>
      </c>
      <c r="E6" s="7">
        <v>112.9</v>
      </c>
      <c r="F6" s="7">
        <v>112.9</v>
      </c>
      <c r="G6" s="7">
        <v>116.9</v>
      </c>
      <c r="H6" s="7">
        <v>104</v>
      </c>
      <c r="I6" s="7">
        <v>103.5</v>
      </c>
      <c r="J6" s="7">
        <v>103.1</v>
      </c>
      <c r="K6" s="7">
        <v>104.9</v>
      </c>
      <c r="L6" s="7">
        <v>104.1</v>
      </c>
      <c r="M6" s="7">
        <v>103.8</v>
      </c>
      <c r="N6" s="7">
        <v>102.3</v>
      </c>
      <c r="O6" s="7">
        <v>106</v>
      </c>
      <c r="P6" s="7">
        <v>109</v>
      </c>
      <c r="Q6" s="7">
        <v>107.2</v>
      </c>
      <c r="R6" s="7">
        <v>106</v>
      </c>
      <c r="S6" s="7">
        <v>106.6</v>
      </c>
      <c r="T6" s="7">
        <v>105.5</v>
      </c>
      <c r="U6" s="7">
        <v>106.4</v>
      </c>
      <c r="V6" s="7">
        <v>100.4</v>
      </c>
      <c r="W6" s="7">
        <v>105.7</v>
      </c>
      <c r="X6" s="7">
        <v>105.2</v>
      </c>
      <c r="Y6" s="7">
        <v>104.7</v>
      </c>
      <c r="Z6" s="7">
        <v>104.4</v>
      </c>
      <c r="AA6" s="7">
        <v>103.3</v>
      </c>
      <c r="AB6" s="7">
        <v>103.7</v>
      </c>
      <c r="AC6" s="7">
        <v>104.3</v>
      </c>
      <c r="AD6" s="7">
        <v>104.3</v>
      </c>
      <c r="AE6" s="7">
        <v>104.7</v>
      </c>
    </row>
    <row r="7" spans="1:31" x14ac:dyDescent="0.35">
      <c r="A7" s="6" t="s">
        <v>34</v>
      </c>
      <c r="B7" s="6">
        <v>2013</v>
      </c>
      <c r="C7" s="6" t="s">
        <v>35</v>
      </c>
      <c r="D7" s="6" t="str">
        <f t="shared" si="0"/>
        <v>February 2013</v>
      </c>
      <c r="E7" s="7">
        <v>110.4</v>
      </c>
      <c r="F7" s="7">
        <v>110.2</v>
      </c>
      <c r="G7" s="7">
        <v>112.8</v>
      </c>
      <c r="H7" s="7">
        <v>104.9</v>
      </c>
      <c r="I7" s="7">
        <v>105.5</v>
      </c>
      <c r="J7" s="7">
        <v>103.6</v>
      </c>
      <c r="K7" s="7">
        <v>103.2</v>
      </c>
      <c r="L7" s="7">
        <v>105.3</v>
      </c>
      <c r="M7" s="7">
        <v>105.1</v>
      </c>
      <c r="N7" s="7">
        <v>102.8</v>
      </c>
      <c r="O7" s="7">
        <v>105.5</v>
      </c>
      <c r="P7" s="7">
        <v>108.3</v>
      </c>
      <c r="Q7" s="7">
        <v>106.6</v>
      </c>
      <c r="R7" s="7">
        <v>105.7</v>
      </c>
      <c r="S7" s="7">
        <v>106.9</v>
      </c>
      <c r="T7" s="7">
        <v>106</v>
      </c>
      <c r="U7" s="7">
        <v>106.8</v>
      </c>
      <c r="V7" s="7">
        <v>100.4</v>
      </c>
      <c r="W7" s="7">
        <v>106</v>
      </c>
      <c r="X7" s="7">
        <v>105.2</v>
      </c>
      <c r="Y7" s="7">
        <v>104.5</v>
      </c>
      <c r="Z7" s="7">
        <v>104.2</v>
      </c>
      <c r="AA7" s="7">
        <v>103.6</v>
      </c>
      <c r="AB7" s="7">
        <v>103.9</v>
      </c>
      <c r="AC7" s="7">
        <v>104.5</v>
      </c>
      <c r="AD7" s="7">
        <v>104.4</v>
      </c>
      <c r="AE7" s="7">
        <v>105.3</v>
      </c>
    </row>
    <row r="8" spans="1:31" x14ac:dyDescent="0.35">
      <c r="A8" s="6" t="s">
        <v>30</v>
      </c>
      <c r="B8" s="6">
        <v>2013</v>
      </c>
      <c r="C8" s="6" t="s">
        <v>36</v>
      </c>
      <c r="D8" s="6" t="str">
        <f t="shared" si="0"/>
        <v>March 2013</v>
      </c>
      <c r="E8" s="7">
        <v>110.2</v>
      </c>
      <c r="F8" s="7">
        <v>108.8</v>
      </c>
      <c r="G8" s="7">
        <v>109.9</v>
      </c>
      <c r="H8" s="7">
        <v>105.6</v>
      </c>
      <c r="I8" s="7">
        <v>106.2</v>
      </c>
      <c r="J8" s="7">
        <v>105.7</v>
      </c>
      <c r="K8" s="7">
        <v>101.4</v>
      </c>
      <c r="L8" s="7">
        <v>105.7</v>
      </c>
      <c r="M8" s="7">
        <v>105</v>
      </c>
      <c r="N8" s="7">
        <v>103.3</v>
      </c>
      <c r="O8" s="7">
        <v>105.6</v>
      </c>
      <c r="P8" s="7">
        <v>108.2</v>
      </c>
      <c r="Q8" s="7">
        <v>106.6</v>
      </c>
      <c r="R8" s="7">
        <v>106.5</v>
      </c>
      <c r="S8" s="7">
        <v>107.6</v>
      </c>
      <c r="T8" s="7">
        <v>106.8</v>
      </c>
      <c r="U8" s="7">
        <v>107.5</v>
      </c>
      <c r="V8" s="7">
        <f>AVERAGE(V3:V7)</f>
        <v>100.33999999999999</v>
      </c>
      <c r="W8" s="7">
        <v>106.1</v>
      </c>
      <c r="X8" s="7">
        <v>105.6</v>
      </c>
      <c r="Y8" s="7">
        <v>104.7</v>
      </c>
      <c r="Z8" s="7">
        <v>104.6</v>
      </c>
      <c r="AA8" s="7">
        <v>104</v>
      </c>
      <c r="AB8" s="7">
        <v>104.3</v>
      </c>
      <c r="AC8" s="7">
        <v>104.3</v>
      </c>
      <c r="AD8" s="7">
        <v>104.6</v>
      </c>
      <c r="AE8" s="7">
        <v>106</v>
      </c>
    </row>
    <row r="9" spans="1:31" x14ac:dyDescent="0.35">
      <c r="A9" s="6" t="s">
        <v>33</v>
      </c>
      <c r="B9" s="6">
        <v>2013</v>
      </c>
      <c r="C9" s="6" t="s">
        <v>36</v>
      </c>
      <c r="D9" s="6" t="str">
        <f t="shared" si="0"/>
        <v>March 2013</v>
      </c>
      <c r="E9" s="7">
        <v>113.9</v>
      </c>
      <c r="F9" s="7">
        <v>111.4</v>
      </c>
      <c r="G9" s="7">
        <v>113.2</v>
      </c>
      <c r="H9" s="7">
        <v>104.3</v>
      </c>
      <c r="I9" s="7">
        <v>102.7</v>
      </c>
      <c r="J9" s="7">
        <v>104.9</v>
      </c>
      <c r="K9" s="7">
        <v>103.8</v>
      </c>
      <c r="L9" s="7">
        <v>103.5</v>
      </c>
      <c r="M9" s="7">
        <v>102.6</v>
      </c>
      <c r="N9" s="7">
        <v>102.4</v>
      </c>
      <c r="O9" s="7">
        <v>107</v>
      </c>
      <c r="P9" s="7">
        <v>109.8</v>
      </c>
      <c r="Q9" s="7">
        <v>107.3</v>
      </c>
      <c r="R9" s="7">
        <v>106.8</v>
      </c>
      <c r="S9" s="7">
        <v>107.2</v>
      </c>
      <c r="T9" s="7">
        <v>106</v>
      </c>
      <c r="U9" s="7">
        <v>107</v>
      </c>
      <c r="V9" s="7">
        <v>100.4</v>
      </c>
      <c r="W9" s="7">
        <v>106</v>
      </c>
      <c r="X9" s="7">
        <v>105.7</v>
      </c>
      <c r="Y9" s="7">
        <v>105.2</v>
      </c>
      <c r="Z9" s="7">
        <v>105.5</v>
      </c>
      <c r="AA9" s="7">
        <v>103.5</v>
      </c>
      <c r="AB9" s="7">
        <v>103.8</v>
      </c>
      <c r="AC9" s="7">
        <v>104.2</v>
      </c>
      <c r="AD9" s="7">
        <v>104.9</v>
      </c>
      <c r="AE9" s="7">
        <v>105</v>
      </c>
    </row>
    <row r="10" spans="1:31" x14ac:dyDescent="0.35">
      <c r="A10" s="6" t="s">
        <v>34</v>
      </c>
      <c r="B10" s="6">
        <v>2013</v>
      </c>
      <c r="C10" s="6" t="s">
        <v>36</v>
      </c>
      <c r="D10" s="6" t="str">
        <f t="shared" si="0"/>
        <v>March 2013</v>
      </c>
      <c r="E10" s="7">
        <v>111.4</v>
      </c>
      <c r="F10" s="7">
        <v>109.7</v>
      </c>
      <c r="G10" s="7">
        <v>111.2</v>
      </c>
      <c r="H10" s="7">
        <v>105.1</v>
      </c>
      <c r="I10" s="7">
        <v>104.9</v>
      </c>
      <c r="J10" s="7">
        <v>105.3</v>
      </c>
      <c r="K10" s="7">
        <v>102.2</v>
      </c>
      <c r="L10" s="7">
        <v>105</v>
      </c>
      <c r="M10" s="7">
        <v>104.2</v>
      </c>
      <c r="N10" s="7">
        <v>103</v>
      </c>
      <c r="O10" s="7">
        <v>106.2</v>
      </c>
      <c r="P10" s="7">
        <v>108.9</v>
      </c>
      <c r="Q10" s="7">
        <v>106.9</v>
      </c>
      <c r="R10" s="7">
        <v>106.6</v>
      </c>
      <c r="S10" s="7">
        <v>107.4</v>
      </c>
      <c r="T10" s="7">
        <v>106.5</v>
      </c>
      <c r="U10" s="7">
        <v>107.3</v>
      </c>
      <c r="V10" s="7">
        <v>100.4</v>
      </c>
      <c r="W10" s="7">
        <v>106.1</v>
      </c>
      <c r="X10" s="7">
        <v>105.6</v>
      </c>
      <c r="Y10" s="7">
        <v>104.9</v>
      </c>
      <c r="Z10" s="7">
        <v>105.1</v>
      </c>
      <c r="AA10" s="7">
        <v>103.7</v>
      </c>
      <c r="AB10" s="7">
        <v>104</v>
      </c>
      <c r="AC10" s="7">
        <v>104.3</v>
      </c>
      <c r="AD10" s="7">
        <v>104.7</v>
      </c>
      <c r="AE10" s="7">
        <v>105.5</v>
      </c>
    </row>
    <row r="11" spans="1:31" x14ac:dyDescent="0.35">
      <c r="A11" s="6" t="s">
        <v>30</v>
      </c>
      <c r="B11" s="6">
        <v>2013</v>
      </c>
      <c r="C11" s="6" t="s">
        <v>37</v>
      </c>
      <c r="D11" s="6" t="str">
        <f t="shared" si="0"/>
        <v>April 2013</v>
      </c>
      <c r="E11" s="7">
        <v>110.2</v>
      </c>
      <c r="F11" s="7">
        <v>109.5</v>
      </c>
      <c r="G11" s="7">
        <v>106.9</v>
      </c>
      <c r="H11" s="7">
        <v>106.3</v>
      </c>
      <c r="I11" s="7">
        <v>105.7</v>
      </c>
      <c r="J11" s="7">
        <v>108.3</v>
      </c>
      <c r="K11" s="7">
        <v>103.4</v>
      </c>
      <c r="L11" s="7">
        <v>105.7</v>
      </c>
      <c r="M11" s="7">
        <v>104.2</v>
      </c>
      <c r="N11" s="7">
        <v>103.2</v>
      </c>
      <c r="O11" s="7">
        <v>106.5</v>
      </c>
      <c r="P11" s="7">
        <v>108.8</v>
      </c>
      <c r="Q11" s="7">
        <v>107.1</v>
      </c>
      <c r="R11" s="7">
        <v>107.1</v>
      </c>
      <c r="S11" s="7">
        <v>108.1</v>
      </c>
      <c r="T11" s="7">
        <v>107.4</v>
      </c>
      <c r="U11" s="7">
        <v>108</v>
      </c>
      <c r="V11" s="7">
        <f>AVERAGE(V6:V10)</f>
        <v>100.38799999999999</v>
      </c>
      <c r="W11" s="7">
        <v>106.5</v>
      </c>
      <c r="X11" s="7">
        <v>106.1</v>
      </c>
      <c r="Y11" s="7">
        <v>105.1</v>
      </c>
      <c r="Z11" s="7">
        <v>104.4</v>
      </c>
      <c r="AA11" s="7">
        <v>104.5</v>
      </c>
      <c r="AB11" s="7">
        <v>104.8</v>
      </c>
      <c r="AC11" s="7">
        <v>102.7</v>
      </c>
      <c r="AD11" s="7">
        <v>104.6</v>
      </c>
      <c r="AE11" s="7">
        <v>106.4</v>
      </c>
    </row>
    <row r="12" spans="1:31" x14ac:dyDescent="0.35">
      <c r="A12" s="6" t="s">
        <v>33</v>
      </c>
      <c r="B12" s="6">
        <v>2013</v>
      </c>
      <c r="C12" s="6" t="s">
        <v>37</v>
      </c>
      <c r="D12" s="6" t="str">
        <f t="shared" si="0"/>
        <v>April 2013</v>
      </c>
      <c r="E12" s="7">
        <v>114.6</v>
      </c>
      <c r="F12" s="7">
        <v>113.4</v>
      </c>
      <c r="G12" s="7">
        <v>106</v>
      </c>
      <c r="H12" s="7">
        <v>104.7</v>
      </c>
      <c r="I12" s="7">
        <v>102.1</v>
      </c>
      <c r="J12" s="7">
        <v>109.5</v>
      </c>
      <c r="K12" s="7">
        <v>109.7</v>
      </c>
      <c r="L12" s="7">
        <v>104.6</v>
      </c>
      <c r="M12" s="7">
        <v>102</v>
      </c>
      <c r="N12" s="7">
        <v>103.5</v>
      </c>
      <c r="O12" s="7">
        <v>108.2</v>
      </c>
      <c r="P12" s="7">
        <v>110.6</v>
      </c>
      <c r="Q12" s="7">
        <v>108.8</v>
      </c>
      <c r="R12" s="7">
        <v>108.5</v>
      </c>
      <c r="S12" s="7">
        <v>107.9</v>
      </c>
      <c r="T12" s="7">
        <v>106.4</v>
      </c>
      <c r="U12" s="7">
        <v>107.7</v>
      </c>
      <c r="V12" s="7">
        <v>100.5</v>
      </c>
      <c r="W12" s="7">
        <v>106.4</v>
      </c>
      <c r="X12" s="7">
        <v>106.5</v>
      </c>
      <c r="Y12" s="7">
        <v>105.7</v>
      </c>
      <c r="Z12" s="7">
        <v>105</v>
      </c>
      <c r="AA12" s="7">
        <v>104</v>
      </c>
      <c r="AB12" s="7">
        <v>105.2</v>
      </c>
      <c r="AC12" s="7">
        <v>103.2</v>
      </c>
      <c r="AD12" s="7">
        <v>105.1</v>
      </c>
      <c r="AE12" s="7">
        <v>105.7</v>
      </c>
    </row>
    <row r="13" spans="1:31" x14ac:dyDescent="0.35">
      <c r="A13" s="6" t="s">
        <v>34</v>
      </c>
      <c r="B13" s="6">
        <v>2013</v>
      </c>
      <c r="C13" s="6" t="s">
        <v>37</v>
      </c>
      <c r="D13" s="6" t="str">
        <f t="shared" si="0"/>
        <v>April 2013</v>
      </c>
      <c r="E13" s="7">
        <v>111.6</v>
      </c>
      <c r="F13" s="7">
        <v>110.9</v>
      </c>
      <c r="G13" s="7">
        <v>106.6</v>
      </c>
      <c r="H13" s="7">
        <v>105.7</v>
      </c>
      <c r="I13" s="7">
        <v>104.4</v>
      </c>
      <c r="J13" s="7">
        <v>108.9</v>
      </c>
      <c r="K13" s="7">
        <v>105.5</v>
      </c>
      <c r="L13" s="7">
        <v>105.3</v>
      </c>
      <c r="M13" s="7">
        <v>103.5</v>
      </c>
      <c r="N13" s="7">
        <v>103.3</v>
      </c>
      <c r="O13" s="7">
        <v>107.2</v>
      </c>
      <c r="P13" s="7">
        <v>109.6</v>
      </c>
      <c r="Q13" s="7">
        <v>107.7</v>
      </c>
      <c r="R13" s="7">
        <v>107.5</v>
      </c>
      <c r="S13" s="7">
        <v>108</v>
      </c>
      <c r="T13" s="7">
        <v>107</v>
      </c>
      <c r="U13" s="7">
        <v>107.9</v>
      </c>
      <c r="V13" s="7">
        <v>100.5</v>
      </c>
      <c r="W13" s="7">
        <v>106.5</v>
      </c>
      <c r="X13" s="7">
        <v>106.3</v>
      </c>
      <c r="Y13" s="7">
        <v>105.3</v>
      </c>
      <c r="Z13" s="7">
        <v>104.7</v>
      </c>
      <c r="AA13" s="7">
        <v>104.2</v>
      </c>
      <c r="AB13" s="7">
        <v>105</v>
      </c>
      <c r="AC13" s="7">
        <v>102.9</v>
      </c>
      <c r="AD13" s="7">
        <v>104.8</v>
      </c>
      <c r="AE13" s="7">
        <v>106.1</v>
      </c>
    </row>
    <row r="14" spans="1:31" x14ac:dyDescent="0.35">
      <c r="A14" s="6" t="s">
        <v>30</v>
      </c>
      <c r="B14" s="6">
        <v>2013</v>
      </c>
      <c r="C14" s="6" t="s">
        <v>38</v>
      </c>
      <c r="D14" s="6" t="str">
        <f t="shared" si="0"/>
        <v>May 2013</v>
      </c>
      <c r="E14" s="7">
        <v>110.9</v>
      </c>
      <c r="F14" s="7">
        <v>109.8</v>
      </c>
      <c r="G14" s="7">
        <v>105.9</v>
      </c>
      <c r="H14" s="7">
        <v>107.5</v>
      </c>
      <c r="I14" s="7">
        <v>105.3</v>
      </c>
      <c r="J14" s="7">
        <v>108.1</v>
      </c>
      <c r="K14" s="7">
        <v>107.3</v>
      </c>
      <c r="L14" s="7">
        <v>106.1</v>
      </c>
      <c r="M14" s="7">
        <v>103.7</v>
      </c>
      <c r="N14" s="7">
        <v>104</v>
      </c>
      <c r="O14" s="7">
        <v>107.4</v>
      </c>
      <c r="P14" s="7">
        <v>109.9</v>
      </c>
      <c r="Q14" s="7">
        <v>108.1</v>
      </c>
      <c r="R14" s="7">
        <v>108.1</v>
      </c>
      <c r="S14" s="7">
        <v>108.8</v>
      </c>
      <c r="T14" s="7">
        <v>107.9</v>
      </c>
      <c r="U14" s="7">
        <v>108.6</v>
      </c>
      <c r="V14" s="7">
        <f>AVERAGE(V9:V13)</f>
        <v>100.4376</v>
      </c>
      <c r="W14" s="7">
        <v>107.5</v>
      </c>
      <c r="X14" s="7">
        <v>106.8</v>
      </c>
      <c r="Y14" s="7">
        <v>105.7</v>
      </c>
      <c r="Z14" s="7">
        <v>104.1</v>
      </c>
      <c r="AA14" s="7">
        <v>105</v>
      </c>
      <c r="AB14" s="7">
        <v>105.5</v>
      </c>
      <c r="AC14" s="7">
        <v>102.1</v>
      </c>
      <c r="AD14" s="7">
        <v>104.8</v>
      </c>
      <c r="AE14" s="7">
        <v>107.2</v>
      </c>
    </row>
    <row r="15" spans="1:31" x14ac:dyDescent="0.35">
      <c r="A15" s="6" t="s">
        <v>33</v>
      </c>
      <c r="B15" s="6">
        <v>2013</v>
      </c>
      <c r="C15" s="6" t="s">
        <v>38</v>
      </c>
      <c r="D15" s="6" t="str">
        <f t="shared" si="0"/>
        <v>May 2013</v>
      </c>
      <c r="E15" s="7">
        <v>115.4</v>
      </c>
      <c r="F15" s="7">
        <v>114.2</v>
      </c>
      <c r="G15" s="7">
        <v>102.7</v>
      </c>
      <c r="H15" s="7">
        <v>105.5</v>
      </c>
      <c r="I15" s="7">
        <v>101.5</v>
      </c>
      <c r="J15" s="7">
        <v>110.6</v>
      </c>
      <c r="K15" s="7">
        <v>123.7</v>
      </c>
      <c r="L15" s="7">
        <v>105.2</v>
      </c>
      <c r="M15" s="7">
        <v>101.9</v>
      </c>
      <c r="N15" s="7">
        <v>105</v>
      </c>
      <c r="O15" s="7">
        <v>109.1</v>
      </c>
      <c r="P15" s="7">
        <v>111.3</v>
      </c>
      <c r="Q15" s="7">
        <v>111.1</v>
      </c>
      <c r="R15" s="7">
        <v>109.8</v>
      </c>
      <c r="S15" s="7">
        <v>108.5</v>
      </c>
      <c r="T15" s="7">
        <v>106.7</v>
      </c>
      <c r="U15" s="7">
        <v>108.3</v>
      </c>
      <c r="V15" s="7">
        <v>100.5</v>
      </c>
      <c r="W15" s="7">
        <v>107.2</v>
      </c>
      <c r="X15" s="7">
        <v>107.1</v>
      </c>
      <c r="Y15" s="7">
        <v>106.2</v>
      </c>
      <c r="Z15" s="7">
        <v>103.9</v>
      </c>
      <c r="AA15" s="7">
        <v>104.6</v>
      </c>
      <c r="AB15" s="7">
        <v>105.7</v>
      </c>
      <c r="AC15" s="7">
        <v>102.6</v>
      </c>
      <c r="AD15" s="7">
        <v>104.9</v>
      </c>
      <c r="AE15" s="7">
        <v>106.6</v>
      </c>
    </row>
    <row r="16" spans="1:31" x14ac:dyDescent="0.35">
      <c r="A16" s="6" t="s">
        <v>34</v>
      </c>
      <c r="B16" s="6">
        <v>2013</v>
      </c>
      <c r="C16" s="6" t="s">
        <v>38</v>
      </c>
      <c r="D16" s="6" t="str">
        <f t="shared" si="0"/>
        <v>May 2013</v>
      </c>
      <c r="E16" s="7">
        <v>112.3</v>
      </c>
      <c r="F16" s="7">
        <v>111.3</v>
      </c>
      <c r="G16" s="7">
        <v>104.7</v>
      </c>
      <c r="H16" s="7">
        <v>106.8</v>
      </c>
      <c r="I16" s="7">
        <v>103.9</v>
      </c>
      <c r="J16" s="7">
        <v>109.3</v>
      </c>
      <c r="K16" s="7">
        <v>112.9</v>
      </c>
      <c r="L16" s="7">
        <v>105.8</v>
      </c>
      <c r="M16" s="7">
        <v>103.1</v>
      </c>
      <c r="N16" s="7">
        <v>104.3</v>
      </c>
      <c r="O16" s="7">
        <v>108.1</v>
      </c>
      <c r="P16" s="7">
        <v>110.5</v>
      </c>
      <c r="Q16" s="7">
        <v>109.2</v>
      </c>
      <c r="R16" s="7">
        <v>108.6</v>
      </c>
      <c r="S16" s="7">
        <v>108.7</v>
      </c>
      <c r="T16" s="7">
        <v>107.4</v>
      </c>
      <c r="U16" s="7">
        <v>108.5</v>
      </c>
      <c r="V16" s="7">
        <v>100.5</v>
      </c>
      <c r="W16" s="7">
        <v>107.4</v>
      </c>
      <c r="X16" s="7">
        <v>106.9</v>
      </c>
      <c r="Y16" s="7">
        <v>105.9</v>
      </c>
      <c r="Z16" s="7">
        <v>104</v>
      </c>
      <c r="AA16" s="7">
        <v>104.8</v>
      </c>
      <c r="AB16" s="7">
        <v>105.6</v>
      </c>
      <c r="AC16" s="7">
        <v>102.3</v>
      </c>
      <c r="AD16" s="7">
        <v>104.8</v>
      </c>
      <c r="AE16" s="7">
        <v>106.9</v>
      </c>
    </row>
    <row r="17" spans="1:31" x14ac:dyDescent="0.35">
      <c r="A17" s="6" t="s">
        <v>30</v>
      </c>
      <c r="B17" s="6">
        <v>2013</v>
      </c>
      <c r="C17" s="6" t="s">
        <v>39</v>
      </c>
      <c r="D17" s="6" t="str">
        <f t="shared" si="0"/>
        <v>June 2013</v>
      </c>
      <c r="E17" s="7">
        <v>112.3</v>
      </c>
      <c r="F17" s="7">
        <v>112.1</v>
      </c>
      <c r="G17" s="7">
        <v>108.1</v>
      </c>
      <c r="H17" s="7">
        <v>108.3</v>
      </c>
      <c r="I17" s="7">
        <v>105.9</v>
      </c>
      <c r="J17" s="7">
        <v>109.2</v>
      </c>
      <c r="K17" s="7">
        <v>118</v>
      </c>
      <c r="L17" s="7">
        <v>106.8</v>
      </c>
      <c r="M17" s="7">
        <v>104.1</v>
      </c>
      <c r="N17" s="7">
        <v>105.4</v>
      </c>
      <c r="O17" s="7">
        <v>108.2</v>
      </c>
      <c r="P17" s="7">
        <v>111</v>
      </c>
      <c r="Q17" s="7">
        <v>110.6</v>
      </c>
      <c r="R17" s="7">
        <v>109</v>
      </c>
      <c r="S17" s="7">
        <v>109.7</v>
      </c>
      <c r="T17" s="7">
        <v>108.8</v>
      </c>
      <c r="U17" s="7">
        <v>109.5</v>
      </c>
      <c r="V17" s="7">
        <f>AVERAGE(V12:V16)</f>
        <v>100.48751999999999</v>
      </c>
      <c r="W17" s="7">
        <v>108.5</v>
      </c>
      <c r="X17" s="7">
        <v>107.5</v>
      </c>
      <c r="Y17" s="7">
        <v>106.3</v>
      </c>
      <c r="Z17" s="7">
        <v>105</v>
      </c>
      <c r="AA17" s="7">
        <v>105.6</v>
      </c>
      <c r="AB17" s="7">
        <v>106.5</v>
      </c>
      <c r="AC17" s="7">
        <v>102.5</v>
      </c>
      <c r="AD17" s="7">
        <v>105.5</v>
      </c>
      <c r="AE17" s="7">
        <v>108.9</v>
      </c>
    </row>
    <row r="18" spans="1:31" x14ac:dyDescent="0.35">
      <c r="A18" s="6" t="s">
        <v>33</v>
      </c>
      <c r="B18" s="6">
        <v>2013</v>
      </c>
      <c r="C18" s="6" t="s">
        <v>39</v>
      </c>
      <c r="D18" s="6" t="str">
        <f t="shared" si="0"/>
        <v>June 2013</v>
      </c>
      <c r="E18" s="7">
        <v>117</v>
      </c>
      <c r="F18" s="7">
        <v>120.1</v>
      </c>
      <c r="G18" s="7">
        <v>112.5</v>
      </c>
      <c r="H18" s="7">
        <v>107.3</v>
      </c>
      <c r="I18" s="7">
        <v>101.3</v>
      </c>
      <c r="J18" s="7">
        <v>112.4</v>
      </c>
      <c r="K18" s="7">
        <v>143.6</v>
      </c>
      <c r="L18" s="7">
        <v>105.4</v>
      </c>
      <c r="M18" s="7">
        <v>101.4</v>
      </c>
      <c r="N18" s="7">
        <v>106.4</v>
      </c>
      <c r="O18" s="7">
        <v>110</v>
      </c>
      <c r="P18" s="7">
        <v>112.2</v>
      </c>
      <c r="Q18" s="7">
        <v>115</v>
      </c>
      <c r="R18" s="7">
        <v>110.9</v>
      </c>
      <c r="S18" s="7">
        <v>109.2</v>
      </c>
      <c r="T18" s="7">
        <v>107.2</v>
      </c>
      <c r="U18" s="7">
        <v>108.9</v>
      </c>
      <c r="V18" s="7">
        <v>106.6</v>
      </c>
      <c r="W18" s="7">
        <v>108</v>
      </c>
      <c r="X18" s="7">
        <v>107.7</v>
      </c>
      <c r="Y18" s="7">
        <v>106.5</v>
      </c>
      <c r="Z18" s="7">
        <v>105.2</v>
      </c>
      <c r="AA18" s="7">
        <v>105.2</v>
      </c>
      <c r="AB18" s="7">
        <v>108.1</v>
      </c>
      <c r="AC18" s="7">
        <v>103.3</v>
      </c>
      <c r="AD18" s="7">
        <v>106.1</v>
      </c>
      <c r="AE18" s="7">
        <v>109.7</v>
      </c>
    </row>
    <row r="19" spans="1:31" x14ac:dyDescent="0.35">
      <c r="A19" s="6" t="s">
        <v>34</v>
      </c>
      <c r="B19" s="6">
        <v>2013</v>
      </c>
      <c r="C19" s="6" t="s">
        <v>39</v>
      </c>
      <c r="D19" s="6" t="str">
        <f t="shared" si="0"/>
        <v>June 2013</v>
      </c>
      <c r="E19" s="7">
        <v>113.8</v>
      </c>
      <c r="F19" s="7">
        <v>114.9</v>
      </c>
      <c r="G19" s="7">
        <v>109.8</v>
      </c>
      <c r="H19" s="7">
        <v>107.9</v>
      </c>
      <c r="I19" s="7">
        <v>104.2</v>
      </c>
      <c r="J19" s="7">
        <v>110.7</v>
      </c>
      <c r="K19" s="7">
        <v>126.7</v>
      </c>
      <c r="L19" s="7">
        <v>106.3</v>
      </c>
      <c r="M19" s="7">
        <v>103.2</v>
      </c>
      <c r="N19" s="7">
        <v>105.7</v>
      </c>
      <c r="O19" s="7">
        <v>109</v>
      </c>
      <c r="P19" s="7">
        <v>111.6</v>
      </c>
      <c r="Q19" s="7">
        <v>112.2</v>
      </c>
      <c r="R19" s="7">
        <v>109.5</v>
      </c>
      <c r="S19" s="7">
        <v>109.5</v>
      </c>
      <c r="T19" s="7">
        <v>108.1</v>
      </c>
      <c r="U19" s="7">
        <v>109.3</v>
      </c>
      <c r="V19" s="7">
        <v>106.6</v>
      </c>
      <c r="W19" s="7">
        <v>108.3</v>
      </c>
      <c r="X19" s="7">
        <v>107.6</v>
      </c>
      <c r="Y19" s="7">
        <v>106.4</v>
      </c>
      <c r="Z19" s="7">
        <v>105.1</v>
      </c>
      <c r="AA19" s="7">
        <v>105.4</v>
      </c>
      <c r="AB19" s="7">
        <v>107.4</v>
      </c>
      <c r="AC19" s="7">
        <v>102.8</v>
      </c>
      <c r="AD19" s="7">
        <v>105.8</v>
      </c>
      <c r="AE19" s="7">
        <v>109.3</v>
      </c>
    </row>
    <row r="20" spans="1:31" x14ac:dyDescent="0.35">
      <c r="A20" s="6" t="s">
        <v>30</v>
      </c>
      <c r="B20" s="6">
        <v>2013</v>
      </c>
      <c r="C20" s="6" t="s">
        <v>40</v>
      </c>
      <c r="D20" s="6" t="str">
        <f t="shared" si="0"/>
        <v>July 2013</v>
      </c>
      <c r="E20" s="7">
        <v>113.4</v>
      </c>
      <c r="F20" s="7">
        <v>114.9</v>
      </c>
      <c r="G20" s="7">
        <v>110.5</v>
      </c>
      <c r="H20" s="7">
        <v>109.3</v>
      </c>
      <c r="I20" s="7">
        <v>106.2</v>
      </c>
      <c r="J20" s="7">
        <v>110.3</v>
      </c>
      <c r="K20" s="7">
        <v>129.19999999999999</v>
      </c>
      <c r="L20" s="7">
        <v>107.1</v>
      </c>
      <c r="M20" s="7">
        <v>104.3</v>
      </c>
      <c r="N20" s="7">
        <v>106.4</v>
      </c>
      <c r="O20" s="7">
        <v>109.1</v>
      </c>
      <c r="P20" s="7">
        <v>112.1</v>
      </c>
      <c r="Q20" s="7">
        <v>113.1</v>
      </c>
      <c r="R20" s="7">
        <v>109.8</v>
      </c>
      <c r="S20" s="7">
        <v>110.5</v>
      </c>
      <c r="T20" s="7">
        <v>109.5</v>
      </c>
      <c r="U20" s="7">
        <v>110.3</v>
      </c>
      <c r="V20" s="7">
        <f>AVERAGE(V15:V19)</f>
        <v>102.93750400000002</v>
      </c>
      <c r="W20" s="7">
        <v>109.5</v>
      </c>
      <c r="X20" s="7">
        <v>108.3</v>
      </c>
      <c r="Y20" s="7">
        <v>106.9</v>
      </c>
      <c r="Z20" s="7">
        <v>106.8</v>
      </c>
      <c r="AA20" s="7">
        <v>106.4</v>
      </c>
      <c r="AB20" s="7">
        <v>107.8</v>
      </c>
      <c r="AC20" s="7">
        <v>102.5</v>
      </c>
      <c r="AD20" s="7">
        <v>106.5</v>
      </c>
      <c r="AE20" s="7">
        <v>110.7</v>
      </c>
    </row>
    <row r="21" spans="1:31" x14ac:dyDescent="0.35">
      <c r="A21" s="6" t="s">
        <v>33</v>
      </c>
      <c r="B21" s="6">
        <v>2013</v>
      </c>
      <c r="C21" s="6" t="s">
        <v>40</v>
      </c>
      <c r="D21" s="6" t="str">
        <f t="shared" si="0"/>
        <v>July 2013</v>
      </c>
      <c r="E21" s="7">
        <v>117.8</v>
      </c>
      <c r="F21" s="7">
        <v>119.2</v>
      </c>
      <c r="G21" s="7">
        <v>114</v>
      </c>
      <c r="H21" s="7">
        <v>108.3</v>
      </c>
      <c r="I21" s="7">
        <v>101.1</v>
      </c>
      <c r="J21" s="7">
        <v>113.2</v>
      </c>
      <c r="K21" s="7">
        <v>160.9</v>
      </c>
      <c r="L21" s="7">
        <v>105.1</v>
      </c>
      <c r="M21" s="7">
        <v>101.3</v>
      </c>
      <c r="N21" s="7">
        <v>107.5</v>
      </c>
      <c r="O21" s="7">
        <v>110.4</v>
      </c>
      <c r="P21" s="7">
        <v>113.1</v>
      </c>
      <c r="Q21" s="7">
        <v>117.5</v>
      </c>
      <c r="R21" s="7">
        <v>111.7</v>
      </c>
      <c r="S21" s="7">
        <v>109.8</v>
      </c>
      <c r="T21" s="7">
        <v>107.8</v>
      </c>
      <c r="U21" s="7">
        <v>109.5</v>
      </c>
      <c r="V21" s="7">
        <v>107.7</v>
      </c>
      <c r="W21" s="7">
        <v>108.6</v>
      </c>
      <c r="X21" s="7">
        <v>108.1</v>
      </c>
      <c r="Y21" s="7">
        <v>107.1</v>
      </c>
      <c r="Z21" s="7">
        <v>107.3</v>
      </c>
      <c r="AA21" s="7">
        <v>105.9</v>
      </c>
      <c r="AB21" s="7">
        <v>110.1</v>
      </c>
      <c r="AC21" s="7">
        <v>103.2</v>
      </c>
      <c r="AD21" s="7">
        <v>107.3</v>
      </c>
      <c r="AE21" s="7">
        <v>111.4</v>
      </c>
    </row>
    <row r="22" spans="1:31" x14ac:dyDescent="0.35">
      <c r="A22" s="6" t="s">
        <v>34</v>
      </c>
      <c r="B22" s="6">
        <v>2013</v>
      </c>
      <c r="C22" s="6" t="s">
        <v>40</v>
      </c>
      <c r="D22" s="6" t="str">
        <f t="shared" si="0"/>
        <v>July 2013</v>
      </c>
      <c r="E22" s="7">
        <v>114.8</v>
      </c>
      <c r="F22" s="7">
        <v>116.4</v>
      </c>
      <c r="G22" s="7">
        <v>111.9</v>
      </c>
      <c r="H22" s="7">
        <v>108.9</v>
      </c>
      <c r="I22" s="7">
        <v>104.3</v>
      </c>
      <c r="J22" s="7">
        <v>111.7</v>
      </c>
      <c r="K22" s="7">
        <v>140</v>
      </c>
      <c r="L22" s="7">
        <v>106.4</v>
      </c>
      <c r="M22" s="7">
        <v>103.3</v>
      </c>
      <c r="N22" s="7">
        <v>106.8</v>
      </c>
      <c r="O22" s="7">
        <v>109.6</v>
      </c>
      <c r="P22" s="7">
        <v>112.6</v>
      </c>
      <c r="Q22" s="7">
        <v>114.7</v>
      </c>
      <c r="R22" s="7">
        <v>110.3</v>
      </c>
      <c r="S22" s="7">
        <v>110.2</v>
      </c>
      <c r="T22" s="7">
        <v>108.8</v>
      </c>
      <c r="U22" s="7">
        <v>110</v>
      </c>
      <c r="V22" s="7">
        <v>107.7</v>
      </c>
      <c r="W22" s="7">
        <v>109.2</v>
      </c>
      <c r="X22" s="7">
        <v>108.2</v>
      </c>
      <c r="Y22" s="7">
        <v>107</v>
      </c>
      <c r="Z22" s="7">
        <v>107.1</v>
      </c>
      <c r="AA22" s="7">
        <v>106.1</v>
      </c>
      <c r="AB22" s="7">
        <v>109.1</v>
      </c>
      <c r="AC22" s="7">
        <v>102.8</v>
      </c>
      <c r="AD22" s="7">
        <v>106.9</v>
      </c>
      <c r="AE22" s="7">
        <v>111</v>
      </c>
    </row>
    <row r="23" spans="1:31" x14ac:dyDescent="0.35">
      <c r="A23" s="6" t="s">
        <v>30</v>
      </c>
      <c r="B23" s="6">
        <v>2013</v>
      </c>
      <c r="C23" s="6" t="s">
        <v>41</v>
      </c>
      <c r="D23" s="6" t="str">
        <f t="shared" si="0"/>
        <v>August 2013</v>
      </c>
      <c r="E23" s="7">
        <v>114.3</v>
      </c>
      <c r="F23" s="7">
        <v>115.4</v>
      </c>
      <c r="G23" s="7">
        <v>111.1</v>
      </c>
      <c r="H23" s="7">
        <v>110</v>
      </c>
      <c r="I23" s="7">
        <v>106.4</v>
      </c>
      <c r="J23" s="7">
        <v>110.8</v>
      </c>
      <c r="K23" s="7">
        <v>138.9</v>
      </c>
      <c r="L23" s="7">
        <v>107.4</v>
      </c>
      <c r="M23" s="7">
        <v>104.1</v>
      </c>
      <c r="N23" s="7">
        <v>106.9</v>
      </c>
      <c r="O23" s="7">
        <v>109.7</v>
      </c>
      <c r="P23" s="7">
        <v>112.6</v>
      </c>
      <c r="Q23" s="7">
        <v>114.9</v>
      </c>
      <c r="R23" s="7">
        <v>110.7</v>
      </c>
      <c r="S23" s="7">
        <v>111.3</v>
      </c>
      <c r="T23" s="7">
        <v>110.2</v>
      </c>
      <c r="U23" s="7">
        <v>111.1</v>
      </c>
      <c r="V23" s="7">
        <f>AVERAGE(V18:V22)</f>
        <v>106.3075008</v>
      </c>
      <c r="W23" s="7">
        <v>109.9</v>
      </c>
      <c r="X23" s="7">
        <v>108.7</v>
      </c>
      <c r="Y23" s="7">
        <v>107.5</v>
      </c>
      <c r="Z23" s="7">
        <v>107.8</v>
      </c>
      <c r="AA23" s="7">
        <v>106.8</v>
      </c>
      <c r="AB23" s="7">
        <v>108.7</v>
      </c>
      <c r="AC23" s="7">
        <v>105</v>
      </c>
      <c r="AD23" s="7">
        <v>107.5</v>
      </c>
      <c r="AE23" s="7">
        <v>112.1</v>
      </c>
    </row>
    <row r="24" spans="1:31" x14ac:dyDescent="0.35">
      <c r="A24" s="6" t="s">
        <v>33</v>
      </c>
      <c r="B24" s="6">
        <v>2013</v>
      </c>
      <c r="C24" s="6" t="s">
        <v>41</v>
      </c>
      <c r="D24" s="6" t="str">
        <f t="shared" si="0"/>
        <v>August 2013</v>
      </c>
      <c r="E24" s="7">
        <v>118.3</v>
      </c>
      <c r="F24" s="7">
        <v>120.4</v>
      </c>
      <c r="G24" s="7">
        <v>112.7</v>
      </c>
      <c r="H24" s="7">
        <v>108.9</v>
      </c>
      <c r="I24" s="7">
        <v>101.1</v>
      </c>
      <c r="J24" s="7">
        <v>108.7</v>
      </c>
      <c r="K24" s="7">
        <v>177</v>
      </c>
      <c r="L24" s="7">
        <v>104.7</v>
      </c>
      <c r="M24" s="7">
        <v>101</v>
      </c>
      <c r="N24" s="7">
        <v>108.5</v>
      </c>
      <c r="O24" s="7">
        <v>110.9</v>
      </c>
      <c r="P24" s="7">
        <v>114.3</v>
      </c>
      <c r="Q24" s="7">
        <v>119.6</v>
      </c>
      <c r="R24" s="7">
        <v>112.4</v>
      </c>
      <c r="S24" s="7">
        <v>110.6</v>
      </c>
      <c r="T24" s="7">
        <v>108.3</v>
      </c>
      <c r="U24" s="7">
        <v>110.2</v>
      </c>
      <c r="V24" s="7">
        <v>108.9</v>
      </c>
      <c r="W24" s="7">
        <v>109.3</v>
      </c>
      <c r="X24" s="7">
        <v>108.7</v>
      </c>
      <c r="Y24" s="7">
        <v>107.6</v>
      </c>
      <c r="Z24" s="7">
        <v>108.1</v>
      </c>
      <c r="AA24" s="7">
        <v>106.5</v>
      </c>
      <c r="AB24" s="7">
        <v>110.8</v>
      </c>
      <c r="AC24" s="7">
        <v>106</v>
      </c>
      <c r="AD24" s="7">
        <v>108.3</v>
      </c>
      <c r="AE24" s="7">
        <v>112.7</v>
      </c>
    </row>
    <row r="25" spans="1:31" x14ac:dyDescent="0.35">
      <c r="A25" s="6" t="s">
        <v>34</v>
      </c>
      <c r="B25" s="6">
        <v>2013</v>
      </c>
      <c r="C25" s="6" t="s">
        <v>41</v>
      </c>
      <c r="D25" s="6" t="str">
        <f t="shared" si="0"/>
        <v>August 2013</v>
      </c>
      <c r="E25" s="7">
        <v>115.6</v>
      </c>
      <c r="F25" s="7">
        <v>117.2</v>
      </c>
      <c r="G25" s="7">
        <v>111.7</v>
      </c>
      <c r="H25" s="7">
        <v>109.6</v>
      </c>
      <c r="I25" s="7">
        <v>104.5</v>
      </c>
      <c r="J25" s="7">
        <v>109.8</v>
      </c>
      <c r="K25" s="7">
        <v>151.80000000000001</v>
      </c>
      <c r="L25" s="7">
        <v>106.5</v>
      </c>
      <c r="M25" s="7">
        <v>103.1</v>
      </c>
      <c r="N25" s="7">
        <v>107.4</v>
      </c>
      <c r="O25" s="7">
        <v>110.2</v>
      </c>
      <c r="P25" s="7">
        <v>113.4</v>
      </c>
      <c r="Q25" s="7">
        <v>116.6</v>
      </c>
      <c r="R25" s="7">
        <v>111.2</v>
      </c>
      <c r="S25" s="7">
        <v>111</v>
      </c>
      <c r="T25" s="7">
        <v>109.4</v>
      </c>
      <c r="U25" s="7">
        <v>110.7</v>
      </c>
      <c r="V25" s="7">
        <v>108.9</v>
      </c>
      <c r="W25" s="7">
        <v>109.7</v>
      </c>
      <c r="X25" s="7">
        <v>108.7</v>
      </c>
      <c r="Y25" s="7">
        <v>107.5</v>
      </c>
      <c r="Z25" s="7">
        <v>108</v>
      </c>
      <c r="AA25" s="7">
        <v>106.6</v>
      </c>
      <c r="AB25" s="7">
        <v>109.9</v>
      </c>
      <c r="AC25" s="7">
        <v>105.4</v>
      </c>
      <c r="AD25" s="7">
        <v>107.9</v>
      </c>
      <c r="AE25" s="7">
        <v>112.4</v>
      </c>
    </row>
    <row r="26" spans="1:31" x14ac:dyDescent="0.35">
      <c r="A26" s="6" t="s">
        <v>30</v>
      </c>
      <c r="B26" s="6">
        <v>2013</v>
      </c>
      <c r="C26" s="6" t="s">
        <v>42</v>
      </c>
      <c r="D26" s="6" t="str">
        <f t="shared" si="0"/>
        <v>September 2013</v>
      </c>
      <c r="E26" s="7">
        <v>115.4</v>
      </c>
      <c r="F26" s="7">
        <v>115.7</v>
      </c>
      <c r="G26" s="7">
        <v>111.7</v>
      </c>
      <c r="H26" s="7">
        <v>111</v>
      </c>
      <c r="I26" s="7">
        <v>107.4</v>
      </c>
      <c r="J26" s="7">
        <v>110.9</v>
      </c>
      <c r="K26" s="7">
        <v>154</v>
      </c>
      <c r="L26" s="7">
        <v>108.1</v>
      </c>
      <c r="M26" s="7">
        <v>104.2</v>
      </c>
      <c r="N26" s="7">
        <v>107.9</v>
      </c>
      <c r="O26" s="7">
        <v>110.4</v>
      </c>
      <c r="P26" s="7">
        <v>114</v>
      </c>
      <c r="Q26" s="7">
        <v>117.8</v>
      </c>
      <c r="R26" s="7">
        <v>111.7</v>
      </c>
      <c r="S26" s="7">
        <v>112.7</v>
      </c>
      <c r="T26" s="7">
        <v>111.4</v>
      </c>
      <c r="U26" s="7">
        <v>112.5</v>
      </c>
      <c r="V26" s="7">
        <f>AVERAGE(V21:V25)</f>
        <v>107.90150016</v>
      </c>
      <c r="W26" s="7">
        <v>111.1</v>
      </c>
      <c r="X26" s="7">
        <v>109.6</v>
      </c>
      <c r="Y26" s="7">
        <v>108.3</v>
      </c>
      <c r="Z26" s="7">
        <v>109.3</v>
      </c>
      <c r="AA26" s="7">
        <v>107.7</v>
      </c>
      <c r="AB26" s="7">
        <v>109.8</v>
      </c>
      <c r="AC26" s="7">
        <v>106.7</v>
      </c>
      <c r="AD26" s="7">
        <v>108.7</v>
      </c>
      <c r="AE26" s="7">
        <v>114.2</v>
      </c>
    </row>
    <row r="27" spans="1:31" x14ac:dyDescent="0.35">
      <c r="A27" s="6" t="s">
        <v>33</v>
      </c>
      <c r="B27" s="6">
        <v>2013</v>
      </c>
      <c r="C27" s="6" t="s">
        <v>42</v>
      </c>
      <c r="D27" s="6" t="str">
        <f t="shared" si="0"/>
        <v>September 2013</v>
      </c>
      <c r="E27" s="7">
        <v>118.6</v>
      </c>
      <c r="F27" s="7">
        <v>119.1</v>
      </c>
      <c r="G27" s="7">
        <v>113.2</v>
      </c>
      <c r="H27" s="7">
        <v>109.6</v>
      </c>
      <c r="I27" s="7">
        <v>101.7</v>
      </c>
      <c r="J27" s="7">
        <v>103.2</v>
      </c>
      <c r="K27" s="7">
        <v>174.3</v>
      </c>
      <c r="L27" s="7">
        <v>105.1</v>
      </c>
      <c r="M27" s="7">
        <v>100.8</v>
      </c>
      <c r="N27" s="7">
        <v>109.1</v>
      </c>
      <c r="O27" s="7">
        <v>111.1</v>
      </c>
      <c r="P27" s="7">
        <v>115.4</v>
      </c>
      <c r="Q27" s="7">
        <v>119.2</v>
      </c>
      <c r="R27" s="7">
        <v>112.9</v>
      </c>
      <c r="S27" s="7">
        <v>111.4</v>
      </c>
      <c r="T27" s="7">
        <v>109</v>
      </c>
      <c r="U27" s="7">
        <v>111.1</v>
      </c>
      <c r="V27" s="7">
        <v>109.7</v>
      </c>
      <c r="W27" s="7">
        <v>109.5</v>
      </c>
      <c r="X27" s="7">
        <v>109.6</v>
      </c>
      <c r="Y27" s="7">
        <v>107.9</v>
      </c>
      <c r="Z27" s="7">
        <v>110.4</v>
      </c>
      <c r="AA27" s="7">
        <v>107.4</v>
      </c>
      <c r="AB27" s="7">
        <v>111.2</v>
      </c>
      <c r="AC27" s="7">
        <v>106.9</v>
      </c>
      <c r="AD27" s="7">
        <v>109.4</v>
      </c>
      <c r="AE27" s="7">
        <v>113.2</v>
      </c>
    </row>
    <row r="28" spans="1:31" x14ac:dyDescent="0.35">
      <c r="A28" s="6" t="s">
        <v>34</v>
      </c>
      <c r="B28" s="6">
        <v>2013</v>
      </c>
      <c r="C28" s="6" t="s">
        <v>42</v>
      </c>
      <c r="D28" s="6" t="str">
        <f t="shared" si="0"/>
        <v>September 2013</v>
      </c>
      <c r="E28" s="7">
        <v>116.4</v>
      </c>
      <c r="F28" s="7">
        <v>116.9</v>
      </c>
      <c r="G28" s="7">
        <v>112.3</v>
      </c>
      <c r="H28" s="7">
        <v>110.5</v>
      </c>
      <c r="I28" s="7">
        <v>105.3</v>
      </c>
      <c r="J28" s="7">
        <v>107.3</v>
      </c>
      <c r="K28" s="7">
        <v>160.9</v>
      </c>
      <c r="L28" s="7">
        <v>107.1</v>
      </c>
      <c r="M28" s="7">
        <v>103.1</v>
      </c>
      <c r="N28" s="7">
        <v>108.3</v>
      </c>
      <c r="O28" s="7">
        <v>110.7</v>
      </c>
      <c r="P28" s="7">
        <v>114.6</v>
      </c>
      <c r="Q28" s="7">
        <v>118.3</v>
      </c>
      <c r="R28" s="7">
        <v>112</v>
      </c>
      <c r="S28" s="7">
        <v>112.2</v>
      </c>
      <c r="T28" s="7">
        <v>110.4</v>
      </c>
      <c r="U28" s="7">
        <v>111.9</v>
      </c>
      <c r="V28" s="7">
        <v>109.7</v>
      </c>
      <c r="W28" s="7">
        <v>110.5</v>
      </c>
      <c r="X28" s="7">
        <v>109.6</v>
      </c>
      <c r="Y28" s="7">
        <v>108.1</v>
      </c>
      <c r="Z28" s="7">
        <v>109.9</v>
      </c>
      <c r="AA28" s="7">
        <v>107.5</v>
      </c>
      <c r="AB28" s="7">
        <v>110.6</v>
      </c>
      <c r="AC28" s="7">
        <v>106.8</v>
      </c>
      <c r="AD28" s="7">
        <v>109</v>
      </c>
      <c r="AE28" s="7">
        <v>113.7</v>
      </c>
    </row>
    <row r="29" spans="1:31" x14ac:dyDescent="0.35">
      <c r="A29" s="6" t="s">
        <v>30</v>
      </c>
      <c r="B29" s="6">
        <v>2013</v>
      </c>
      <c r="C29" s="6" t="s">
        <v>43</v>
      </c>
      <c r="D29" s="6" t="str">
        <f t="shared" si="0"/>
        <v>October 2013</v>
      </c>
      <c r="E29" s="7">
        <v>116.3</v>
      </c>
      <c r="F29" s="7">
        <v>115.4</v>
      </c>
      <c r="G29" s="7">
        <v>112.6</v>
      </c>
      <c r="H29" s="7">
        <v>111.7</v>
      </c>
      <c r="I29" s="7">
        <v>107.7</v>
      </c>
      <c r="J29" s="7">
        <v>113.2</v>
      </c>
      <c r="K29" s="7">
        <v>164.9</v>
      </c>
      <c r="L29" s="7">
        <v>108.3</v>
      </c>
      <c r="M29" s="7">
        <v>103.9</v>
      </c>
      <c r="N29" s="7">
        <v>108.2</v>
      </c>
      <c r="O29" s="7">
        <v>111.1</v>
      </c>
      <c r="P29" s="7">
        <v>114.9</v>
      </c>
      <c r="Q29" s="7">
        <v>119.8</v>
      </c>
      <c r="R29" s="7">
        <v>112.2</v>
      </c>
      <c r="S29" s="7">
        <v>113.6</v>
      </c>
      <c r="T29" s="7">
        <v>112.3</v>
      </c>
      <c r="U29" s="7">
        <v>113.4</v>
      </c>
      <c r="V29" s="7">
        <f>AVERAGE(V24:V28)</f>
        <v>109.02030003199999</v>
      </c>
      <c r="W29" s="7">
        <v>111.6</v>
      </c>
      <c r="X29" s="7">
        <v>110.4</v>
      </c>
      <c r="Y29" s="7">
        <v>108.9</v>
      </c>
      <c r="Z29" s="7">
        <v>109.3</v>
      </c>
      <c r="AA29" s="7">
        <v>108.3</v>
      </c>
      <c r="AB29" s="7">
        <v>110.2</v>
      </c>
      <c r="AC29" s="7">
        <v>107.5</v>
      </c>
      <c r="AD29" s="7">
        <v>109.1</v>
      </c>
      <c r="AE29" s="7">
        <v>115.5</v>
      </c>
    </row>
    <row r="30" spans="1:31" x14ac:dyDescent="0.35">
      <c r="A30" s="6" t="s">
        <v>33</v>
      </c>
      <c r="B30" s="6">
        <v>2013</v>
      </c>
      <c r="C30" s="6" t="s">
        <v>43</v>
      </c>
      <c r="D30" s="6" t="str">
        <f t="shared" si="0"/>
        <v>October 2013</v>
      </c>
      <c r="E30" s="7">
        <v>118.9</v>
      </c>
      <c r="F30" s="7">
        <v>118.1</v>
      </c>
      <c r="G30" s="7">
        <v>114.5</v>
      </c>
      <c r="H30" s="7">
        <v>110.4</v>
      </c>
      <c r="I30" s="7">
        <v>102.3</v>
      </c>
      <c r="J30" s="7">
        <v>106.2</v>
      </c>
      <c r="K30" s="7">
        <v>183.5</v>
      </c>
      <c r="L30" s="7">
        <v>105.3</v>
      </c>
      <c r="M30" s="7">
        <v>100.2</v>
      </c>
      <c r="N30" s="7">
        <v>109.6</v>
      </c>
      <c r="O30" s="7">
        <v>111.4</v>
      </c>
      <c r="P30" s="7">
        <v>116</v>
      </c>
      <c r="Q30" s="7">
        <v>120.8</v>
      </c>
      <c r="R30" s="7">
        <v>113.5</v>
      </c>
      <c r="S30" s="7">
        <v>112.5</v>
      </c>
      <c r="T30" s="7">
        <v>109.7</v>
      </c>
      <c r="U30" s="7">
        <v>112</v>
      </c>
      <c r="V30" s="7">
        <v>110.5</v>
      </c>
      <c r="W30" s="7">
        <v>109.7</v>
      </c>
      <c r="X30" s="7">
        <v>110.2</v>
      </c>
      <c r="Y30" s="7">
        <v>108.2</v>
      </c>
      <c r="Z30" s="7">
        <v>109.7</v>
      </c>
      <c r="AA30" s="7">
        <v>108</v>
      </c>
      <c r="AB30" s="7">
        <v>111.3</v>
      </c>
      <c r="AC30" s="7">
        <v>107.3</v>
      </c>
      <c r="AD30" s="7">
        <v>109.4</v>
      </c>
      <c r="AE30" s="7">
        <v>114</v>
      </c>
    </row>
    <row r="31" spans="1:31" x14ac:dyDescent="0.35">
      <c r="A31" s="6" t="s">
        <v>34</v>
      </c>
      <c r="B31" s="6">
        <v>2013</v>
      </c>
      <c r="C31" s="6" t="s">
        <v>43</v>
      </c>
      <c r="D31" s="6" t="str">
        <f t="shared" si="0"/>
        <v>October 2013</v>
      </c>
      <c r="E31" s="7">
        <v>117.1</v>
      </c>
      <c r="F31" s="7">
        <v>116.3</v>
      </c>
      <c r="G31" s="7">
        <v>113.3</v>
      </c>
      <c r="H31" s="7">
        <v>111.2</v>
      </c>
      <c r="I31" s="7">
        <v>105.7</v>
      </c>
      <c r="J31" s="7">
        <v>109.9</v>
      </c>
      <c r="K31" s="7">
        <v>171.2</v>
      </c>
      <c r="L31" s="7">
        <v>107.3</v>
      </c>
      <c r="M31" s="7">
        <v>102.7</v>
      </c>
      <c r="N31" s="7">
        <v>108.7</v>
      </c>
      <c r="O31" s="7">
        <v>111.2</v>
      </c>
      <c r="P31" s="7">
        <v>115.4</v>
      </c>
      <c r="Q31" s="7">
        <v>120.2</v>
      </c>
      <c r="R31" s="7">
        <v>112.5</v>
      </c>
      <c r="S31" s="7">
        <v>113.2</v>
      </c>
      <c r="T31" s="7">
        <v>111.2</v>
      </c>
      <c r="U31" s="7">
        <v>112.8</v>
      </c>
      <c r="V31" s="7">
        <v>110.5</v>
      </c>
      <c r="W31" s="7">
        <v>110.9</v>
      </c>
      <c r="X31" s="7">
        <v>110.3</v>
      </c>
      <c r="Y31" s="7">
        <v>108.6</v>
      </c>
      <c r="Z31" s="7">
        <v>109.5</v>
      </c>
      <c r="AA31" s="7">
        <v>108.1</v>
      </c>
      <c r="AB31" s="7">
        <v>110.8</v>
      </c>
      <c r="AC31" s="7">
        <v>107.4</v>
      </c>
      <c r="AD31" s="7">
        <v>109.2</v>
      </c>
      <c r="AE31" s="7">
        <v>114.8</v>
      </c>
    </row>
    <row r="32" spans="1:31" x14ac:dyDescent="0.35">
      <c r="A32" s="6" t="s">
        <v>30</v>
      </c>
      <c r="B32" s="6">
        <v>2013</v>
      </c>
      <c r="C32" s="6" t="s">
        <v>44</v>
      </c>
      <c r="D32" s="6" t="str">
        <f t="shared" si="0"/>
        <v>November  2013</v>
      </c>
      <c r="E32" s="7">
        <v>117.3</v>
      </c>
      <c r="F32" s="7">
        <v>114.9</v>
      </c>
      <c r="G32" s="7">
        <v>116.2</v>
      </c>
      <c r="H32" s="7">
        <v>112.8</v>
      </c>
      <c r="I32" s="7">
        <v>108.9</v>
      </c>
      <c r="J32" s="7">
        <v>116.6</v>
      </c>
      <c r="K32" s="7">
        <v>178.1</v>
      </c>
      <c r="L32" s="7">
        <v>109.1</v>
      </c>
      <c r="M32" s="7">
        <v>103.6</v>
      </c>
      <c r="N32" s="7">
        <v>109</v>
      </c>
      <c r="O32" s="7">
        <v>111.8</v>
      </c>
      <c r="P32" s="7">
        <v>116</v>
      </c>
      <c r="Q32" s="7">
        <v>122.5</v>
      </c>
      <c r="R32" s="7">
        <v>112.8</v>
      </c>
      <c r="S32" s="7">
        <v>114.6</v>
      </c>
      <c r="T32" s="7">
        <v>113.1</v>
      </c>
      <c r="U32" s="7">
        <v>114.4</v>
      </c>
      <c r="V32" s="7">
        <f>AVERAGE(V27:V31)</f>
        <v>109.88406000640001</v>
      </c>
      <c r="W32" s="7">
        <v>112.6</v>
      </c>
      <c r="X32" s="7">
        <v>111.3</v>
      </c>
      <c r="Y32" s="7">
        <v>109.7</v>
      </c>
      <c r="Z32" s="7">
        <v>109.6</v>
      </c>
      <c r="AA32" s="7">
        <v>108.7</v>
      </c>
      <c r="AB32" s="7">
        <v>111</v>
      </c>
      <c r="AC32" s="7">
        <v>108.2</v>
      </c>
      <c r="AD32" s="7">
        <v>109.8</v>
      </c>
      <c r="AE32" s="7">
        <v>117.4</v>
      </c>
    </row>
    <row r="33" spans="1:31" x14ac:dyDescent="0.35">
      <c r="A33" s="6" t="s">
        <v>33</v>
      </c>
      <c r="B33" s="6">
        <v>2013</v>
      </c>
      <c r="C33" s="6" t="s">
        <v>45</v>
      </c>
      <c r="D33" s="6" t="str">
        <f t="shared" si="0"/>
        <v>November 2013</v>
      </c>
      <c r="E33" s="7">
        <v>119.8</v>
      </c>
      <c r="F33" s="7">
        <v>116.3</v>
      </c>
      <c r="G33" s="7">
        <v>122.6</v>
      </c>
      <c r="H33" s="7">
        <v>112</v>
      </c>
      <c r="I33" s="7">
        <v>103.2</v>
      </c>
      <c r="J33" s="7">
        <v>110</v>
      </c>
      <c r="K33" s="7">
        <v>192.8</v>
      </c>
      <c r="L33" s="7">
        <v>106.3</v>
      </c>
      <c r="M33" s="7">
        <v>99.5</v>
      </c>
      <c r="N33" s="7">
        <v>110.3</v>
      </c>
      <c r="O33" s="7">
        <v>111.8</v>
      </c>
      <c r="P33" s="7">
        <v>117.1</v>
      </c>
      <c r="Q33" s="7">
        <v>122.9</v>
      </c>
      <c r="R33" s="7">
        <v>114.1</v>
      </c>
      <c r="S33" s="7">
        <v>113.5</v>
      </c>
      <c r="T33" s="7">
        <v>110.3</v>
      </c>
      <c r="U33" s="7">
        <v>113</v>
      </c>
      <c r="V33" s="7">
        <v>111.1</v>
      </c>
      <c r="W33" s="7">
        <v>110</v>
      </c>
      <c r="X33" s="7">
        <v>110.9</v>
      </c>
      <c r="Y33" s="7">
        <v>108.6</v>
      </c>
      <c r="Z33" s="7">
        <v>109.5</v>
      </c>
      <c r="AA33" s="7">
        <v>108.5</v>
      </c>
      <c r="AB33" s="7">
        <v>111.3</v>
      </c>
      <c r="AC33" s="7">
        <v>107.9</v>
      </c>
      <c r="AD33" s="7">
        <v>109.6</v>
      </c>
      <c r="AE33" s="7">
        <v>115</v>
      </c>
    </row>
    <row r="34" spans="1:31" x14ac:dyDescent="0.35">
      <c r="A34" s="6" t="s">
        <v>34</v>
      </c>
      <c r="B34" s="6">
        <v>2013</v>
      </c>
      <c r="C34" s="6" t="s">
        <v>45</v>
      </c>
      <c r="D34" s="6" t="str">
        <f t="shared" si="0"/>
        <v>November 2013</v>
      </c>
      <c r="E34" s="7">
        <v>118.1</v>
      </c>
      <c r="F34" s="7">
        <v>115.4</v>
      </c>
      <c r="G34" s="7">
        <v>118.7</v>
      </c>
      <c r="H34" s="7">
        <v>112.5</v>
      </c>
      <c r="I34" s="7">
        <v>106.8</v>
      </c>
      <c r="J34" s="7">
        <v>113.5</v>
      </c>
      <c r="K34" s="7">
        <v>183.1</v>
      </c>
      <c r="L34" s="7">
        <v>108.2</v>
      </c>
      <c r="M34" s="7">
        <v>102.2</v>
      </c>
      <c r="N34" s="7">
        <v>109.4</v>
      </c>
      <c r="O34" s="7">
        <v>111.8</v>
      </c>
      <c r="P34" s="7">
        <v>116.5</v>
      </c>
      <c r="Q34" s="7">
        <v>122.6</v>
      </c>
      <c r="R34" s="7">
        <v>113.1</v>
      </c>
      <c r="S34" s="7">
        <v>114.2</v>
      </c>
      <c r="T34" s="7">
        <v>111.9</v>
      </c>
      <c r="U34" s="7">
        <v>113.8</v>
      </c>
      <c r="V34" s="7">
        <v>111.1</v>
      </c>
      <c r="W34" s="7">
        <v>111.6</v>
      </c>
      <c r="X34" s="7">
        <v>111.1</v>
      </c>
      <c r="Y34" s="7">
        <v>109.3</v>
      </c>
      <c r="Z34" s="7">
        <v>109.5</v>
      </c>
      <c r="AA34" s="7">
        <v>108.6</v>
      </c>
      <c r="AB34" s="7">
        <v>111.2</v>
      </c>
      <c r="AC34" s="7">
        <v>108.1</v>
      </c>
      <c r="AD34" s="7">
        <v>109.7</v>
      </c>
      <c r="AE34" s="7">
        <v>116.3</v>
      </c>
    </row>
    <row r="35" spans="1:31" x14ac:dyDescent="0.35">
      <c r="A35" s="6" t="s">
        <v>30</v>
      </c>
      <c r="B35" s="6">
        <v>2013</v>
      </c>
      <c r="C35" s="6" t="s">
        <v>46</v>
      </c>
      <c r="D35" s="6" t="str">
        <f t="shared" si="0"/>
        <v>December 2013</v>
      </c>
      <c r="E35" s="7">
        <v>118.4</v>
      </c>
      <c r="F35" s="7">
        <v>115.9</v>
      </c>
      <c r="G35" s="7">
        <v>120.4</v>
      </c>
      <c r="H35" s="7">
        <v>113.8</v>
      </c>
      <c r="I35" s="7">
        <v>109.5</v>
      </c>
      <c r="J35" s="7">
        <v>115.5</v>
      </c>
      <c r="K35" s="7">
        <v>145.69999999999999</v>
      </c>
      <c r="L35" s="7">
        <v>109.5</v>
      </c>
      <c r="M35" s="7">
        <v>102.9</v>
      </c>
      <c r="N35" s="7">
        <v>109.8</v>
      </c>
      <c r="O35" s="7">
        <v>112.1</v>
      </c>
      <c r="P35" s="7">
        <v>116.8</v>
      </c>
      <c r="Q35" s="7">
        <v>118.7</v>
      </c>
      <c r="R35" s="7">
        <v>113.6</v>
      </c>
      <c r="S35" s="7">
        <v>115.8</v>
      </c>
      <c r="T35" s="7">
        <v>114</v>
      </c>
      <c r="U35" s="7">
        <v>115.5</v>
      </c>
      <c r="V35" s="7">
        <f>AVERAGE(V30:V34)</f>
        <v>110.61681200128001</v>
      </c>
      <c r="W35" s="7">
        <v>112.8</v>
      </c>
      <c r="X35" s="7">
        <v>112.1</v>
      </c>
      <c r="Y35" s="7">
        <v>110.1</v>
      </c>
      <c r="Z35" s="7">
        <v>109.9</v>
      </c>
      <c r="AA35" s="7">
        <v>109.2</v>
      </c>
      <c r="AB35" s="7">
        <v>111.6</v>
      </c>
      <c r="AC35" s="7">
        <v>108.1</v>
      </c>
      <c r="AD35" s="7">
        <v>110.1</v>
      </c>
      <c r="AE35" s="7">
        <v>115.5</v>
      </c>
    </row>
    <row r="36" spans="1:31" x14ac:dyDescent="0.35">
      <c r="A36" s="6" t="s">
        <v>33</v>
      </c>
      <c r="B36" s="6">
        <v>2013</v>
      </c>
      <c r="C36" s="6" t="s">
        <v>46</v>
      </c>
      <c r="D36" s="6" t="str">
        <f t="shared" si="0"/>
        <v>December 2013</v>
      </c>
      <c r="E36" s="7">
        <v>120.5</v>
      </c>
      <c r="F36" s="7">
        <v>118.1</v>
      </c>
      <c r="G36" s="7">
        <v>128.5</v>
      </c>
      <c r="H36" s="7">
        <v>112.8</v>
      </c>
      <c r="I36" s="7">
        <v>103.4</v>
      </c>
      <c r="J36" s="7">
        <v>110.7</v>
      </c>
      <c r="K36" s="7">
        <v>144.80000000000001</v>
      </c>
      <c r="L36" s="7">
        <v>107.1</v>
      </c>
      <c r="M36" s="7">
        <v>98.6</v>
      </c>
      <c r="N36" s="7">
        <v>111.9</v>
      </c>
      <c r="O36" s="7">
        <v>112.1</v>
      </c>
      <c r="P36" s="7">
        <v>118.1</v>
      </c>
      <c r="Q36" s="7">
        <v>117.8</v>
      </c>
      <c r="R36" s="7">
        <v>115</v>
      </c>
      <c r="S36" s="7">
        <v>114.2</v>
      </c>
      <c r="T36" s="7">
        <v>110.9</v>
      </c>
      <c r="U36" s="7">
        <v>113.7</v>
      </c>
      <c r="V36" s="7">
        <v>110.7</v>
      </c>
      <c r="W36" s="7">
        <v>110.4</v>
      </c>
      <c r="X36" s="7">
        <v>111.3</v>
      </c>
      <c r="Y36" s="7">
        <v>109</v>
      </c>
      <c r="Z36" s="7">
        <v>109.7</v>
      </c>
      <c r="AA36" s="7">
        <v>108.9</v>
      </c>
      <c r="AB36" s="7">
        <v>111.4</v>
      </c>
      <c r="AC36" s="7">
        <v>107.7</v>
      </c>
      <c r="AD36" s="7">
        <v>109.8</v>
      </c>
      <c r="AE36" s="7">
        <v>113.3</v>
      </c>
    </row>
    <row r="37" spans="1:31" x14ac:dyDescent="0.35">
      <c r="A37" s="6" t="s">
        <v>34</v>
      </c>
      <c r="B37" s="6">
        <v>2013</v>
      </c>
      <c r="C37" s="6" t="s">
        <v>46</v>
      </c>
      <c r="D37" s="6" t="str">
        <f t="shared" si="0"/>
        <v>December 2013</v>
      </c>
      <c r="E37" s="7">
        <v>119.1</v>
      </c>
      <c r="F37" s="7">
        <v>116.7</v>
      </c>
      <c r="G37" s="7">
        <v>123.5</v>
      </c>
      <c r="H37" s="7">
        <v>113.4</v>
      </c>
      <c r="I37" s="7">
        <v>107.3</v>
      </c>
      <c r="J37" s="7">
        <v>113.3</v>
      </c>
      <c r="K37" s="7">
        <v>145.4</v>
      </c>
      <c r="L37" s="7">
        <v>108.7</v>
      </c>
      <c r="M37" s="7">
        <v>101.5</v>
      </c>
      <c r="N37" s="7">
        <v>110.5</v>
      </c>
      <c r="O37" s="7">
        <v>112.1</v>
      </c>
      <c r="P37" s="7">
        <v>117.4</v>
      </c>
      <c r="Q37" s="7">
        <v>118.4</v>
      </c>
      <c r="R37" s="7">
        <v>114</v>
      </c>
      <c r="S37" s="7">
        <v>115.2</v>
      </c>
      <c r="T37" s="7">
        <v>112.7</v>
      </c>
      <c r="U37" s="7">
        <v>114.8</v>
      </c>
      <c r="V37" s="7">
        <v>110.7</v>
      </c>
      <c r="W37" s="7">
        <v>111.9</v>
      </c>
      <c r="X37" s="7">
        <v>111.7</v>
      </c>
      <c r="Y37" s="7">
        <v>109.7</v>
      </c>
      <c r="Z37" s="7">
        <v>109.8</v>
      </c>
      <c r="AA37" s="7">
        <v>109</v>
      </c>
      <c r="AB37" s="7">
        <v>111.5</v>
      </c>
      <c r="AC37" s="7">
        <v>107.9</v>
      </c>
      <c r="AD37" s="7">
        <v>110</v>
      </c>
      <c r="AE37" s="7">
        <v>114.5</v>
      </c>
    </row>
    <row r="38" spans="1:31" x14ac:dyDescent="0.35">
      <c r="A38" s="6" t="s">
        <v>30</v>
      </c>
      <c r="B38" s="6">
        <v>2014</v>
      </c>
      <c r="C38" s="6" t="s">
        <v>31</v>
      </c>
      <c r="D38" s="6" t="str">
        <f t="shared" si="0"/>
        <v>January 2014</v>
      </c>
      <c r="E38" s="7">
        <v>118.9</v>
      </c>
      <c r="F38" s="7">
        <v>117.1</v>
      </c>
      <c r="G38" s="7">
        <v>120.5</v>
      </c>
      <c r="H38" s="7">
        <v>114.4</v>
      </c>
      <c r="I38" s="7">
        <v>109</v>
      </c>
      <c r="J38" s="7">
        <v>115.5</v>
      </c>
      <c r="K38" s="7">
        <v>123.9</v>
      </c>
      <c r="L38" s="7">
        <v>109.6</v>
      </c>
      <c r="M38" s="7">
        <v>101.8</v>
      </c>
      <c r="N38" s="7">
        <v>110.2</v>
      </c>
      <c r="O38" s="7">
        <v>112.4</v>
      </c>
      <c r="P38" s="7">
        <v>117.3</v>
      </c>
      <c r="Q38" s="7">
        <v>116</v>
      </c>
      <c r="R38" s="7">
        <v>114</v>
      </c>
      <c r="S38" s="7">
        <v>116.5</v>
      </c>
      <c r="T38" s="7">
        <v>114.5</v>
      </c>
      <c r="U38" s="7">
        <v>116.2</v>
      </c>
      <c r="V38" s="7">
        <f>AVERAGE(V33:V37)</f>
        <v>110.843362400256</v>
      </c>
      <c r="W38" s="7">
        <v>113</v>
      </c>
      <c r="X38" s="7">
        <v>112.6</v>
      </c>
      <c r="Y38" s="7">
        <v>110.6</v>
      </c>
      <c r="Z38" s="7">
        <v>110.5</v>
      </c>
      <c r="AA38" s="7">
        <v>109.6</v>
      </c>
      <c r="AB38" s="7">
        <v>111.8</v>
      </c>
      <c r="AC38" s="7">
        <v>108.3</v>
      </c>
      <c r="AD38" s="7">
        <v>110.6</v>
      </c>
      <c r="AE38" s="7">
        <v>114.2</v>
      </c>
    </row>
    <row r="39" spans="1:31" x14ac:dyDescent="0.35">
      <c r="A39" s="6" t="s">
        <v>33</v>
      </c>
      <c r="B39" s="6">
        <v>2014</v>
      </c>
      <c r="C39" s="6" t="s">
        <v>31</v>
      </c>
      <c r="D39" s="6" t="str">
        <f t="shared" si="0"/>
        <v>January 2014</v>
      </c>
      <c r="E39" s="7">
        <v>121.2</v>
      </c>
      <c r="F39" s="7">
        <v>122</v>
      </c>
      <c r="G39" s="7">
        <v>129.9</v>
      </c>
      <c r="H39" s="7">
        <v>113.6</v>
      </c>
      <c r="I39" s="7">
        <v>102.9</v>
      </c>
      <c r="J39" s="7">
        <v>112.1</v>
      </c>
      <c r="K39" s="7">
        <v>118.9</v>
      </c>
      <c r="L39" s="7">
        <v>107.5</v>
      </c>
      <c r="M39" s="7">
        <v>96.9</v>
      </c>
      <c r="N39" s="7">
        <v>112.7</v>
      </c>
      <c r="O39" s="7">
        <v>112.1</v>
      </c>
      <c r="P39" s="7">
        <v>119</v>
      </c>
      <c r="Q39" s="7">
        <v>115.5</v>
      </c>
      <c r="R39" s="7">
        <v>115.7</v>
      </c>
      <c r="S39" s="7">
        <v>114.8</v>
      </c>
      <c r="T39" s="7">
        <v>111.3</v>
      </c>
      <c r="U39" s="7">
        <v>114.3</v>
      </c>
      <c r="V39" s="7">
        <v>111.6</v>
      </c>
      <c r="W39" s="7">
        <v>111</v>
      </c>
      <c r="X39" s="7">
        <v>111.9</v>
      </c>
      <c r="Y39" s="7">
        <v>109.7</v>
      </c>
      <c r="Z39" s="7">
        <v>110.8</v>
      </c>
      <c r="AA39" s="7">
        <v>109.8</v>
      </c>
      <c r="AB39" s="7">
        <v>111.5</v>
      </c>
      <c r="AC39" s="7">
        <v>108</v>
      </c>
      <c r="AD39" s="7">
        <v>110.5</v>
      </c>
      <c r="AE39" s="7">
        <v>112.9</v>
      </c>
    </row>
    <row r="40" spans="1:31" x14ac:dyDescent="0.35">
      <c r="A40" s="6" t="s">
        <v>34</v>
      </c>
      <c r="B40" s="6">
        <v>2014</v>
      </c>
      <c r="C40" s="6" t="s">
        <v>31</v>
      </c>
      <c r="D40" s="6" t="str">
        <f t="shared" si="0"/>
        <v>January 2014</v>
      </c>
      <c r="E40" s="7">
        <v>119.6</v>
      </c>
      <c r="F40" s="7">
        <v>118.8</v>
      </c>
      <c r="G40" s="7">
        <v>124.1</v>
      </c>
      <c r="H40" s="7">
        <v>114.1</v>
      </c>
      <c r="I40" s="7">
        <v>106.8</v>
      </c>
      <c r="J40" s="7">
        <v>113.9</v>
      </c>
      <c r="K40" s="7">
        <v>122.2</v>
      </c>
      <c r="L40" s="7">
        <v>108.9</v>
      </c>
      <c r="M40" s="7">
        <v>100.2</v>
      </c>
      <c r="N40" s="7">
        <v>111</v>
      </c>
      <c r="O40" s="7">
        <v>112.3</v>
      </c>
      <c r="P40" s="7">
        <v>118.1</v>
      </c>
      <c r="Q40" s="7">
        <v>115.8</v>
      </c>
      <c r="R40" s="7">
        <v>114.5</v>
      </c>
      <c r="S40" s="7">
        <v>115.8</v>
      </c>
      <c r="T40" s="7">
        <v>113.2</v>
      </c>
      <c r="U40" s="7">
        <v>115.4</v>
      </c>
      <c r="V40" s="7">
        <v>111.6</v>
      </c>
      <c r="W40" s="7">
        <v>112.2</v>
      </c>
      <c r="X40" s="7">
        <v>112.3</v>
      </c>
      <c r="Y40" s="7">
        <v>110.3</v>
      </c>
      <c r="Z40" s="7">
        <v>110.7</v>
      </c>
      <c r="AA40" s="7">
        <v>109.7</v>
      </c>
      <c r="AB40" s="7">
        <v>111.6</v>
      </c>
      <c r="AC40" s="7">
        <v>108.2</v>
      </c>
      <c r="AD40" s="7">
        <v>110.6</v>
      </c>
      <c r="AE40" s="7">
        <v>113.6</v>
      </c>
    </row>
    <row r="41" spans="1:31" x14ac:dyDescent="0.35">
      <c r="A41" s="6" t="s">
        <v>30</v>
      </c>
      <c r="B41" s="6">
        <v>2014</v>
      </c>
      <c r="C41" s="6" t="s">
        <v>35</v>
      </c>
      <c r="D41" s="6" t="str">
        <f t="shared" si="0"/>
        <v>February 2014</v>
      </c>
      <c r="E41" s="7">
        <v>119.4</v>
      </c>
      <c r="F41" s="7">
        <v>117.7</v>
      </c>
      <c r="G41" s="7">
        <v>121.2</v>
      </c>
      <c r="H41" s="7">
        <v>115</v>
      </c>
      <c r="I41" s="7">
        <v>109</v>
      </c>
      <c r="J41" s="7">
        <v>116.6</v>
      </c>
      <c r="K41" s="7">
        <v>116</v>
      </c>
      <c r="L41" s="7">
        <v>109.8</v>
      </c>
      <c r="M41" s="7">
        <v>101.1</v>
      </c>
      <c r="N41" s="7">
        <v>110.4</v>
      </c>
      <c r="O41" s="7">
        <v>112.9</v>
      </c>
      <c r="P41" s="7">
        <v>117.8</v>
      </c>
      <c r="Q41" s="7">
        <v>115.3</v>
      </c>
      <c r="R41" s="7">
        <v>114.2</v>
      </c>
      <c r="S41" s="7">
        <v>117.1</v>
      </c>
      <c r="T41" s="7">
        <v>114.5</v>
      </c>
      <c r="U41" s="7">
        <v>116.7</v>
      </c>
      <c r="V41" s="7">
        <f>AVERAGE(V36:V40)</f>
        <v>111.0886724800512</v>
      </c>
      <c r="W41" s="7">
        <v>113.2</v>
      </c>
      <c r="X41" s="7">
        <v>112.9</v>
      </c>
      <c r="Y41" s="7">
        <v>110.9</v>
      </c>
      <c r="Z41" s="7">
        <v>110.8</v>
      </c>
      <c r="AA41" s="7">
        <v>109.9</v>
      </c>
      <c r="AB41" s="7">
        <v>112</v>
      </c>
      <c r="AC41" s="7">
        <v>108.7</v>
      </c>
      <c r="AD41" s="7">
        <v>110.9</v>
      </c>
      <c r="AE41" s="7">
        <v>114</v>
      </c>
    </row>
    <row r="42" spans="1:31" x14ac:dyDescent="0.35">
      <c r="A42" s="6" t="s">
        <v>33</v>
      </c>
      <c r="B42" s="6">
        <v>2014</v>
      </c>
      <c r="C42" s="6" t="s">
        <v>35</v>
      </c>
      <c r="D42" s="6" t="str">
        <f t="shared" si="0"/>
        <v>February 2014</v>
      </c>
      <c r="E42" s="7">
        <v>121.9</v>
      </c>
      <c r="F42" s="7">
        <v>122</v>
      </c>
      <c r="G42" s="7">
        <v>124.5</v>
      </c>
      <c r="H42" s="7">
        <v>115.2</v>
      </c>
      <c r="I42" s="7">
        <v>102.5</v>
      </c>
      <c r="J42" s="7">
        <v>114.1</v>
      </c>
      <c r="K42" s="7">
        <v>111.5</v>
      </c>
      <c r="L42" s="7">
        <v>108.2</v>
      </c>
      <c r="M42" s="7">
        <v>95.4</v>
      </c>
      <c r="N42" s="7">
        <v>113.5</v>
      </c>
      <c r="O42" s="7">
        <v>112.1</v>
      </c>
      <c r="P42" s="7">
        <v>119.9</v>
      </c>
      <c r="Q42" s="7">
        <v>115.2</v>
      </c>
      <c r="R42" s="7">
        <v>116.2</v>
      </c>
      <c r="S42" s="7">
        <v>115.3</v>
      </c>
      <c r="T42" s="7">
        <v>111.7</v>
      </c>
      <c r="U42" s="7">
        <v>114.7</v>
      </c>
      <c r="V42" s="7">
        <v>112.5</v>
      </c>
      <c r="W42" s="7">
        <v>111.1</v>
      </c>
      <c r="X42" s="7">
        <v>112.6</v>
      </c>
      <c r="Y42" s="7">
        <v>110.4</v>
      </c>
      <c r="Z42" s="7">
        <v>111.3</v>
      </c>
      <c r="AA42" s="7">
        <v>110.3</v>
      </c>
      <c r="AB42" s="7">
        <v>111.6</v>
      </c>
      <c r="AC42" s="7">
        <v>108.7</v>
      </c>
      <c r="AD42" s="7">
        <v>111</v>
      </c>
      <c r="AE42" s="7">
        <v>113.1</v>
      </c>
    </row>
    <row r="43" spans="1:31" x14ac:dyDescent="0.35">
      <c r="A43" s="6" t="s">
        <v>34</v>
      </c>
      <c r="B43" s="6">
        <v>2014</v>
      </c>
      <c r="C43" s="6" t="s">
        <v>35</v>
      </c>
      <c r="D43" s="6" t="str">
        <f t="shared" si="0"/>
        <v>February 2014</v>
      </c>
      <c r="E43" s="7">
        <v>120.2</v>
      </c>
      <c r="F43" s="7">
        <v>119.2</v>
      </c>
      <c r="G43" s="7">
        <v>122.5</v>
      </c>
      <c r="H43" s="7">
        <v>115.1</v>
      </c>
      <c r="I43" s="7">
        <v>106.6</v>
      </c>
      <c r="J43" s="7">
        <v>115.4</v>
      </c>
      <c r="K43" s="7">
        <v>114.5</v>
      </c>
      <c r="L43" s="7">
        <v>109.3</v>
      </c>
      <c r="M43" s="7">
        <v>99.2</v>
      </c>
      <c r="N43" s="7">
        <v>111.4</v>
      </c>
      <c r="O43" s="7">
        <v>112.6</v>
      </c>
      <c r="P43" s="7">
        <v>118.8</v>
      </c>
      <c r="Q43" s="7">
        <v>115.3</v>
      </c>
      <c r="R43" s="7">
        <v>114.7</v>
      </c>
      <c r="S43" s="7">
        <v>116.4</v>
      </c>
      <c r="T43" s="7">
        <v>113.3</v>
      </c>
      <c r="U43" s="7">
        <v>115.9</v>
      </c>
      <c r="V43" s="7">
        <v>112.5</v>
      </c>
      <c r="W43" s="7">
        <v>112.4</v>
      </c>
      <c r="X43" s="7">
        <v>112.8</v>
      </c>
      <c r="Y43" s="7">
        <v>110.7</v>
      </c>
      <c r="Z43" s="7">
        <v>111.1</v>
      </c>
      <c r="AA43" s="7">
        <v>110.1</v>
      </c>
      <c r="AB43" s="7">
        <v>111.8</v>
      </c>
      <c r="AC43" s="7">
        <v>108.7</v>
      </c>
      <c r="AD43" s="7">
        <v>110.9</v>
      </c>
      <c r="AE43" s="7">
        <v>113.6</v>
      </c>
    </row>
    <row r="44" spans="1:31" x14ac:dyDescent="0.35">
      <c r="A44" s="6" t="s">
        <v>30</v>
      </c>
      <c r="B44" s="6">
        <v>2014</v>
      </c>
      <c r="C44" s="6" t="s">
        <v>36</v>
      </c>
      <c r="D44" s="6" t="str">
        <f t="shared" si="0"/>
        <v>March 2014</v>
      </c>
      <c r="E44" s="7">
        <v>120.1</v>
      </c>
      <c r="F44" s="7">
        <v>118.1</v>
      </c>
      <c r="G44" s="7">
        <v>120.7</v>
      </c>
      <c r="H44" s="7">
        <v>116.1</v>
      </c>
      <c r="I44" s="7">
        <v>109.3</v>
      </c>
      <c r="J44" s="7">
        <v>119.6</v>
      </c>
      <c r="K44" s="7">
        <v>117.9</v>
      </c>
      <c r="L44" s="7">
        <v>110.2</v>
      </c>
      <c r="M44" s="7">
        <v>101.2</v>
      </c>
      <c r="N44" s="7">
        <v>110.7</v>
      </c>
      <c r="O44" s="7">
        <v>113</v>
      </c>
      <c r="P44" s="7">
        <v>118.3</v>
      </c>
      <c r="Q44" s="7">
        <v>116.2</v>
      </c>
      <c r="R44" s="7">
        <v>114.6</v>
      </c>
      <c r="S44" s="7">
        <v>117.5</v>
      </c>
      <c r="T44" s="7">
        <v>114.9</v>
      </c>
      <c r="U44" s="7">
        <v>117.2</v>
      </c>
      <c r="V44" s="7">
        <f>AVERAGE(V39:V43)</f>
        <v>111.85773449601024</v>
      </c>
      <c r="W44" s="7">
        <v>113.4</v>
      </c>
      <c r="X44" s="7">
        <v>113.4</v>
      </c>
      <c r="Y44" s="7">
        <v>111.4</v>
      </c>
      <c r="Z44" s="7">
        <v>111.2</v>
      </c>
      <c r="AA44" s="7">
        <v>110.2</v>
      </c>
      <c r="AB44" s="7">
        <v>112.4</v>
      </c>
      <c r="AC44" s="7">
        <v>108.9</v>
      </c>
      <c r="AD44" s="7">
        <v>111.3</v>
      </c>
      <c r="AE44" s="7">
        <v>114.6</v>
      </c>
    </row>
    <row r="45" spans="1:31" x14ac:dyDescent="0.35">
      <c r="A45" s="6" t="s">
        <v>33</v>
      </c>
      <c r="B45" s="6">
        <v>2014</v>
      </c>
      <c r="C45" s="6" t="s">
        <v>36</v>
      </c>
      <c r="D45" s="6" t="str">
        <f t="shared" si="0"/>
        <v>March 2014</v>
      </c>
      <c r="E45" s="7">
        <v>122.1</v>
      </c>
      <c r="F45" s="7">
        <v>121.4</v>
      </c>
      <c r="G45" s="7">
        <v>121.5</v>
      </c>
      <c r="H45" s="7">
        <v>116.2</v>
      </c>
      <c r="I45" s="7">
        <v>102.8</v>
      </c>
      <c r="J45" s="7">
        <v>117.7</v>
      </c>
      <c r="K45" s="7">
        <v>113.3</v>
      </c>
      <c r="L45" s="7">
        <v>108.9</v>
      </c>
      <c r="M45" s="7">
        <v>96.3</v>
      </c>
      <c r="N45" s="7">
        <v>114.1</v>
      </c>
      <c r="O45" s="7">
        <v>112.2</v>
      </c>
      <c r="P45" s="7">
        <v>120.5</v>
      </c>
      <c r="Q45" s="7">
        <v>116</v>
      </c>
      <c r="R45" s="7">
        <v>116.7</v>
      </c>
      <c r="S45" s="7">
        <v>115.8</v>
      </c>
      <c r="T45" s="7">
        <v>112.1</v>
      </c>
      <c r="U45" s="7">
        <v>115.2</v>
      </c>
      <c r="V45" s="7">
        <v>113.2</v>
      </c>
      <c r="W45" s="7">
        <v>110.9</v>
      </c>
      <c r="X45" s="7">
        <v>113</v>
      </c>
      <c r="Y45" s="7">
        <v>110.8</v>
      </c>
      <c r="Z45" s="7">
        <v>111.6</v>
      </c>
      <c r="AA45" s="7">
        <v>110.9</v>
      </c>
      <c r="AB45" s="7">
        <v>111.8</v>
      </c>
      <c r="AC45" s="7">
        <v>109.2</v>
      </c>
      <c r="AD45" s="7">
        <v>111.4</v>
      </c>
      <c r="AE45" s="7">
        <v>113.7</v>
      </c>
    </row>
    <row r="46" spans="1:31" x14ac:dyDescent="0.35">
      <c r="A46" s="6" t="s">
        <v>34</v>
      </c>
      <c r="B46" s="6">
        <v>2014</v>
      </c>
      <c r="C46" s="6" t="s">
        <v>47</v>
      </c>
      <c r="D46" s="6" t="str">
        <f t="shared" si="0"/>
        <v>Marcrh 2014</v>
      </c>
      <c r="E46" s="7">
        <v>120.7</v>
      </c>
      <c r="F46" s="7">
        <v>119.3</v>
      </c>
      <c r="G46" s="7">
        <v>121</v>
      </c>
      <c r="H46" s="7">
        <v>116.1</v>
      </c>
      <c r="I46" s="7">
        <v>106.9</v>
      </c>
      <c r="J46" s="7">
        <v>118.7</v>
      </c>
      <c r="K46" s="7">
        <v>116.3</v>
      </c>
      <c r="L46" s="7">
        <v>109.8</v>
      </c>
      <c r="M46" s="7">
        <v>99.6</v>
      </c>
      <c r="N46" s="7">
        <v>111.8</v>
      </c>
      <c r="O46" s="7">
        <v>112.7</v>
      </c>
      <c r="P46" s="7">
        <v>119.3</v>
      </c>
      <c r="Q46" s="7">
        <v>116.1</v>
      </c>
      <c r="R46" s="7">
        <v>115.2</v>
      </c>
      <c r="S46" s="7">
        <v>116.8</v>
      </c>
      <c r="T46" s="7">
        <v>113.7</v>
      </c>
      <c r="U46" s="7">
        <v>116.4</v>
      </c>
      <c r="V46" s="7">
        <v>113.2</v>
      </c>
      <c r="W46" s="7">
        <v>112.5</v>
      </c>
      <c r="X46" s="7">
        <v>113.2</v>
      </c>
      <c r="Y46" s="7">
        <v>111.2</v>
      </c>
      <c r="Z46" s="7">
        <v>111.4</v>
      </c>
      <c r="AA46" s="7">
        <v>110.6</v>
      </c>
      <c r="AB46" s="7">
        <v>112</v>
      </c>
      <c r="AC46" s="7">
        <v>109</v>
      </c>
      <c r="AD46" s="7">
        <v>111.3</v>
      </c>
      <c r="AE46" s="7">
        <v>114.2</v>
      </c>
    </row>
    <row r="47" spans="1:31" x14ac:dyDescent="0.35">
      <c r="A47" s="6" t="s">
        <v>30</v>
      </c>
      <c r="B47" s="6">
        <v>2014</v>
      </c>
      <c r="C47" s="6" t="s">
        <v>37</v>
      </c>
      <c r="D47" s="6" t="str">
        <f t="shared" si="0"/>
        <v>April 2014</v>
      </c>
      <c r="E47" s="7">
        <v>120.2</v>
      </c>
      <c r="F47" s="7">
        <v>118.9</v>
      </c>
      <c r="G47" s="7">
        <v>118.1</v>
      </c>
      <c r="H47" s="7">
        <v>117</v>
      </c>
      <c r="I47" s="7">
        <v>109.7</v>
      </c>
      <c r="J47" s="7">
        <v>125.5</v>
      </c>
      <c r="K47" s="7">
        <v>120.5</v>
      </c>
      <c r="L47" s="7">
        <v>111</v>
      </c>
      <c r="M47" s="7">
        <v>102.6</v>
      </c>
      <c r="N47" s="7">
        <v>111.2</v>
      </c>
      <c r="O47" s="7">
        <v>113.5</v>
      </c>
      <c r="P47" s="7">
        <v>118.7</v>
      </c>
      <c r="Q47" s="7">
        <v>117.2</v>
      </c>
      <c r="R47" s="7">
        <v>115.4</v>
      </c>
      <c r="S47" s="7">
        <v>118.1</v>
      </c>
      <c r="T47" s="7">
        <v>116.1</v>
      </c>
      <c r="U47" s="7">
        <v>117.8</v>
      </c>
      <c r="V47" s="7">
        <f>AVERAGE(V42:V46)</f>
        <v>112.65154689920205</v>
      </c>
      <c r="W47" s="7">
        <v>113.4</v>
      </c>
      <c r="X47" s="7">
        <v>113.7</v>
      </c>
      <c r="Y47" s="7">
        <v>111.8</v>
      </c>
      <c r="Z47" s="7">
        <v>111.2</v>
      </c>
      <c r="AA47" s="7">
        <v>110.5</v>
      </c>
      <c r="AB47" s="7">
        <v>113</v>
      </c>
      <c r="AC47" s="7">
        <v>108.9</v>
      </c>
      <c r="AD47" s="7">
        <v>111.5</v>
      </c>
      <c r="AE47" s="7">
        <v>115.4</v>
      </c>
    </row>
    <row r="48" spans="1:31" x14ac:dyDescent="0.35">
      <c r="A48" s="6" t="s">
        <v>33</v>
      </c>
      <c r="B48" s="6">
        <v>2014</v>
      </c>
      <c r="C48" s="6" t="s">
        <v>37</v>
      </c>
      <c r="D48" s="6" t="str">
        <f t="shared" si="0"/>
        <v>April 2014</v>
      </c>
      <c r="E48" s="7">
        <v>122.5</v>
      </c>
      <c r="F48" s="7">
        <v>121.7</v>
      </c>
      <c r="G48" s="7">
        <v>113.3</v>
      </c>
      <c r="H48" s="7">
        <v>117</v>
      </c>
      <c r="I48" s="7">
        <v>103.1</v>
      </c>
      <c r="J48" s="7">
        <v>126.7</v>
      </c>
      <c r="K48" s="7">
        <v>121.2</v>
      </c>
      <c r="L48" s="7">
        <v>111</v>
      </c>
      <c r="M48" s="7">
        <v>100.3</v>
      </c>
      <c r="N48" s="7">
        <v>115.3</v>
      </c>
      <c r="O48" s="7">
        <v>112.7</v>
      </c>
      <c r="P48" s="7">
        <v>121</v>
      </c>
      <c r="Q48" s="7">
        <v>118.2</v>
      </c>
      <c r="R48" s="7">
        <v>117.6</v>
      </c>
      <c r="S48" s="7">
        <v>116.3</v>
      </c>
      <c r="T48" s="7">
        <v>112.5</v>
      </c>
      <c r="U48" s="7">
        <v>115.7</v>
      </c>
      <c r="V48" s="7">
        <v>113.9</v>
      </c>
      <c r="W48" s="7">
        <v>110.9</v>
      </c>
      <c r="X48" s="7">
        <v>113.4</v>
      </c>
      <c r="Y48" s="7">
        <v>111</v>
      </c>
      <c r="Z48" s="7">
        <v>111.2</v>
      </c>
      <c r="AA48" s="7">
        <v>111.2</v>
      </c>
      <c r="AB48" s="7">
        <v>112.5</v>
      </c>
      <c r="AC48" s="7">
        <v>109.1</v>
      </c>
      <c r="AD48" s="7">
        <v>111.4</v>
      </c>
      <c r="AE48" s="7">
        <v>114.7</v>
      </c>
    </row>
    <row r="49" spans="1:31" x14ac:dyDescent="0.35">
      <c r="A49" s="6" t="s">
        <v>34</v>
      </c>
      <c r="B49" s="6">
        <v>2014</v>
      </c>
      <c r="C49" s="6" t="s">
        <v>37</v>
      </c>
      <c r="D49" s="6" t="str">
        <f t="shared" si="0"/>
        <v>April 2014</v>
      </c>
      <c r="E49" s="7">
        <v>120.9</v>
      </c>
      <c r="F49" s="7">
        <v>119.9</v>
      </c>
      <c r="G49" s="7">
        <v>116.2</v>
      </c>
      <c r="H49" s="7">
        <v>117</v>
      </c>
      <c r="I49" s="7">
        <v>107.3</v>
      </c>
      <c r="J49" s="7">
        <v>126.1</v>
      </c>
      <c r="K49" s="7">
        <v>120.7</v>
      </c>
      <c r="L49" s="7">
        <v>111</v>
      </c>
      <c r="M49" s="7">
        <v>101.8</v>
      </c>
      <c r="N49" s="7">
        <v>112.6</v>
      </c>
      <c r="O49" s="7">
        <v>113.2</v>
      </c>
      <c r="P49" s="7">
        <v>119.8</v>
      </c>
      <c r="Q49" s="7">
        <v>117.6</v>
      </c>
      <c r="R49" s="7">
        <v>116</v>
      </c>
      <c r="S49" s="7">
        <v>117.4</v>
      </c>
      <c r="T49" s="7">
        <v>114.6</v>
      </c>
      <c r="U49" s="7">
        <v>117</v>
      </c>
      <c r="V49" s="7">
        <v>113.9</v>
      </c>
      <c r="W49" s="7">
        <v>112.5</v>
      </c>
      <c r="X49" s="7">
        <v>113.6</v>
      </c>
      <c r="Y49" s="7">
        <v>111.5</v>
      </c>
      <c r="Z49" s="7">
        <v>111.2</v>
      </c>
      <c r="AA49" s="7">
        <v>110.9</v>
      </c>
      <c r="AB49" s="7">
        <v>112.7</v>
      </c>
      <c r="AC49" s="7">
        <v>109</v>
      </c>
      <c r="AD49" s="7">
        <v>111.5</v>
      </c>
      <c r="AE49" s="7">
        <v>115.1</v>
      </c>
    </row>
    <row r="50" spans="1:31" x14ac:dyDescent="0.35">
      <c r="A50" s="6" t="s">
        <v>30</v>
      </c>
      <c r="B50" s="6">
        <v>2014</v>
      </c>
      <c r="C50" s="6" t="s">
        <v>38</v>
      </c>
      <c r="D50" s="6" t="str">
        <f t="shared" si="0"/>
        <v>May 2014</v>
      </c>
      <c r="E50" s="7">
        <v>120.3</v>
      </c>
      <c r="F50" s="7">
        <v>120.2</v>
      </c>
      <c r="G50" s="7">
        <v>116.9</v>
      </c>
      <c r="H50" s="7">
        <v>118</v>
      </c>
      <c r="I50" s="7">
        <v>110.1</v>
      </c>
      <c r="J50" s="7">
        <v>126.3</v>
      </c>
      <c r="K50" s="7">
        <v>123.9</v>
      </c>
      <c r="L50" s="7">
        <v>111.5</v>
      </c>
      <c r="M50" s="7">
        <v>103.5</v>
      </c>
      <c r="N50" s="7">
        <v>111.6</v>
      </c>
      <c r="O50" s="7">
        <v>114.2</v>
      </c>
      <c r="P50" s="7">
        <v>119.2</v>
      </c>
      <c r="Q50" s="7">
        <v>118.2</v>
      </c>
      <c r="R50" s="7">
        <v>116.3</v>
      </c>
      <c r="S50" s="7">
        <v>118.7</v>
      </c>
      <c r="T50" s="7">
        <v>116.8</v>
      </c>
      <c r="U50" s="7">
        <v>118.5</v>
      </c>
      <c r="V50" s="7">
        <f>AVERAGE(V45:V49)</f>
        <v>113.37030937984041</v>
      </c>
      <c r="W50" s="7">
        <v>113.4</v>
      </c>
      <c r="X50" s="7">
        <v>114.1</v>
      </c>
      <c r="Y50" s="7">
        <v>112.1</v>
      </c>
      <c r="Z50" s="7">
        <v>111.4</v>
      </c>
      <c r="AA50" s="7">
        <v>110.9</v>
      </c>
      <c r="AB50" s="7">
        <v>113.1</v>
      </c>
      <c r="AC50" s="7">
        <v>108.9</v>
      </c>
      <c r="AD50" s="7">
        <v>111.8</v>
      </c>
      <c r="AE50" s="7">
        <v>116</v>
      </c>
    </row>
    <row r="51" spans="1:31" x14ac:dyDescent="0.35">
      <c r="A51" s="6" t="s">
        <v>33</v>
      </c>
      <c r="B51" s="6">
        <v>2014</v>
      </c>
      <c r="C51" s="6" t="s">
        <v>38</v>
      </c>
      <c r="D51" s="6" t="str">
        <f t="shared" si="0"/>
        <v>May 2014</v>
      </c>
      <c r="E51" s="7">
        <v>122.7</v>
      </c>
      <c r="F51" s="7">
        <v>124.1</v>
      </c>
      <c r="G51" s="7">
        <v>114.2</v>
      </c>
      <c r="H51" s="7">
        <v>119.1</v>
      </c>
      <c r="I51" s="7">
        <v>103.5</v>
      </c>
      <c r="J51" s="7">
        <v>129.19999999999999</v>
      </c>
      <c r="K51" s="7">
        <v>127</v>
      </c>
      <c r="L51" s="7">
        <v>112.6</v>
      </c>
      <c r="M51" s="7">
        <v>101.3</v>
      </c>
      <c r="N51" s="7">
        <v>117</v>
      </c>
      <c r="O51" s="7">
        <v>112.9</v>
      </c>
      <c r="P51" s="7">
        <v>121.7</v>
      </c>
      <c r="Q51" s="7">
        <v>120</v>
      </c>
      <c r="R51" s="7">
        <v>118.3</v>
      </c>
      <c r="S51" s="7">
        <v>116.8</v>
      </c>
      <c r="T51" s="7">
        <v>112.9</v>
      </c>
      <c r="U51" s="7">
        <v>116.2</v>
      </c>
      <c r="V51" s="7">
        <v>114.3</v>
      </c>
      <c r="W51" s="7">
        <v>111.1</v>
      </c>
      <c r="X51" s="7">
        <v>114.1</v>
      </c>
      <c r="Y51" s="7">
        <v>111.2</v>
      </c>
      <c r="Z51" s="7">
        <v>111.3</v>
      </c>
      <c r="AA51" s="7">
        <v>111.5</v>
      </c>
      <c r="AB51" s="7">
        <v>112.9</v>
      </c>
      <c r="AC51" s="7">
        <v>109.3</v>
      </c>
      <c r="AD51" s="7">
        <v>111.7</v>
      </c>
      <c r="AE51" s="7">
        <v>115.6</v>
      </c>
    </row>
    <row r="52" spans="1:31" x14ac:dyDescent="0.35">
      <c r="A52" s="6" t="s">
        <v>34</v>
      </c>
      <c r="B52" s="6">
        <v>2014</v>
      </c>
      <c r="C52" s="6" t="s">
        <v>38</v>
      </c>
      <c r="D52" s="6" t="str">
        <f t="shared" si="0"/>
        <v>May 2014</v>
      </c>
      <c r="E52" s="7">
        <v>121.1</v>
      </c>
      <c r="F52" s="7">
        <v>121.6</v>
      </c>
      <c r="G52" s="7">
        <v>115.9</v>
      </c>
      <c r="H52" s="7">
        <v>118.4</v>
      </c>
      <c r="I52" s="7">
        <v>107.7</v>
      </c>
      <c r="J52" s="7">
        <v>127.7</v>
      </c>
      <c r="K52" s="7">
        <v>125</v>
      </c>
      <c r="L52" s="7">
        <v>111.9</v>
      </c>
      <c r="M52" s="7">
        <v>102.8</v>
      </c>
      <c r="N52" s="7">
        <v>113.4</v>
      </c>
      <c r="O52" s="7">
        <v>113.7</v>
      </c>
      <c r="P52" s="7">
        <v>120.4</v>
      </c>
      <c r="Q52" s="7">
        <v>118.9</v>
      </c>
      <c r="R52" s="7">
        <v>116.8</v>
      </c>
      <c r="S52" s="7">
        <v>118</v>
      </c>
      <c r="T52" s="7">
        <v>115.2</v>
      </c>
      <c r="U52" s="7">
        <v>117.6</v>
      </c>
      <c r="V52" s="7">
        <v>114.3</v>
      </c>
      <c r="W52" s="7">
        <v>112.5</v>
      </c>
      <c r="X52" s="7">
        <v>114.1</v>
      </c>
      <c r="Y52" s="7">
        <v>111.8</v>
      </c>
      <c r="Z52" s="7">
        <v>111.3</v>
      </c>
      <c r="AA52" s="7">
        <v>111.2</v>
      </c>
      <c r="AB52" s="7">
        <v>113</v>
      </c>
      <c r="AC52" s="7">
        <v>109.1</v>
      </c>
      <c r="AD52" s="7">
        <v>111.8</v>
      </c>
      <c r="AE52" s="7">
        <v>115.8</v>
      </c>
    </row>
    <row r="53" spans="1:31" x14ac:dyDescent="0.35">
      <c r="A53" s="6" t="s">
        <v>30</v>
      </c>
      <c r="B53" s="6">
        <v>2014</v>
      </c>
      <c r="C53" s="6" t="s">
        <v>39</v>
      </c>
      <c r="D53" s="6" t="str">
        <f t="shared" si="0"/>
        <v>June 2014</v>
      </c>
      <c r="E53" s="7">
        <v>120.7</v>
      </c>
      <c r="F53" s="7">
        <v>121.6</v>
      </c>
      <c r="G53" s="7">
        <v>116.1</v>
      </c>
      <c r="H53" s="7">
        <v>119.3</v>
      </c>
      <c r="I53" s="7">
        <v>110.3</v>
      </c>
      <c r="J53" s="7">
        <v>125.8</v>
      </c>
      <c r="K53" s="7">
        <v>129.30000000000001</v>
      </c>
      <c r="L53" s="7">
        <v>112.2</v>
      </c>
      <c r="M53" s="7">
        <v>103.6</v>
      </c>
      <c r="N53" s="7">
        <v>112.3</v>
      </c>
      <c r="O53" s="7">
        <v>114.9</v>
      </c>
      <c r="P53" s="7">
        <v>120.1</v>
      </c>
      <c r="Q53" s="7">
        <v>119.5</v>
      </c>
      <c r="R53" s="7">
        <v>117.3</v>
      </c>
      <c r="S53" s="7">
        <v>119.7</v>
      </c>
      <c r="T53" s="7">
        <v>117.3</v>
      </c>
      <c r="U53" s="7">
        <v>119.3</v>
      </c>
      <c r="V53" s="7">
        <f>AVERAGE(V48:V52)</f>
        <v>113.95406187596809</v>
      </c>
      <c r="W53" s="7">
        <v>114.4</v>
      </c>
      <c r="X53" s="7">
        <v>114.9</v>
      </c>
      <c r="Y53" s="7">
        <v>112.8</v>
      </c>
      <c r="Z53" s="7">
        <v>112.2</v>
      </c>
      <c r="AA53" s="7">
        <v>111.4</v>
      </c>
      <c r="AB53" s="7">
        <v>114.3</v>
      </c>
      <c r="AC53" s="7">
        <v>108</v>
      </c>
      <c r="AD53" s="7">
        <v>112.3</v>
      </c>
      <c r="AE53" s="7">
        <v>117</v>
      </c>
    </row>
    <row r="54" spans="1:31" x14ac:dyDescent="0.35">
      <c r="A54" s="6" t="s">
        <v>33</v>
      </c>
      <c r="B54" s="6">
        <v>2014</v>
      </c>
      <c r="C54" s="6" t="s">
        <v>39</v>
      </c>
      <c r="D54" s="6" t="str">
        <f t="shared" si="0"/>
        <v>June 2014</v>
      </c>
      <c r="E54" s="7">
        <v>123.1</v>
      </c>
      <c r="F54" s="7">
        <v>125.9</v>
      </c>
      <c r="G54" s="7">
        <v>115.4</v>
      </c>
      <c r="H54" s="7">
        <v>120.4</v>
      </c>
      <c r="I54" s="7">
        <v>103.4</v>
      </c>
      <c r="J54" s="7">
        <v>131.19999999999999</v>
      </c>
      <c r="K54" s="7">
        <v>137.5</v>
      </c>
      <c r="L54" s="7">
        <v>112.8</v>
      </c>
      <c r="M54" s="7">
        <v>101.4</v>
      </c>
      <c r="N54" s="7">
        <v>118.3</v>
      </c>
      <c r="O54" s="7">
        <v>113.2</v>
      </c>
      <c r="P54" s="7">
        <v>122.4</v>
      </c>
      <c r="Q54" s="7">
        <v>122</v>
      </c>
      <c r="R54" s="7">
        <v>119</v>
      </c>
      <c r="S54" s="7">
        <v>117.4</v>
      </c>
      <c r="T54" s="7">
        <v>113.2</v>
      </c>
      <c r="U54" s="7">
        <v>116.7</v>
      </c>
      <c r="V54" s="7">
        <v>113.9</v>
      </c>
      <c r="W54" s="7">
        <v>111.2</v>
      </c>
      <c r="X54" s="7">
        <v>114.3</v>
      </c>
      <c r="Y54" s="7">
        <v>111.4</v>
      </c>
      <c r="Z54" s="7">
        <v>111.5</v>
      </c>
      <c r="AA54" s="7">
        <v>111.8</v>
      </c>
      <c r="AB54" s="7">
        <v>115.1</v>
      </c>
      <c r="AC54" s="7">
        <v>108.7</v>
      </c>
      <c r="AD54" s="7">
        <v>112.2</v>
      </c>
      <c r="AE54" s="7">
        <v>116.4</v>
      </c>
    </row>
    <row r="55" spans="1:31" x14ac:dyDescent="0.35">
      <c r="A55" s="6" t="s">
        <v>34</v>
      </c>
      <c r="B55" s="6">
        <v>2014</v>
      </c>
      <c r="C55" s="6" t="s">
        <v>39</v>
      </c>
      <c r="D55" s="6" t="str">
        <f t="shared" si="0"/>
        <v>June 2014</v>
      </c>
      <c r="E55" s="7">
        <v>121.5</v>
      </c>
      <c r="F55" s="7">
        <v>123.1</v>
      </c>
      <c r="G55" s="7">
        <v>115.8</v>
      </c>
      <c r="H55" s="7">
        <v>119.7</v>
      </c>
      <c r="I55" s="7">
        <v>107.8</v>
      </c>
      <c r="J55" s="7">
        <v>128.30000000000001</v>
      </c>
      <c r="K55" s="7">
        <v>132.1</v>
      </c>
      <c r="L55" s="7">
        <v>112.4</v>
      </c>
      <c r="M55" s="7">
        <v>102.9</v>
      </c>
      <c r="N55" s="7">
        <v>114.3</v>
      </c>
      <c r="O55" s="7">
        <v>114.2</v>
      </c>
      <c r="P55" s="7">
        <v>121.2</v>
      </c>
      <c r="Q55" s="7">
        <v>120.4</v>
      </c>
      <c r="R55" s="7">
        <v>117.8</v>
      </c>
      <c r="S55" s="7">
        <v>118.8</v>
      </c>
      <c r="T55" s="7">
        <v>115.6</v>
      </c>
      <c r="U55" s="7">
        <v>118.3</v>
      </c>
      <c r="V55" s="7">
        <v>113.9</v>
      </c>
      <c r="W55" s="7">
        <v>113.2</v>
      </c>
      <c r="X55" s="7">
        <v>114.6</v>
      </c>
      <c r="Y55" s="7">
        <v>112.3</v>
      </c>
      <c r="Z55" s="7">
        <v>111.8</v>
      </c>
      <c r="AA55" s="7">
        <v>111.6</v>
      </c>
      <c r="AB55" s="7">
        <v>114.8</v>
      </c>
      <c r="AC55" s="7">
        <v>108.3</v>
      </c>
      <c r="AD55" s="7">
        <v>112.3</v>
      </c>
      <c r="AE55" s="7">
        <v>116.7</v>
      </c>
    </row>
    <row r="56" spans="1:31" x14ac:dyDescent="0.35">
      <c r="A56" s="6" t="s">
        <v>30</v>
      </c>
      <c r="B56" s="6">
        <v>2014</v>
      </c>
      <c r="C56" s="6" t="s">
        <v>40</v>
      </c>
      <c r="D56" s="6" t="str">
        <f t="shared" si="0"/>
        <v>July 2014</v>
      </c>
      <c r="E56" s="7">
        <v>121.7</v>
      </c>
      <c r="F56" s="7">
        <v>122.5</v>
      </c>
      <c r="G56" s="7">
        <v>117.7</v>
      </c>
      <c r="H56" s="7">
        <v>120.6</v>
      </c>
      <c r="I56" s="7">
        <v>110.4</v>
      </c>
      <c r="J56" s="7">
        <v>129.1</v>
      </c>
      <c r="K56" s="7">
        <v>150.1</v>
      </c>
      <c r="L56" s="7">
        <v>113.2</v>
      </c>
      <c r="M56" s="7">
        <v>104.8</v>
      </c>
      <c r="N56" s="7">
        <v>113.3</v>
      </c>
      <c r="O56" s="7">
        <v>115.6</v>
      </c>
      <c r="P56" s="7">
        <v>120.9</v>
      </c>
      <c r="Q56" s="7">
        <v>123.3</v>
      </c>
      <c r="R56" s="7">
        <v>118</v>
      </c>
      <c r="S56" s="7">
        <v>120.7</v>
      </c>
      <c r="T56" s="7">
        <v>118.3</v>
      </c>
      <c r="U56" s="7">
        <v>120.3</v>
      </c>
      <c r="V56" s="7">
        <f>AVERAGE(V51:V55)</f>
        <v>114.07081237519363</v>
      </c>
      <c r="W56" s="7">
        <v>115.3</v>
      </c>
      <c r="X56" s="7">
        <v>115.4</v>
      </c>
      <c r="Y56" s="7">
        <v>113.4</v>
      </c>
      <c r="Z56" s="7">
        <v>113.2</v>
      </c>
      <c r="AA56" s="7">
        <v>111.8</v>
      </c>
      <c r="AB56" s="7">
        <v>115.5</v>
      </c>
      <c r="AC56" s="7">
        <v>108.8</v>
      </c>
      <c r="AD56" s="7">
        <v>113.1</v>
      </c>
      <c r="AE56" s="7">
        <v>119.5</v>
      </c>
    </row>
    <row r="57" spans="1:31" x14ac:dyDescent="0.35">
      <c r="A57" s="6" t="s">
        <v>33</v>
      </c>
      <c r="B57" s="6">
        <v>2014</v>
      </c>
      <c r="C57" s="6" t="s">
        <v>40</v>
      </c>
      <c r="D57" s="6" t="str">
        <f t="shared" si="0"/>
        <v>July 2014</v>
      </c>
      <c r="E57" s="7">
        <v>123.8</v>
      </c>
      <c r="F57" s="7">
        <v>126.4</v>
      </c>
      <c r="G57" s="7">
        <v>118</v>
      </c>
      <c r="H57" s="7">
        <v>121.6</v>
      </c>
      <c r="I57" s="7">
        <v>103.5</v>
      </c>
      <c r="J57" s="7">
        <v>133.69999999999999</v>
      </c>
      <c r="K57" s="7">
        <v>172.4</v>
      </c>
      <c r="L57" s="7">
        <v>113.1</v>
      </c>
      <c r="M57" s="7">
        <v>102.7</v>
      </c>
      <c r="N57" s="7">
        <v>120</v>
      </c>
      <c r="O57" s="7">
        <v>113.8</v>
      </c>
      <c r="P57" s="7">
        <v>123.4</v>
      </c>
      <c r="Q57" s="7">
        <v>127.1</v>
      </c>
      <c r="R57" s="7">
        <v>121</v>
      </c>
      <c r="S57" s="7">
        <v>118</v>
      </c>
      <c r="T57" s="7">
        <v>113.6</v>
      </c>
      <c r="U57" s="7">
        <v>117.4</v>
      </c>
      <c r="V57" s="7">
        <v>114.8</v>
      </c>
      <c r="W57" s="7">
        <v>111.6</v>
      </c>
      <c r="X57" s="7">
        <v>114.9</v>
      </c>
      <c r="Y57" s="7">
        <v>111.5</v>
      </c>
      <c r="Z57" s="7">
        <v>113</v>
      </c>
      <c r="AA57" s="7">
        <v>112.4</v>
      </c>
      <c r="AB57" s="7">
        <v>117.8</v>
      </c>
      <c r="AC57" s="7">
        <v>109.7</v>
      </c>
      <c r="AD57" s="7">
        <v>113.5</v>
      </c>
      <c r="AE57" s="7">
        <v>118.9</v>
      </c>
    </row>
    <row r="58" spans="1:31" x14ac:dyDescent="0.35">
      <c r="A58" s="6" t="s">
        <v>34</v>
      </c>
      <c r="B58" s="6">
        <v>2014</v>
      </c>
      <c r="C58" s="6" t="s">
        <v>40</v>
      </c>
      <c r="D58" s="6" t="str">
        <f t="shared" si="0"/>
        <v>July 2014</v>
      </c>
      <c r="E58" s="7">
        <v>122.4</v>
      </c>
      <c r="F58" s="7">
        <v>123.9</v>
      </c>
      <c r="G58" s="7">
        <v>117.8</v>
      </c>
      <c r="H58" s="7">
        <v>121</v>
      </c>
      <c r="I58" s="7">
        <v>107.9</v>
      </c>
      <c r="J58" s="7">
        <v>131.19999999999999</v>
      </c>
      <c r="K58" s="7">
        <v>157.69999999999999</v>
      </c>
      <c r="L58" s="7">
        <v>113.2</v>
      </c>
      <c r="M58" s="7">
        <v>104.1</v>
      </c>
      <c r="N58" s="7">
        <v>115.5</v>
      </c>
      <c r="O58" s="7">
        <v>114.8</v>
      </c>
      <c r="P58" s="7">
        <v>122.1</v>
      </c>
      <c r="Q58" s="7">
        <v>124.7</v>
      </c>
      <c r="R58" s="7">
        <v>118.8</v>
      </c>
      <c r="S58" s="7">
        <v>119.6</v>
      </c>
      <c r="T58" s="7">
        <v>116.3</v>
      </c>
      <c r="U58" s="7">
        <v>119.1</v>
      </c>
      <c r="V58" s="7">
        <v>114.8</v>
      </c>
      <c r="W58" s="7">
        <v>113.9</v>
      </c>
      <c r="X58" s="7">
        <v>115.2</v>
      </c>
      <c r="Y58" s="7">
        <v>112.7</v>
      </c>
      <c r="Z58" s="7">
        <v>113.1</v>
      </c>
      <c r="AA58" s="7">
        <v>112.1</v>
      </c>
      <c r="AB58" s="7">
        <v>116.8</v>
      </c>
      <c r="AC58" s="7">
        <v>109.2</v>
      </c>
      <c r="AD58" s="7">
        <v>113.3</v>
      </c>
      <c r="AE58" s="7">
        <v>119.2</v>
      </c>
    </row>
    <row r="59" spans="1:31" x14ac:dyDescent="0.35">
      <c r="A59" s="6" t="s">
        <v>30</v>
      </c>
      <c r="B59" s="6">
        <v>2014</v>
      </c>
      <c r="C59" s="6" t="s">
        <v>41</v>
      </c>
      <c r="D59" s="6" t="str">
        <f t="shared" si="0"/>
        <v>August 2014</v>
      </c>
      <c r="E59" s="7">
        <v>121.8</v>
      </c>
      <c r="F59" s="7">
        <v>122.8</v>
      </c>
      <c r="G59" s="7">
        <v>117.8</v>
      </c>
      <c r="H59" s="7">
        <v>121.9</v>
      </c>
      <c r="I59" s="7">
        <v>110.6</v>
      </c>
      <c r="J59" s="7">
        <v>129.69999999999999</v>
      </c>
      <c r="K59" s="7">
        <v>161.1</v>
      </c>
      <c r="L59" s="7">
        <v>114.1</v>
      </c>
      <c r="M59" s="7">
        <v>105.1</v>
      </c>
      <c r="N59" s="7">
        <v>114.6</v>
      </c>
      <c r="O59" s="7">
        <v>115.8</v>
      </c>
      <c r="P59" s="7">
        <v>121.7</v>
      </c>
      <c r="Q59" s="7">
        <v>125.3</v>
      </c>
      <c r="R59" s="7">
        <v>118.8</v>
      </c>
      <c r="S59" s="7">
        <v>120.9</v>
      </c>
      <c r="T59" s="7">
        <v>118.8</v>
      </c>
      <c r="U59" s="7">
        <v>120.7</v>
      </c>
      <c r="V59" s="7">
        <f>AVERAGE(V54:V58)</f>
        <v>114.29416247503873</v>
      </c>
      <c r="W59" s="7">
        <v>115.4</v>
      </c>
      <c r="X59" s="7">
        <v>115.9</v>
      </c>
      <c r="Y59" s="7">
        <v>114</v>
      </c>
      <c r="Z59" s="7">
        <v>113.2</v>
      </c>
      <c r="AA59" s="7">
        <v>112.2</v>
      </c>
      <c r="AB59" s="7">
        <v>116.2</v>
      </c>
      <c r="AC59" s="7">
        <v>109.4</v>
      </c>
      <c r="AD59" s="7">
        <v>113.5</v>
      </c>
      <c r="AE59" s="7">
        <v>120.7</v>
      </c>
    </row>
    <row r="60" spans="1:31" x14ac:dyDescent="0.35">
      <c r="A60" s="6" t="s">
        <v>33</v>
      </c>
      <c r="B60" s="6">
        <v>2014</v>
      </c>
      <c r="C60" s="6" t="s">
        <v>41</v>
      </c>
      <c r="D60" s="6" t="str">
        <f t="shared" si="0"/>
        <v>August 2014</v>
      </c>
      <c r="E60" s="7">
        <v>124.8</v>
      </c>
      <c r="F60" s="7">
        <v>127.3</v>
      </c>
      <c r="G60" s="7">
        <v>116.5</v>
      </c>
      <c r="H60" s="7">
        <v>122.2</v>
      </c>
      <c r="I60" s="7">
        <v>103.6</v>
      </c>
      <c r="J60" s="7">
        <v>132.69999999999999</v>
      </c>
      <c r="K60" s="7">
        <v>181.9</v>
      </c>
      <c r="L60" s="7">
        <v>115.2</v>
      </c>
      <c r="M60" s="7">
        <v>102.7</v>
      </c>
      <c r="N60" s="7">
        <v>122.1</v>
      </c>
      <c r="O60" s="7">
        <v>114.4</v>
      </c>
      <c r="P60" s="7">
        <v>124.7</v>
      </c>
      <c r="Q60" s="7">
        <v>128.9</v>
      </c>
      <c r="R60" s="7">
        <v>123</v>
      </c>
      <c r="S60" s="7">
        <v>118.6</v>
      </c>
      <c r="T60" s="7">
        <v>114.1</v>
      </c>
      <c r="U60" s="7">
        <v>117.9</v>
      </c>
      <c r="V60" s="7">
        <v>115.5</v>
      </c>
      <c r="W60" s="7">
        <v>111.8</v>
      </c>
      <c r="X60" s="7">
        <v>115.3</v>
      </c>
      <c r="Y60" s="7">
        <v>112.2</v>
      </c>
      <c r="Z60" s="7">
        <v>112.5</v>
      </c>
      <c r="AA60" s="7">
        <v>112.9</v>
      </c>
      <c r="AB60" s="7">
        <v>119.2</v>
      </c>
      <c r="AC60" s="7">
        <v>110.5</v>
      </c>
      <c r="AD60" s="7">
        <v>113.9</v>
      </c>
      <c r="AE60" s="7">
        <v>119.9</v>
      </c>
    </row>
    <row r="61" spans="1:31" x14ac:dyDescent="0.35">
      <c r="A61" s="6" t="s">
        <v>34</v>
      </c>
      <c r="B61" s="6">
        <v>2014</v>
      </c>
      <c r="C61" s="6" t="s">
        <v>41</v>
      </c>
      <c r="D61" s="6" t="str">
        <f t="shared" si="0"/>
        <v>August 2014</v>
      </c>
      <c r="E61" s="7">
        <v>122.7</v>
      </c>
      <c r="F61" s="7">
        <v>124.4</v>
      </c>
      <c r="G61" s="7">
        <v>117.3</v>
      </c>
      <c r="H61" s="7">
        <v>122</v>
      </c>
      <c r="I61" s="7">
        <v>108</v>
      </c>
      <c r="J61" s="7">
        <v>131.1</v>
      </c>
      <c r="K61" s="7">
        <v>168.2</v>
      </c>
      <c r="L61" s="7">
        <v>114.5</v>
      </c>
      <c r="M61" s="7">
        <v>104.3</v>
      </c>
      <c r="N61" s="7">
        <v>117.1</v>
      </c>
      <c r="O61" s="7">
        <v>115.2</v>
      </c>
      <c r="P61" s="7">
        <v>123.1</v>
      </c>
      <c r="Q61" s="7">
        <v>126.6</v>
      </c>
      <c r="R61" s="7">
        <v>119.9</v>
      </c>
      <c r="S61" s="7">
        <v>120</v>
      </c>
      <c r="T61" s="7">
        <v>116.8</v>
      </c>
      <c r="U61" s="7">
        <v>119.6</v>
      </c>
      <c r="V61" s="7">
        <v>115.5</v>
      </c>
      <c r="W61" s="7">
        <v>114</v>
      </c>
      <c r="X61" s="7">
        <v>115.6</v>
      </c>
      <c r="Y61" s="7">
        <v>113.3</v>
      </c>
      <c r="Z61" s="7">
        <v>112.8</v>
      </c>
      <c r="AA61" s="7">
        <v>112.6</v>
      </c>
      <c r="AB61" s="7">
        <v>118</v>
      </c>
      <c r="AC61" s="7">
        <v>109.9</v>
      </c>
      <c r="AD61" s="7">
        <v>113.7</v>
      </c>
      <c r="AE61" s="7">
        <v>120.3</v>
      </c>
    </row>
    <row r="62" spans="1:31" x14ac:dyDescent="0.35">
      <c r="A62" s="6" t="s">
        <v>30</v>
      </c>
      <c r="B62" s="6">
        <v>2014</v>
      </c>
      <c r="C62" s="6" t="s">
        <v>42</v>
      </c>
      <c r="D62" s="6" t="str">
        <f t="shared" si="0"/>
        <v>September 2014</v>
      </c>
      <c r="E62" s="7">
        <v>122.3</v>
      </c>
      <c r="F62" s="7">
        <v>122.4</v>
      </c>
      <c r="G62" s="7">
        <v>117.8</v>
      </c>
      <c r="H62" s="7">
        <v>122.7</v>
      </c>
      <c r="I62" s="7">
        <v>110.4</v>
      </c>
      <c r="J62" s="7">
        <v>129.80000000000001</v>
      </c>
      <c r="K62" s="7">
        <v>158.80000000000001</v>
      </c>
      <c r="L62" s="7">
        <v>115</v>
      </c>
      <c r="M62" s="7">
        <v>104.7</v>
      </c>
      <c r="N62" s="7">
        <v>114.9</v>
      </c>
      <c r="O62" s="7">
        <v>116.5</v>
      </c>
      <c r="P62" s="7">
        <v>122.6</v>
      </c>
      <c r="Q62" s="7">
        <v>125.3</v>
      </c>
      <c r="R62" s="7">
        <v>119.5</v>
      </c>
      <c r="S62" s="7">
        <v>121.7</v>
      </c>
      <c r="T62" s="7">
        <v>119.2</v>
      </c>
      <c r="U62" s="7">
        <v>121.3</v>
      </c>
      <c r="V62" s="7">
        <f>AVERAGE(V57:V61)</f>
        <v>114.97883249500774</v>
      </c>
      <c r="W62" s="7">
        <v>115.8</v>
      </c>
      <c r="X62" s="7">
        <v>116.7</v>
      </c>
      <c r="Y62" s="7">
        <v>114.5</v>
      </c>
      <c r="Z62" s="7">
        <v>112.8</v>
      </c>
      <c r="AA62" s="7">
        <v>112.6</v>
      </c>
      <c r="AB62" s="7">
        <v>116.6</v>
      </c>
      <c r="AC62" s="7">
        <v>109.1</v>
      </c>
      <c r="AD62" s="7">
        <v>113.7</v>
      </c>
      <c r="AE62" s="7">
        <v>120.9</v>
      </c>
    </row>
    <row r="63" spans="1:31" x14ac:dyDescent="0.35">
      <c r="A63" s="6" t="s">
        <v>33</v>
      </c>
      <c r="B63" s="6">
        <v>2014</v>
      </c>
      <c r="C63" s="6" t="s">
        <v>42</v>
      </c>
      <c r="D63" s="6" t="str">
        <f t="shared" si="0"/>
        <v>September 2014</v>
      </c>
      <c r="E63" s="7">
        <v>124.2</v>
      </c>
      <c r="F63" s="7">
        <v>125.4</v>
      </c>
      <c r="G63" s="7">
        <v>116.4</v>
      </c>
      <c r="H63" s="7">
        <v>122.7</v>
      </c>
      <c r="I63" s="7">
        <v>103.5</v>
      </c>
      <c r="J63" s="7">
        <v>124.5</v>
      </c>
      <c r="K63" s="7">
        <v>168.6</v>
      </c>
      <c r="L63" s="7">
        <v>116.9</v>
      </c>
      <c r="M63" s="7">
        <v>101.9</v>
      </c>
      <c r="N63" s="7">
        <v>122.9</v>
      </c>
      <c r="O63" s="7">
        <v>114.8</v>
      </c>
      <c r="P63" s="7">
        <v>125.2</v>
      </c>
      <c r="Q63" s="7">
        <v>126.7</v>
      </c>
      <c r="R63" s="7">
        <v>124.3</v>
      </c>
      <c r="S63" s="7">
        <v>119.2</v>
      </c>
      <c r="T63" s="7">
        <v>114.5</v>
      </c>
      <c r="U63" s="7">
        <v>118.4</v>
      </c>
      <c r="V63" s="7">
        <v>116.1</v>
      </c>
      <c r="W63" s="7">
        <v>111.8</v>
      </c>
      <c r="X63" s="7">
        <v>115.5</v>
      </c>
      <c r="Y63" s="7">
        <v>112.3</v>
      </c>
      <c r="Z63" s="7">
        <v>111.2</v>
      </c>
      <c r="AA63" s="7">
        <v>113.4</v>
      </c>
      <c r="AB63" s="7">
        <v>120</v>
      </c>
      <c r="AC63" s="7">
        <v>110</v>
      </c>
      <c r="AD63" s="7">
        <v>113.6</v>
      </c>
      <c r="AE63" s="7">
        <v>119.2</v>
      </c>
    </row>
    <row r="64" spans="1:31" x14ac:dyDescent="0.35">
      <c r="A64" s="6" t="s">
        <v>34</v>
      </c>
      <c r="B64" s="6">
        <v>2014</v>
      </c>
      <c r="C64" s="6" t="s">
        <v>42</v>
      </c>
      <c r="D64" s="6" t="str">
        <f t="shared" si="0"/>
        <v>September 2014</v>
      </c>
      <c r="E64" s="7">
        <v>122.9</v>
      </c>
      <c r="F64" s="7">
        <v>123.5</v>
      </c>
      <c r="G64" s="7">
        <v>117.3</v>
      </c>
      <c r="H64" s="7">
        <v>122.7</v>
      </c>
      <c r="I64" s="7">
        <v>107.9</v>
      </c>
      <c r="J64" s="7">
        <v>127.3</v>
      </c>
      <c r="K64" s="7">
        <v>162.1</v>
      </c>
      <c r="L64" s="7">
        <v>115.6</v>
      </c>
      <c r="M64" s="7">
        <v>103.8</v>
      </c>
      <c r="N64" s="7">
        <v>117.6</v>
      </c>
      <c r="O64" s="7">
        <v>115.8</v>
      </c>
      <c r="P64" s="7">
        <v>123.8</v>
      </c>
      <c r="Q64" s="7">
        <v>125.8</v>
      </c>
      <c r="R64" s="7">
        <v>120.8</v>
      </c>
      <c r="S64" s="7">
        <v>120.7</v>
      </c>
      <c r="T64" s="7">
        <v>117.2</v>
      </c>
      <c r="U64" s="7">
        <v>120.1</v>
      </c>
      <c r="V64" s="7">
        <v>116.1</v>
      </c>
      <c r="W64" s="7">
        <v>114.3</v>
      </c>
      <c r="X64" s="7">
        <v>116.1</v>
      </c>
      <c r="Y64" s="7">
        <v>113.7</v>
      </c>
      <c r="Z64" s="7">
        <v>112</v>
      </c>
      <c r="AA64" s="7">
        <v>113.1</v>
      </c>
      <c r="AB64" s="7">
        <v>118.6</v>
      </c>
      <c r="AC64" s="7">
        <v>109.5</v>
      </c>
      <c r="AD64" s="7">
        <v>113.7</v>
      </c>
      <c r="AE64" s="7">
        <v>120.1</v>
      </c>
    </row>
    <row r="65" spans="1:31" x14ac:dyDescent="0.35">
      <c r="A65" s="6" t="s">
        <v>30</v>
      </c>
      <c r="B65" s="6">
        <v>2014</v>
      </c>
      <c r="C65" s="6" t="s">
        <v>43</v>
      </c>
      <c r="D65" s="6" t="str">
        <f t="shared" si="0"/>
        <v>October 2014</v>
      </c>
      <c r="E65" s="7">
        <v>122.6</v>
      </c>
      <c r="F65" s="7">
        <v>122.5</v>
      </c>
      <c r="G65" s="7">
        <v>118.3</v>
      </c>
      <c r="H65" s="7">
        <v>123.2</v>
      </c>
      <c r="I65" s="7">
        <v>110.5</v>
      </c>
      <c r="J65" s="7">
        <v>128.9</v>
      </c>
      <c r="K65" s="7">
        <v>155.30000000000001</v>
      </c>
      <c r="L65" s="7">
        <v>115.5</v>
      </c>
      <c r="M65" s="7">
        <v>104</v>
      </c>
      <c r="N65" s="7">
        <v>115.3</v>
      </c>
      <c r="O65" s="7">
        <v>116.8</v>
      </c>
      <c r="P65" s="7">
        <v>123.2</v>
      </c>
      <c r="Q65" s="7">
        <v>125.1</v>
      </c>
      <c r="R65" s="7">
        <v>120</v>
      </c>
      <c r="S65" s="7">
        <v>122.7</v>
      </c>
      <c r="T65" s="7">
        <v>120.3</v>
      </c>
      <c r="U65" s="7">
        <v>122.3</v>
      </c>
      <c r="V65" s="7">
        <f>AVERAGE(V60:V64)</f>
        <v>115.63576649900156</v>
      </c>
      <c r="W65" s="7">
        <v>116.4</v>
      </c>
      <c r="X65" s="7">
        <v>117.5</v>
      </c>
      <c r="Y65" s="7">
        <v>115.3</v>
      </c>
      <c r="Z65" s="7">
        <v>112.6</v>
      </c>
      <c r="AA65" s="7">
        <v>113</v>
      </c>
      <c r="AB65" s="7">
        <v>116.9</v>
      </c>
      <c r="AC65" s="7">
        <v>109.3</v>
      </c>
      <c r="AD65" s="7">
        <v>114</v>
      </c>
      <c r="AE65" s="7">
        <v>121</v>
      </c>
    </row>
    <row r="66" spans="1:31" x14ac:dyDescent="0.35">
      <c r="A66" s="6" t="s">
        <v>33</v>
      </c>
      <c r="B66" s="6">
        <v>2014</v>
      </c>
      <c r="C66" s="6" t="s">
        <v>43</v>
      </c>
      <c r="D66" s="6" t="str">
        <f t="shared" si="0"/>
        <v>October 2014</v>
      </c>
      <c r="E66" s="7">
        <v>124.6</v>
      </c>
      <c r="F66" s="7">
        <v>126.1</v>
      </c>
      <c r="G66" s="7">
        <v>117.8</v>
      </c>
      <c r="H66" s="7">
        <v>123.1</v>
      </c>
      <c r="I66" s="7">
        <v>103.5</v>
      </c>
      <c r="J66" s="7">
        <v>123.5</v>
      </c>
      <c r="K66" s="7">
        <v>159.6</v>
      </c>
      <c r="L66" s="7">
        <v>117.4</v>
      </c>
      <c r="M66" s="7">
        <v>101.2</v>
      </c>
      <c r="N66" s="7">
        <v>123.8</v>
      </c>
      <c r="O66" s="7">
        <v>115.2</v>
      </c>
      <c r="P66" s="7">
        <v>125.9</v>
      </c>
      <c r="Q66" s="7">
        <v>125.8</v>
      </c>
      <c r="R66" s="7">
        <v>124.3</v>
      </c>
      <c r="S66" s="7">
        <v>119.6</v>
      </c>
      <c r="T66" s="7">
        <v>114.9</v>
      </c>
      <c r="U66" s="7">
        <v>118.9</v>
      </c>
      <c r="V66" s="7">
        <v>116.7</v>
      </c>
      <c r="W66" s="7">
        <v>112</v>
      </c>
      <c r="X66" s="7">
        <v>115.8</v>
      </c>
      <c r="Y66" s="7">
        <v>112.6</v>
      </c>
      <c r="Z66" s="7">
        <v>111</v>
      </c>
      <c r="AA66" s="7">
        <v>113.6</v>
      </c>
      <c r="AB66" s="7">
        <v>120.2</v>
      </c>
      <c r="AC66" s="7">
        <v>110.1</v>
      </c>
      <c r="AD66" s="7">
        <v>113.7</v>
      </c>
      <c r="AE66" s="7">
        <v>119.1</v>
      </c>
    </row>
    <row r="67" spans="1:31" x14ac:dyDescent="0.35">
      <c r="A67" s="6" t="s">
        <v>34</v>
      </c>
      <c r="B67" s="6">
        <v>2014</v>
      </c>
      <c r="C67" s="6" t="s">
        <v>43</v>
      </c>
      <c r="D67" s="6" t="str">
        <f t="shared" ref="D67:D130" si="1">_xlfn.CONCAT(C67, " ",B67)</f>
        <v>October 2014</v>
      </c>
      <c r="E67" s="7">
        <v>123.2</v>
      </c>
      <c r="F67" s="7">
        <v>123.8</v>
      </c>
      <c r="G67" s="7">
        <v>118.1</v>
      </c>
      <c r="H67" s="7">
        <v>123.2</v>
      </c>
      <c r="I67" s="7">
        <v>107.9</v>
      </c>
      <c r="J67" s="7">
        <v>126.4</v>
      </c>
      <c r="K67" s="7">
        <v>156.80000000000001</v>
      </c>
      <c r="L67" s="7">
        <v>116.1</v>
      </c>
      <c r="M67" s="7">
        <v>103.1</v>
      </c>
      <c r="N67" s="7">
        <v>118.1</v>
      </c>
      <c r="O67" s="7">
        <v>116.1</v>
      </c>
      <c r="P67" s="7">
        <v>124.5</v>
      </c>
      <c r="Q67" s="7">
        <v>125.4</v>
      </c>
      <c r="R67" s="7">
        <v>121.1</v>
      </c>
      <c r="S67" s="7">
        <v>121.5</v>
      </c>
      <c r="T67" s="7">
        <v>118.1</v>
      </c>
      <c r="U67" s="7">
        <v>121</v>
      </c>
      <c r="V67" s="7">
        <v>116.7</v>
      </c>
      <c r="W67" s="7">
        <v>114.7</v>
      </c>
      <c r="X67" s="7">
        <v>116.7</v>
      </c>
      <c r="Y67" s="7">
        <v>114.3</v>
      </c>
      <c r="Z67" s="7">
        <v>111.8</v>
      </c>
      <c r="AA67" s="7">
        <v>113.3</v>
      </c>
      <c r="AB67" s="7">
        <v>118.8</v>
      </c>
      <c r="AC67" s="7">
        <v>109.6</v>
      </c>
      <c r="AD67" s="7">
        <v>113.9</v>
      </c>
      <c r="AE67" s="7">
        <v>120.1</v>
      </c>
    </row>
    <row r="68" spans="1:31" x14ac:dyDescent="0.35">
      <c r="A68" s="6" t="s">
        <v>30</v>
      </c>
      <c r="B68" s="6">
        <v>2014</v>
      </c>
      <c r="C68" s="6" t="s">
        <v>45</v>
      </c>
      <c r="D68" s="6" t="str">
        <f t="shared" si="1"/>
        <v>November 2014</v>
      </c>
      <c r="E68" s="7">
        <v>122.7</v>
      </c>
      <c r="F68" s="7">
        <v>122.6</v>
      </c>
      <c r="G68" s="7">
        <v>119.9</v>
      </c>
      <c r="H68" s="7">
        <v>124</v>
      </c>
      <c r="I68" s="7">
        <v>110.5</v>
      </c>
      <c r="J68" s="7">
        <v>128.80000000000001</v>
      </c>
      <c r="K68" s="7">
        <v>152</v>
      </c>
      <c r="L68" s="7">
        <v>116.2</v>
      </c>
      <c r="M68" s="7">
        <v>103.3</v>
      </c>
      <c r="N68" s="7">
        <v>115.8</v>
      </c>
      <c r="O68" s="7">
        <v>116.8</v>
      </c>
      <c r="P68" s="7">
        <v>124.5</v>
      </c>
      <c r="Q68" s="7">
        <v>124.9</v>
      </c>
      <c r="R68" s="7">
        <v>120.8</v>
      </c>
      <c r="S68" s="7">
        <v>123.3</v>
      </c>
      <c r="T68" s="7">
        <v>120.5</v>
      </c>
      <c r="U68" s="7">
        <v>122.9</v>
      </c>
      <c r="V68" s="7">
        <f>AVERAGE(V63:V67)</f>
        <v>116.24715329980032</v>
      </c>
      <c r="W68" s="7">
        <v>117.3</v>
      </c>
      <c r="X68" s="7">
        <v>118.1</v>
      </c>
      <c r="Y68" s="7">
        <v>115.9</v>
      </c>
      <c r="Z68" s="7">
        <v>112</v>
      </c>
      <c r="AA68" s="7">
        <v>113.3</v>
      </c>
      <c r="AB68" s="7">
        <v>117.2</v>
      </c>
      <c r="AC68" s="7">
        <v>108.8</v>
      </c>
      <c r="AD68" s="7">
        <v>114.1</v>
      </c>
      <c r="AE68" s="7">
        <v>121.1</v>
      </c>
    </row>
    <row r="69" spans="1:31" x14ac:dyDescent="0.35">
      <c r="A69" s="6" t="s">
        <v>33</v>
      </c>
      <c r="B69" s="6">
        <v>2014</v>
      </c>
      <c r="C69" s="6" t="s">
        <v>45</v>
      </c>
      <c r="D69" s="6" t="str">
        <f t="shared" si="1"/>
        <v>November 2014</v>
      </c>
      <c r="E69" s="7">
        <v>124.5</v>
      </c>
      <c r="F69" s="7">
        <v>125.6</v>
      </c>
      <c r="G69" s="7">
        <v>122.7</v>
      </c>
      <c r="H69" s="7">
        <v>124.6</v>
      </c>
      <c r="I69" s="7">
        <v>103.2</v>
      </c>
      <c r="J69" s="7">
        <v>122.2</v>
      </c>
      <c r="K69" s="7">
        <v>153.19999999999999</v>
      </c>
      <c r="L69" s="7">
        <v>119.3</v>
      </c>
      <c r="M69" s="7">
        <v>99.8</v>
      </c>
      <c r="N69" s="7">
        <v>124.6</v>
      </c>
      <c r="O69" s="7">
        <v>115.8</v>
      </c>
      <c r="P69" s="7">
        <v>126.9</v>
      </c>
      <c r="Q69" s="7">
        <v>125.4</v>
      </c>
      <c r="R69" s="7">
        <v>125.8</v>
      </c>
      <c r="S69" s="7">
        <v>120.3</v>
      </c>
      <c r="T69" s="7">
        <v>115.4</v>
      </c>
      <c r="U69" s="7">
        <v>119.5</v>
      </c>
      <c r="V69" s="7">
        <v>117.1</v>
      </c>
      <c r="W69" s="7">
        <v>112.6</v>
      </c>
      <c r="X69" s="7">
        <v>116.4</v>
      </c>
      <c r="Y69" s="7">
        <v>113</v>
      </c>
      <c r="Z69" s="7">
        <v>109.7</v>
      </c>
      <c r="AA69" s="7">
        <v>114</v>
      </c>
      <c r="AB69" s="7">
        <v>120.3</v>
      </c>
      <c r="AC69" s="7">
        <v>109.6</v>
      </c>
      <c r="AD69" s="7">
        <v>113.4</v>
      </c>
      <c r="AE69" s="7">
        <v>119</v>
      </c>
    </row>
    <row r="70" spans="1:31" x14ac:dyDescent="0.35">
      <c r="A70" s="6" t="s">
        <v>34</v>
      </c>
      <c r="B70" s="6">
        <v>2014</v>
      </c>
      <c r="C70" s="6" t="s">
        <v>45</v>
      </c>
      <c r="D70" s="6" t="str">
        <f t="shared" si="1"/>
        <v>November 2014</v>
      </c>
      <c r="E70" s="7">
        <v>123.3</v>
      </c>
      <c r="F70" s="7">
        <v>123.7</v>
      </c>
      <c r="G70" s="7">
        <v>121</v>
      </c>
      <c r="H70" s="7">
        <v>124.2</v>
      </c>
      <c r="I70" s="7">
        <v>107.8</v>
      </c>
      <c r="J70" s="7">
        <v>125.7</v>
      </c>
      <c r="K70" s="7">
        <v>152.4</v>
      </c>
      <c r="L70" s="7">
        <v>117.2</v>
      </c>
      <c r="M70" s="7">
        <v>102.1</v>
      </c>
      <c r="N70" s="7">
        <v>118.7</v>
      </c>
      <c r="O70" s="7">
        <v>116.4</v>
      </c>
      <c r="P70" s="7">
        <v>125.6</v>
      </c>
      <c r="Q70" s="7">
        <v>125.1</v>
      </c>
      <c r="R70" s="7">
        <v>122.1</v>
      </c>
      <c r="S70" s="7">
        <v>122.1</v>
      </c>
      <c r="T70" s="7">
        <v>118.4</v>
      </c>
      <c r="U70" s="7">
        <v>121.6</v>
      </c>
      <c r="V70" s="7">
        <v>117.1</v>
      </c>
      <c r="W70" s="7">
        <v>115.5</v>
      </c>
      <c r="X70" s="7">
        <v>117.3</v>
      </c>
      <c r="Y70" s="7">
        <v>114.8</v>
      </c>
      <c r="Z70" s="7">
        <v>110.8</v>
      </c>
      <c r="AA70" s="7">
        <v>113.7</v>
      </c>
      <c r="AB70" s="7">
        <v>119</v>
      </c>
      <c r="AC70" s="7">
        <v>109.1</v>
      </c>
      <c r="AD70" s="7">
        <v>113.8</v>
      </c>
      <c r="AE70" s="7">
        <v>120.1</v>
      </c>
    </row>
    <row r="71" spans="1:31" x14ac:dyDescent="0.35">
      <c r="A71" s="6" t="s">
        <v>30</v>
      </c>
      <c r="B71" s="6">
        <v>2014</v>
      </c>
      <c r="C71" s="6" t="s">
        <v>46</v>
      </c>
      <c r="D71" s="6" t="str">
        <f t="shared" si="1"/>
        <v>December 2014</v>
      </c>
      <c r="E71" s="7">
        <v>122.4</v>
      </c>
      <c r="F71" s="7">
        <v>122.4</v>
      </c>
      <c r="G71" s="7">
        <v>121.8</v>
      </c>
      <c r="H71" s="7">
        <v>124.2</v>
      </c>
      <c r="I71" s="7">
        <v>110.2</v>
      </c>
      <c r="J71" s="7">
        <v>128.6</v>
      </c>
      <c r="K71" s="7">
        <v>140.30000000000001</v>
      </c>
      <c r="L71" s="7">
        <v>116.3</v>
      </c>
      <c r="M71" s="7">
        <v>102</v>
      </c>
      <c r="N71" s="7">
        <v>116</v>
      </c>
      <c r="O71" s="7">
        <v>117.3</v>
      </c>
      <c r="P71" s="7">
        <v>124.8</v>
      </c>
      <c r="Q71" s="7">
        <v>123.3</v>
      </c>
      <c r="R71" s="7">
        <v>121.7</v>
      </c>
      <c r="S71" s="7">
        <v>123.8</v>
      </c>
      <c r="T71" s="7">
        <v>120.6</v>
      </c>
      <c r="U71" s="7">
        <v>123.3</v>
      </c>
      <c r="V71" s="7">
        <f>AVERAGE(V66:V70)</f>
        <v>116.76943065996007</v>
      </c>
      <c r="W71" s="7">
        <v>117.4</v>
      </c>
      <c r="X71" s="7">
        <v>118.2</v>
      </c>
      <c r="Y71" s="7">
        <v>116.2</v>
      </c>
      <c r="Z71" s="7">
        <v>111.5</v>
      </c>
      <c r="AA71" s="7">
        <v>113.3</v>
      </c>
      <c r="AB71" s="7">
        <v>117.7</v>
      </c>
      <c r="AC71" s="7">
        <v>109.4</v>
      </c>
      <c r="AD71" s="7">
        <v>114.2</v>
      </c>
      <c r="AE71" s="7">
        <v>120.3</v>
      </c>
    </row>
    <row r="72" spans="1:31" x14ac:dyDescent="0.35">
      <c r="A72" s="6" t="s">
        <v>33</v>
      </c>
      <c r="B72" s="6">
        <v>2014</v>
      </c>
      <c r="C72" s="6" t="s">
        <v>46</v>
      </c>
      <c r="D72" s="6" t="str">
        <f t="shared" si="1"/>
        <v>December 2014</v>
      </c>
      <c r="E72" s="7">
        <v>124</v>
      </c>
      <c r="F72" s="7">
        <v>124.7</v>
      </c>
      <c r="G72" s="7">
        <v>126.3</v>
      </c>
      <c r="H72" s="7">
        <v>124.9</v>
      </c>
      <c r="I72" s="7">
        <v>103</v>
      </c>
      <c r="J72" s="7">
        <v>122.3</v>
      </c>
      <c r="K72" s="7">
        <v>141</v>
      </c>
      <c r="L72" s="7">
        <v>120.1</v>
      </c>
      <c r="M72" s="7">
        <v>97.8</v>
      </c>
      <c r="N72" s="7">
        <v>125.4</v>
      </c>
      <c r="O72" s="7">
        <v>116.1</v>
      </c>
      <c r="P72" s="7">
        <v>127.6</v>
      </c>
      <c r="Q72" s="7">
        <v>124</v>
      </c>
      <c r="R72" s="7">
        <v>126.4</v>
      </c>
      <c r="S72" s="7">
        <v>120.7</v>
      </c>
      <c r="T72" s="7">
        <v>115.8</v>
      </c>
      <c r="U72" s="7">
        <v>120</v>
      </c>
      <c r="V72" s="7">
        <v>116.5</v>
      </c>
      <c r="W72" s="7">
        <v>113</v>
      </c>
      <c r="X72" s="7">
        <v>116.8</v>
      </c>
      <c r="Y72" s="7">
        <v>113.2</v>
      </c>
      <c r="Z72" s="7">
        <v>108.8</v>
      </c>
      <c r="AA72" s="7">
        <v>114.3</v>
      </c>
      <c r="AB72" s="7">
        <v>120.7</v>
      </c>
      <c r="AC72" s="7">
        <v>110.4</v>
      </c>
      <c r="AD72" s="7">
        <v>113.4</v>
      </c>
      <c r="AE72" s="7">
        <v>118.4</v>
      </c>
    </row>
    <row r="73" spans="1:31" x14ac:dyDescent="0.35">
      <c r="A73" s="6" t="s">
        <v>34</v>
      </c>
      <c r="B73" s="6">
        <v>2014</v>
      </c>
      <c r="C73" s="6" t="s">
        <v>46</v>
      </c>
      <c r="D73" s="6" t="str">
        <f t="shared" si="1"/>
        <v>December 2014</v>
      </c>
      <c r="E73" s="7">
        <v>122.9</v>
      </c>
      <c r="F73" s="7">
        <v>123.2</v>
      </c>
      <c r="G73" s="7">
        <v>123.5</v>
      </c>
      <c r="H73" s="7">
        <v>124.5</v>
      </c>
      <c r="I73" s="7">
        <v>107.6</v>
      </c>
      <c r="J73" s="7">
        <v>125.7</v>
      </c>
      <c r="K73" s="7">
        <v>140.5</v>
      </c>
      <c r="L73" s="7">
        <v>117.6</v>
      </c>
      <c r="M73" s="7">
        <v>100.6</v>
      </c>
      <c r="N73" s="7">
        <v>119.1</v>
      </c>
      <c r="O73" s="7">
        <v>116.8</v>
      </c>
      <c r="P73" s="7">
        <v>126.1</v>
      </c>
      <c r="Q73" s="7">
        <v>123.6</v>
      </c>
      <c r="R73" s="7">
        <v>123</v>
      </c>
      <c r="S73" s="7">
        <v>122.6</v>
      </c>
      <c r="T73" s="7">
        <v>118.6</v>
      </c>
      <c r="U73" s="7">
        <v>122</v>
      </c>
      <c r="V73" s="7">
        <v>116.5</v>
      </c>
      <c r="W73" s="7">
        <v>115.7</v>
      </c>
      <c r="X73" s="7">
        <v>117.5</v>
      </c>
      <c r="Y73" s="7">
        <v>115.1</v>
      </c>
      <c r="Z73" s="7">
        <v>110.1</v>
      </c>
      <c r="AA73" s="7">
        <v>113.9</v>
      </c>
      <c r="AB73" s="7">
        <v>119.5</v>
      </c>
      <c r="AC73" s="7">
        <v>109.8</v>
      </c>
      <c r="AD73" s="7">
        <v>113.8</v>
      </c>
      <c r="AE73" s="7">
        <v>119.4</v>
      </c>
    </row>
    <row r="74" spans="1:31" x14ac:dyDescent="0.35">
      <c r="A74" s="6" t="s">
        <v>30</v>
      </c>
      <c r="B74" s="6">
        <v>2015</v>
      </c>
      <c r="C74" s="6" t="s">
        <v>31</v>
      </c>
      <c r="D74" s="6" t="str">
        <f t="shared" si="1"/>
        <v>January 2015</v>
      </c>
      <c r="E74" s="7">
        <v>123.1</v>
      </c>
      <c r="F74" s="7">
        <v>123.1</v>
      </c>
      <c r="G74" s="7">
        <v>122.1</v>
      </c>
      <c r="H74" s="7">
        <v>124.9</v>
      </c>
      <c r="I74" s="7">
        <v>111</v>
      </c>
      <c r="J74" s="7">
        <v>130.4</v>
      </c>
      <c r="K74" s="7">
        <v>132.30000000000001</v>
      </c>
      <c r="L74" s="7">
        <v>117.2</v>
      </c>
      <c r="M74" s="7">
        <v>100.5</v>
      </c>
      <c r="N74" s="7">
        <v>117.2</v>
      </c>
      <c r="O74" s="7">
        <v>117.9</v>
      </c>
      <c r="P74" s="7">
        <v>125.6</v>
      </c>
      <c r="Q74" s="7">
        <v>122.8</v>
      </c>
      <c r="R74" s="7">
        <v>122.7</v>
      </c>
      <c r="S74" s="7">
        <v>124.4</v>
      </c>
      <c r="T74" s="7">
        <v>121.6</v>
      </c>
      <c r="U74" s="7">
        <v>124</v>
      </c>
      <c r="V74" s="7">
        <f>AVERAGE(V69:V73)</f>
        <v>116.79388613199201</v>
      </c>
      <c r="W74" s="7">
        <v>118.4</v>
      </c>
      <c r="X74" s="7">
        <v>118.9</v>
      </c>
      <c r="Y74" s="7">
        <v>116.6</v>
      </c>
      <c r="Z74" s="7">
        <v>111</v>
      </c>
      <c r="AA74" s="7">
        <v>114</v>
      </c>
      <c r="AB74" s="7">
        <v>118.2</v>
      </c>
      <c r="AC74" s="7">
        <v>110.2</v>
      </c>
      <c r="AD74" s="7">
        <v>114.5</v>
      </c>
      <c r="AE74" s="7">
        <v>120.3</v>
      </c>
    </row>
    <row r="75" spans="1:31" x14ac:dyDescent="0.35">
      <c r="A75" s="6" t="s">
        <v>33</v>
      </c>
      <c r="B75" s="6">
        <v>2015</v>
      </c>
      <c r="C75" s="6" t="s">
        <v>31</v>
      </c>
      <c r="D75" s="6" t="str">
        <f t="shared" si="1"/>
        <v>January 2015</v>
      </c>
      <c r="E75" s="7">
        <v>124</v>
      </c>
      <c r="F75" s="7">
        <v>125.5</v>
      </c>
      <c r="G75" s="7">
        <v>126.6</v>
      </c>
      <c r="H75" s="7">
        <v>125.2</v>
      </c>
      <c r="I75" s="7">
        <v>104.3</v>
      </c>
      <c r="J75" s="7">
        <v>121.3</v>
      </c>
      <c r="K75" s="7">
        <v>134.4</v>
      </c>
      <c r="L75" s="7">
        <v>122.9</v>
      </c>
      <c r="M75" s="7">
        <v>96.1</v>
      </c>
      <c r="N75" s="7">
        <v>126.6</v>
      </c>
      <c r="O75" s="7">
        <v>116.5</v>
      </c>
      <c r="P75" s="7">
        <v>128</v>
      </c>
      <c r="Q75" s="7">
        <v>123.5</v>
      </c>
      <c r="R75" s="7">
        <v>127.4</v>
      </c>
      <c r="S75" s="7">
        <v>121</v>
      </c>
      <c r="T75" s="7">
        <v>116.1</v>
      </c>
      <c r="U75" s="7">
        <v>120.2</v>
      </c>
      <c r="V75" s="7">
        <v>117.3</v>
      </c>
      <c r="W75" s="7">
        <v>113.4</v>
      </c>
      <c r="X75" s="7">
        <v>117.2</v>
      </c>
      <c r="Y75" s="7">
        <v>113.7</v>
      </c>
      <c r="Z75" s="7">
        <v>107.9</v>
      </c>
      <c r="AA75" s="7">
        <v>114.6</v>
      </c>
      <c r="AB75" s="7">
        <v>120.8</v>
      </c>
      <c r="AC75" s="7">
        <v>111.4</v>
      </c>
      <c r="AD75" s="7">
        <v>113.4</v>
      </c>
      <c r="AE75" s="7">
        <v>118.5</v>
      </c>
    </row>
    <row r="76" spans="1:31" x14ac:dyDescent="0.35">
      <c r="A76" s="6" t="s">
        <v>34</v>
      </c>
      <c r="B76" s="6">
        <v>2015</v>
      </c>
      <c r="C76" s="6" t="s">
        <v>31</v>
      </c>
      <c r="D76" s="6" t="str">
        <f t="shared" si="1"/>
        <v>January 2015</v>
      </c>
      <c r="E76" s="7">
        <v>123.4</v>
      </c>
      <c r="F76" s="7">
        <v>123.9</v>
      </c>
      <c r="G76" s="7">
        <v>123.8</v>
      </c>
      <c r="H76" s="7">
        <v>125</v>
      </c>
      <c r="I76" s="7">
        <v>108.5</v>
      </c>
      <c r="J76" s="7">
        <v>126.2</v>
      </c>
      <c r="K76" s="7">
        <v>133</v>
      </c>
      <c r="L76" s="7">
        <v>119.1</v>
      </c>
      <c r="M76" s="7">
        <v>99</v>
      </c>
      <c r="N76" s="7">
        <v>120.3</v>
      </c>
      <c r="O76" s="7">
        <v>117.3</v>
      </c>
      <c r="P76" s="7">
        <v>126.7</v>
      </c>
      <c r="Q76" s="7">
        <v>123.1</v>
      </c>
      <c r="R76" s="7">
        <v>124</v>
      </c>
      <c r="S76" s="7">
        <v>123.1</v>
      </c>
      <c r="T76" s="7">
        <v>119.3</v>
      </c>
      <c r="U76" s="7">
        <v>122.5</v>
      </c>
      <c r="V76" s="7">
        <v>117.3</v>
      </c>
      <c r="W76" s="7">
        <v>116.5</v>
      </c>
      <c r="X76" s="7">
        <v>118.1</v>
      </c>
      <c r="Y76" s="7">
        <v>115.5</v>
      </c>
      <c r="Z76" s="7">
        <v>109.4</v>
      </c>
      <c r="AA76" s="7">
        <v>114.3</v>
      </c>
      <c r="AB76" s="7">
        <v>119.7</v>
      </c>
      <c r="AC76" s="7">
        <v>110.7</v>
      </c>
      <c r="AD76" s="7">
        <v>114</v>
      </c>
      <c r="AE76" s="7">
        <v>119.5</v>
      </c>
    </row>
    <row r="77" spans="1:31" x14ac:dyDescent="0.35">
      <c r="A77" s="6" t="s">
        <v>30</v>
      </c>
      <c r="B77" s="6">
        <v>2015</v>
      </c>
      <c r="C77" s="6" t="s">
        <v>35</v>
      </c>
      <c r="D77" s="6" t="str">
        <f t="shared" si="1"/>
        <v>February 2015</v>
      </c>
      <c r="E77" s="7">
        <v>123.4</v>
      </c>
      <c r="F77" s="7">
        <v>124.4</v>
      </c>
      <c r="G77" s="7">
        <v>122.1</v>
      </c>
      <c r="H77" s="7">
        <v>125.8</v>
      </c>
      <c r="I77" s="7">
        <v>111.5</v>
      </c>
      <c r="J77" s="7">
        <v>129.4</v>
      </c>
      <c r="K77" s="7">
        <v>128.19999999999999</v>
      </c>
      <c r="L77" s="7">
        <v>118.8</v>
      </c>
      <c r="M77" s="7">
        <v>100</v>
      </c>
      <c r="N77" s="7">
        <v>118.6</v>
      </c>
      <c r="O77" s="7">
        <v>118.8</v>
      </c>
      <c r="P77" s="7">
        <v>126.8</v>
      </c>
      <c r="Q77" s="7">
        <v>122.8</v>
      </c>
      <c r="R77" s="7">
        <v>124.2</v>
      </c>
      <c r="S77" s="7">
        <v>125.4</v>
      </c>
      <c r="T77" s="7">
        <v>122.7</v>
      </c>
      <c r="U77" s="7">
        <v>125</v>
      </c>
      <c r="V77" s="7">
        <f>AVERAGE(V72:V76)</f>
        <v>116.8787772263984</v>
      </c>
      <c r="W77" s="7">
        <v>120</v>
      </c>
      <c r="X77" s="7">
        <v>119.6</v>
      </c>
      <c r="Y77" s="7">
        <v>117.7</v>
      </c>
      <c r="Z77" s="7">
        <v>110.9</v>
      </c>
      <c r="AA77" s="7">
        <v>114.8</v>
      </c>
      <c r="AB77" s="7">
        <v>118.7</v>
      </c>
      <c r="AC77" s="7">
        <v>110.8</v>
      </c>
      <c r="AD77" s="7">
        <v>115</v>
      </c>
      <c r="AE77" s="7">
        <v>120.6</v>
      </c>
    </row>
    <row r="78" spans="1:31" x14ac:dyDescent="0.35">
      <c r="A78" s="6" t="s">
        <v>33</v>
      </c>
      <c r="B78" s="6">
        <v>2015</v>
      </c>
      <c r="C78" s="6" t="s">
        <v>35</v>
      </c>
      <c r="D78" s="6" t="str">
        <f t="shared" si="1"/>
        <v>February 2015</v>
      </c>
      <c r="E78" s="7">
        <v>124.3</v>
      </c>
      <c r="F78" s="7">
        <v>126.5</v>
      </c>
      <c r="G78" s="7">
        <v>119.5</v>
      </c>
      <c r="H78" s="7">
        <v>125.6</v>
      </c>
      <c r="I78" s="7">
        <v>104.9</v>
      </c>
      <c r="J78" s="7">
        <v>121.6</v>
      </c>
      <c r="K78" s="7">
        <v>131.80000000000001</v>
      </c>
      <c r="L78" s="7">
        <v>125.1</v>
      </c>
      <c r="M78" s="7">
        <v>95</v>
      </c>
      <c r="N78" s="7">
        <v>127.7</v>
      </c>
      <c r="O78" s="7">
        <v>116.8</v>
      </c>
      <c r="P78" s="7">
        <v>128.6</v>
      </c>
      <c r="Q78" s="7">
        <v>123.7</v>
      </c>
      <c r="R78" s="7">
        <v>128.1</v>
      </c>
      <c r="S78" s="7">
        <v>121.3</v>
      </c>
      <c r="T78" s="7">
        <v>116.5</v>
      </c>
      <c r="U78" s="7">
        <v>120.6</v>
      </c>
      <c r="V78" s="7">
        <v>118.1</v>
      </c>
      <c r="W78" s="7">
        <v>114</v>
      </c>
      <c r="X78" s="7">
        <v>117.7</v>
      </c>
      <c r="Y78" s="7">
        <v>114.1</v>
      </c>
      <c r="Z78" s="7">
        <v>106.8</v>
      </c>
      <c r="AA78" s="7">
        <v>114.9</v>
      </c>
      <c r="AB78" s="7">
        <v>120.4</v>
      </c>
      <c r="AC78" s="7">
        <v>111.7</v>
      </c>
      <c r="AD78" s="7">
        <v>113.2</v>
      </c>
      <c r="AE78" s="7">
        <v>118.7</v>
      </c>
    </row>
    <row r="79" spans="1:31" x14ac:dyDescent="0.35">
      <c r="A79" s="6" t="s">
        <v>34</v>
      </c>
      <c r="B79" s="6">
        <v>2015</v>
      </c>
      <c r="C79" s="6" t="s">
        <v>35</v>
      </c>
      <c r="D79" s="6" t="str">
        <f t="shared" si="1"/>
        <v>February 2015</v>
      </c>
      <c r="E79" s="7">
        <v>123.7</v>
      </c>
      <c r="F79" s="7">
        <v>125.1</v>
      </c>
      <c r="G79" s="7">
        <v>121.1</v>
      </c>
      <c r="H79" s="7">
        <v>125.7</v>
      </c>
      <c r="I79" s="7">
        <v>109.1</v>
      </c>
      <c r="J79" s="7">
        <v>125.8</v>
      </c>
      <c r="K79" s="7">
        <v>129.4</v>
      </c>
      <c r="L79" s="7">
        <v>120.9</v>
      </c>
      <c r="M79" s="7">
        <v>98.3</v>
      </c>
      <c r="N79" s="7">
        <v>121.6</v>
      </c>
      <c r="O79" s="7">
        <v>118</v>
      </c>
      <c r="P79" s="7">
        <v>127.6</v>
      </c>
      <c r="Q79" s="7">
        <v>123.1</v>
      </c>
      <c r="R79" s="7">
        <v>125.2</v>
      </c>
      <c r="S79" s="7">
        <v>123.8</v>
      </c>
      <c r="T79" s="7">
        <v>120.1</v>
      </c>
      <c r="U79" s="7">
        <v>123.3</v>
      </c>
      <c r="V79" s="7">
        <v>118.1</v>
      </c>
      <c r="W79" s="7">
        <v>117.7</v>
      </c>
      <c r="X79" s="7">
        <v>118.7</v>
      </c>
      <c r="Y79" s="7">
        <v>116.3</v>
      </c>
      <c r="Z79" s="7">
        <v>108.7</v>
      </c>
      <c r="AA79" s="7">
        <v>114.9</v>
      </c>
      <c r="AB79" s="7">
        <v>119.7</v>
      </c>
      <c r="AC79" s="7">
        <v>111.2</v>
      </c>
      <c r="AD79" s="7">
        <v>114.1</v>
      </c>
      <c r="AE79" s="7">
        <v>119.7</v>
      </c>
    </row>
    <row r="80" spans="1:31" x14ac:dyDescent="0.35">
      <c r="A80" s="6" t="s">
        <v>30</v>
      </c>
      <c r="B80" s="6">
        <v>2015</v>
      </c>
      <c r="C80" s="6" t="s">
        <v>36</v>
      </c>
      <c r="D80" s="6" t="str">
        <f t="shared" si="1"/>
        <v>March 2015</v>
      </c>
      <c r="E80" s="7">
        <v>123.3</v>
      </c>
      <c r="F80" s="7">
        <v>124.7</v>
      </c>
      <c r="G80" s="7">
        <v>118.9</v>
      </c>
      <c r="H80" s="7">
        <v>126</v>
      </c>
      <c r="I80" s="7">
        <v>111.8</v>
      </c>
      <c r="J80" s="7">
        <v>130.9</v>
      </c>
      <c r="K80" s="7">
        <v>128</v>
      </c>
      <c r="L80" s="7">
        <v>119.9</v>
      </c>
      <c r="M80" s="7">
        <v>98.9</v>
      </c>
      <c r="N80" s="7">
        <v>119.4</v>
      </c>
      <c r="O80" s="7">
        <v>118.9</v>
      </c>
      <c r="P80" s="7">
        <v>127.7</v>
      </c>
      <c r="Q80" s="7">
        <v>123.1</v>
      </c>
      <c r="R80" s="7">
        <v>124.7</v>
      </c>
      <c r="S80" s="7">
        <v>126</v>
      </c>
      <c r="T80" s="7">
        <v>122.9</v>
      </c>
      <c r="U80" s="7">
        <v>125.5</v>
      </c>
      <c r="V80" s="7">
        <f>AVERAGE(V75:V79)</f>
        <v>117.53575544527969</v>
      </c>
      <c r="W80" s="7">
        <v>120.6</v>
      </c>
      <c r="X80" s="7">
        <v>120.2</v>
      </c>
      <c r="Y80" s="7">
        <v>118.2</v>
      </c>
      <c r="Z80" s="7">
        <v>111.6</v>
      </c>
      <c r="AA80" s="7">
        <v>115.5</v>
      </c>
      <c r="AB80" s="7">
        <v>119.4</v>
      </c>
      <c r="AC80" s="7">
        <v>110.8</v>
      </c>
      <c r="AD80" s="7">
        <v>115.5</v>
      </c>
      <c r="AE80" s="7">
        <v>121.1</v>
      </c>
    </row>
    <row r="81" spans="1:31" x14ac:dyDescent="0.35">
      <c r="A81" s="6" t="s">
        <v>33</v>
      </c>
      <c r="B81" s="6">
        <v>2015</v>
      </c>
      <c r="C81" s="6" t="s">
        <v>36</v>
      </c>
      <c r="D81" s="6" t="str">
        <f t="shared" si="1"/>
        <v>March 2015</v>
      </c>
      <c r="E81" s="7">
        <v>124</v>
      </c>
      <c r="F81" s="7">
        <v>126.7</v>
      </c>
      <c r="G81" s="7">
        <v>113.5</v>
      </c>
      <c r="H81" s="7">
        <v>125.9</v>
      </c>
      <c r="I81" s="7">
        <v>104.8</v>
      </c>
      <c r="J81" s="7">
        <v>123.8</v>
      </c>
      <c r="K81" s="7">
        <v>131.4</v>
      </c>
      <c r="L81" s="7">
        <v>127.2</v>
      </c>
      <c r="M81" s="7">
        <v>93.2</v>
      </c>
      <c r="N81" s="7">
        <v>127.4</v>
      </c>
      <c r="O81" s="7">
        <v>117</v>
      </c>
      <c r="P81" s="7">
        <v>129.19999999999999</v>
      </c>
      <c r="Q81" s="7">
        <v>123.9</v>
      </c>
      <c r="R81" s="7">
        <v>128.80000000000001</v>
      </c>
      <c r="S81" s="7">
        <v>121.7</v>
      </c>
      <c r="T81" s="7">
        <v>116.9</v>
      </c>
      <c r="U81" s="7">
        <v>120.9</v>
      </c>
      <c r="V81" s="7">
        <v>118.6</v>
      </c>
      <c r="W81" s="7">
        <v>114.4</v>
      </c>
      <c r="X81" s="7">
        <v>118</v>
      </c>
      <c r="Y81" s="7">
        <v>114.3</v>
      </c>
      <c r="Z81" s="7">
        <v>108.4</v>
      </c>
      <c r="AA81" s="7">
        <v>115.4</v>
      </c>
      <c r="AB81" s="7">
        <v>120.6</v>
      </c>
      <c r="AC81" s="7">
        <v>111.3</v>
      </c>
      <c r="AD81" s="7">
        <v>113.8</v>
      </c>
      <c r="AE81" s="7">
        <v>119.1</v>
      </c>
    </row>
    <row r="82" spans="1:31" x14ac:dyDescent="0.35">
      <c r="A82" s="6" t="s">
        <v>34</v>
      </c>
      <c r="B82" s="6">
        <v>2015</v>
      </c>
      <c r="C82" s="6" t="s">
        <v>36</v>
      </c>
      <c r="D82" s="6" t="str">
        <f t="shared" si="1"/>
        <v>March 2015</v>
      </c>
      <c r="E82" s="7">
        <v>123.5</v>
      </c>
      <c r="F82" s="7">
        <v>125.4</v>
      </c>
      <c r="G82" s="7">
        <v>116.8</v>
      </c>
      <c r="H82" s="7">
        <v>126</v>
      </c>
      <c r="I82" s="7">
        <v>109.2</v>
      </c>
      <c r="J82" s="7">
        <v>127.6</v>
      </c>
      <c r="K82" s="7">
        <v>129.19999999999999</v>
      </c>
      <c r="L82" s="7">
        <v>122.4</v>
      </c>
      <c r="M82" s="7">
        <v>97</v>
      </c>
      <c r="N82" s="7">
        <v>122.1</v>
      </c>
      <c r="O82" s="7">
        <v>118.1</v>
      </c>
      <c r="P82" s="7">
        <v>128.4</v>
      </c>
      <c r="Q82" s="7">
        <v>123.4</v>
      </c>
      <c r="R82" s="7">
        <v>125.8</v>
      </c>
      <c r="S82" s="7">
        <v>124.3</v>
      </c>
      <c r="T82" s="7">
        <v>120.4</v>
      </c>
      <c r="U82" s="7">
        <v>123.7</v>
      </c>
      <c r="V82" s="7">
        <v>118.6</v>
      </c>
      <c r="W82" s="7">
        <v>118.3</v>
      </c>
      <c r="X82" s="7">
        <v>119.2</v>
      </c>
      <c r="Y82" s="7">
        <v>116.7</v>
      </c>
      <c r="Z82" s="7">
        <v>109.9</v>
      </c>
      <c r="AA82" s="7">
        <v>115.4</v>
      </c>
      <c r="AB82" s="7">
        <v>120.1</v>
      </c>
      <c r="AC82" s="7">
        <v>111</v>
      </c>
      <c r="AD82" s="7">
        <v>114.7</v>
      </c>
      <c r="AE82" s="7">
        <v>120.2</v>
      </c>
    </row>
    <row r="83" spans="1:31" x14ac:dyDescent="0.35">
      <c r="A83" s="6" t="s">
        <v>30</v>
      </c>
      <c r="B83" s="6">
        <v>2015</v>
      </c>
      <c r="C83" s="6" t="s">
        <v>37</v>
      </c>
      <c r="D83" s="6" t="str">
        <f t="shared" si="1"/>
        <v>April 2015</v>
      </c>
      <c r="E83" s="7">
        <v>123.3</v>
      </c>
      <c r="F83" s="7">
        <v>125.5</v>
      </c>
      <c r="G83" s="7">
        <v>117.2</v>
      </c>
      <c r="H83" s="7">
        <v>126.8</v>
      </c>
      <c r="I83" s="7">
        <v>111.9</v>
      </c>
      <c r="J83" s="7">
        <v>134.19999999999999</v>
      </c>
      <c r="K83" s="7">
        <v>127.5</v>
      </c>
      <c r="L83" s="7">
        <v>121.5</v>
      </c>
      <c r="M83" s="7">
        <v>97.8</v>
      </c>
      <c r="N83" s="7">
        <v>119.8</v>
      </c>
      <c r="O83" s="7">
        <v>119.4</v>
      </c>
      <c r="P83" s="7">
        <v>128.69999999999999</v>
      </c>
      <c r="Q83" s="7">
        <v>123.6</v>
      </c>
      <c r="R83" s="7">
        <v>125.7</v>
      </c>
      <c r="S83" s="7">
        <v>126.4</v>
      </c>
      <c r="T83" s="7">
        <v>123.3</v>
      </c>
      <c r="U83" s="7">
        <v>126</v>
      </c>
      <c r="V83" s="7">
        <f>AVERAGE(V78:V82)</f>
        <v>118.18715108905594</v>
      </c>
      <c r="W83" s="7">
        <v>121.2</v>
      </c>
      <c r="X83" s="7">
        <v>120.9</v>
      </c>
      <c r="Y83" s="7">
        <v>118.6</v>
      </c>
      <c r="Z83" s="7">
        <v>111.9</v>
      </c>
      <c r="AA83" s="7">
        <v>116.2</v>
      </c>
      <c r="AB83" s="7">
        <v>119.9</v>
      </c>
      <c r="AC83" s="7">
        <v>111.6</v>
      </c>
      <c r="AD83" s="7">
        <v>116</v>
      </c>
      <c r="AE83" s="7">
        <v>121.5</v>
      </c>
    </row>
    <row r="84" spans="1:31" x14ac:dyDescent="0.35">
      <c r="A84" s="6" t="s">
        <v>33</v>
      </c>
      <c r="B84" s="6">
        <v>2015</v>
      </c>
      <c r="C84" s="6" t="s">
        <v>37</v>
      </c>
      <c r="D84" s="6" t="str">
        <f t="shared" si="1"/>
        <v>April 2015</v>
      </c>
      <c r="E84" s="7">
        <v>123.8</v>
      </c>
      <c r="F84" s="7">
        <v>128.19999999999999</v>
      </c>
      <c r="G84" s="7">
        <v>110</v>
      </c>
      <c r="H84" s="7">
        <v>126.3</v>
      </c>
      <c r="I84" s="7">
        <v>104.5</v>
      </c>
      <c r="J84" s="7">
        <v>130.6</v>
      </c>
      <c r="K84" s="7">
        <v>130.80000000000001</v>
      </c>
      <c r="L84" s="7">
        <v>131.30000000000001</v>
      </c>
      <c r="M84" s="7">
        <v>91.6</v>
      </c>
      <c r="N84" s="7">
        <v>127.7</v>
      </c>
      <c r="O84" s="7">
        <v>117.2</v>
      </c>
      <c r="P84" s="7">
        <v>129.5</v>
      </c>
      <c r="Q84" s="7">
        <v>124.6</v>
      </c>
      <c r="R84" s="7">
        <v>130.1</v>
      </c>
      <c r="S84" s="7">
        <v>122.1</v>
      </c>
      <c r="T84" s="7">
        <v>117.2</v>
      </c>
      <c r="U84" s="7">
        <v>121.3</v>
      </c>
      <c r="V84" s="7">
        <v>119.2</v>
      </c>
      <c r="W84" s="7">
        <v>114.7</v>
      </c>
      <c r="X84" s="7">
        <v>118.4</v>
      </c>
      <c r="Y84" s="7">
        <v>114.6</v>
      </c>
      <c r="Z84" s="7">
        <v>108.4</v>
      </c>
      <c r="AA84" s="7">
        <v>115.6</v>
      </c>
      <c r="AB84" s="7">
        <v>121.7</v>
      </c>
      <c r="AC84" s="7">
        <v>111.8</v>
      </c>
      <c r="AD84" s="7">
        <v>114.2</v>
      </c>
      <c r="AE84" s="7">
        <v>119.7</v>
      </c>
    </row>
    <row r="85" spans="1:31" x14ac:dyDescent="0.35">
      <c r="A85" s="6" t="s">
        <v>34</v>
      </c>
      <c r="B85" s="6">
        <v>2015</v>
      </c>
      <c r="C85" s="6" t="s">
        <v>37</v>
      </c>
      <c r="D85" s="6" t="str">
        <f t="shared" si="1"/>
        <v>April 2015</v>
      </c>
      <c r="E85" s="7">
        <v>123.5</v>
      </c>
      <c r="F85" s="7">
        <v>126.4</v>
      </c>
      <c r="G85" s="7">
        <v>114.4</v>
      </c>
      <c r="H85" s="7">
        <v>126.6</v>
      </c>
      <c r="I85" s="7">
        <v>109.2</v>
      </c>
      <c r="J85" s="7">
        <v>132.5</v>
      </c>
      <c r="K85" s="7">
        <v>128.6</v>
      </c>
      <c r="L85" s="7">
        <v>124.8</v>
      </c>
      <c r="M85" s="7">
        <v>95.7</v>
      </c>
      <c r="N85" s="7">
        <v>122.4</v>
      </c>
      <c r="O85" s="7">
        <v>118.5</v>
      </c>
      <c r="P85" s="7">
        <v>129.1</v>
      </c>
      <c r="Q85" s="7">
        <v>124</v>
      </c>
      <c r="R85" s="7">
        <v>126.9</v>
      </c>
      <c r="S85" s="7">
        <v>124.7</v>
      </c>
      <c r="T85" s="7">
        <v>120.8</v>
      </c>
      <c r="U85" s="7">
        <v>124.1</v>
      </c>
      <c r="V85" s="7">
        <v>119.2</v>
      </c>
      <c r="W85" s="7">
        <v>118.7</v>
      </c>
      <c r="X85" s="7">
        <v>119.7</v>
      </c>
      <c r="Y85" s="7">
        <v>117.1</v>
      </c>
      <c r="Z85" s="7">
        <v>110.1</v>
      </c>
      <c r="AA85" s="7">
        <v>115.9</v>
      </c>
      <c r="AB85" s="7">
        <v>121</v>
      </c>
      <c r="AC85" s="7">
        <v>111.7</v>
      </c>
      <c r="AD85" s="7">
        <v>115.1</v>
      </c>
      <c r="AE85" s="7">
        <v>120.7</v>
      </c>
    </row>
    <row r="86" spans="1:31" x14ac:dyDescent="0.35">
      <c r="A86" s="6" t="s">
        <v>30</v>
      </c>
      <c r="B86" s="6">
        <v>2015</v>
      </c>
      <c r="C86" s="6" t="s">
        <v>38</v>
      </c>
      <c r="D86" s="6" t="str">
        <f t="shared" si="1"/>
        <v>May 2015</v>
      </c>
      <c r="E86" s="7">
        <v>123.5</v>
      </c>
      <c r="F86" s="7">
        <v>127.1</v>
      </c>
      <c r="G86" s="7">
        <v>117.3</v>
      </c>
      <c r="H86" s="7">
        <v>127.7</v>
      </c>
      <c r="I86" s="7">
        <v>112.5</v>
      </c>
      <c r="J86" s="7">
        <v>134.1</v>
      </c>
      <c r="K86" s="7">
        <v>128.5</v>
      </c>
      <c r="L86" s="7">
        <v>124.3</v>
      </c>
      <c r="M86" s="7">
        <v>97.6</v>
      </c>
      <c r="N86" s="7">
        <v>120.7</v>
      </c>
      <c r="O86" s="7">
        <v>120.2</v>
      </c>
      <c r="P86" s="7">
        <v>129.80000000000001</v>
      </c>
      <c r="Q86" s="7">
        <v>124.4</v>
      </c>
      <c r="R86" s="7">
        <v>126.7</v>
      </c>
      <c r="S86" s="7">
        <v>127.3</v>
      </c>
      <c r="T86" s="7">
        <v>124.1</v>
      </c>
      <c r="U86" s="7">
        <v>126.8</v>
      </c>
      <c r="V86" s="7">
        <f>AVERAGE(V81:V85)</f>
        <v>118.75743021781118</v>
      </c>
      <c r="W86" s="7">
        <v>121.9</v>
      </c>
      <c r="X86" s="7">
        <v>121.5</v>
      </c>
      <c r="Y86" s="7">
        <v>119.4</v>
      </c>
      <c r="Z86" s="7">
        <v>113.3</v>
      </c>
      <c r="AA86" s="7">
        <v>116.7</v>
      </c>
      <c r="AB86" s="7">
        <v>120.5</v>
      </c>
      <c r="AC86" s="7">
        <v>112.3</v>
      </c>
      <c r="AD86" s="7">
        <v>116.9</v>
      </c>
      <c r="AE86" s="7">
        <v>122.4</v>
      </c>
    </row>
    <row r="87" spans="1:31" x14ac:dyDescent="0.35">
      <c r="A87" s="6" t="s">
        <v>33</v>
      </c>
      <c r="B87" s="6">
        <v>2015</v>
      </c>
      <c r="C87" s="6" t="s">
        <v>38</v>
      </c>
      <c r="D87" s="6" t="str">
        <f t="shared" si="1"/>
        <v>May 2015</v>
      </c>
      <c r="E87" s="7">
        <v>123.8</v>
      </c>
      <c r="F87" s="7">
        <v>129.69999999999999</v>
      </c>
      <c r="G87" s="7">
        <v>111.3</v>
      </c>
      <c r="H87" s="7">
        <v>126.6</v>
      </c>
      <c r="I87" s="7">
        <v>105.2</v>
      </c>
      <c r="J87" s="7">
        <v>130.80000000000001</v>
      </c>
      <c r="K87" s="7">
        <v>135.6</v>
      </c>
      <c r="L87" s="7">
        <v>142.6</v>
      </c>
      <c r="M87" s="7">
        <v>90.8</v>
      </c>
      <c r="N87" s="7">
        <v>128.80000000000001</v>
      </c>
      <c r="O87" s="7">
        <v>117.7</v>
      </c>
      <c r="P87" s="7">
        <v>129.9</v>
      </c>
      <c r="Q87" s="7">
        <v>126.1</v>
      </c>
      <c r="R87" s="7">
        <v>131.30000000000001</v>
      </c>
      <c r="S87" s="7">
        <v>122.4</v>
      </c>
      <c r="T87" s="7">
        <v>117.4</v>
      </c>
      <c r="U87" s="7">
        <v>121.6</v>
      </c>
      <c r="V87" s="7">
        <v>119.6</v>
      </c>
      <c r="W87" s="7">
        <v>114.9</v>
      </c>
      <c r="X87" s="7">
        <v>118.7</v>
      </c>
      <c r="Y87" s="7">
        <v>114.9</v>
      </c>
      <c r="Z87" s="7">
        <v>110.8</v>
      </c>
      <c r="AA87" s="7">
        <v>116</v>
      </c>
      <c r="AB87" s="7">
        <v>122</v>
      </c>
      <c r="AC87" s="7">
        <v>112.4</v>
      </c>
      <c r="AD87" s="7">
        <v>115.2</v>
      </c>
      <c r="AE87" s="7">
        <v>120.7</v>
      </c>
    </row>
    <row r="88" spans="1:31" x14ac:dyDescent="0.35">
      <c r="A88" s="6" t="s">
        <v>34</v>
      </c>
      <c r="B88" s="6">
        <v>2015</v>
      </c>
      <c r="C88" s="6" t="s">
        <v>38</v>
      </c>
      <c r="D88" s="6" t="str">
        <f t="shared" si="1"/>
        <v>May 2015</v>
      </c>
      <c r="E88" s="7">
        <v>123.6</v>
      </c>
      <c r="F88" s="7">
        <v>128</v>
      </c>
      <c r="G88" s="7">
        <v>115</v>
      </c>
      <c r="H88" s="7">
        <v>127.3</v>
      </c>
      <c r="I88" s="7">
        <v>109.8</v>
      </c>
      <c r="J88" s="7">
        <v>132.6</v>
      </c>
      <c r="K88" s="7">
        <v>130.9</v>
      </c>
      <c r="L88" s="7">
        <v>130.5</v>
      </c>
      <c r="M88" s="7">
        <v>95.3</v>
      </c>
      <c r="N88" s="7">
        <v>123.4</v>
      </c>
      <c r="O88" s="7">
        <v>119.2</v>
      </c>
      <c r="P88" s="7">
        <v>129.80000000000001</v>
      </c>
      <c r="Q88" s="7">
        <v>125</v>
      </c>
      <c r="R88" s="7">
        <v>127.9</v>
      </c>
      <c r="S88" s="7">
        <v>125.4</v>
      </c>
      <c r="T88" s="7">
        <v>121.3</v>
      </c>
      <c r="U88" s="7">
        <v>124.7</v>
      </c>
      <c r="V88" s="7">
        <v>119.6</v>
      </c>
      <c r="W88" s="7">
        <v>119.2</v>
      </c>
      <c r="X88" s="7">
        <v>120.2</v>
      </c>
      <c r="Y88" s="7">
        <v>117.7</v>
      </c>
      <c r="Z88" s="7">
        <v>112</v>
      </c>
      <c r="AA88" s="7">
        <v>116.3</v>
      </c>
      <c r="AB88" s="7">
        <v>121.4</v>
      </c>
      <c r="AC88" s="7">
        <v>112.3</v>
      </c>
      <c r="AD88" s="7">
        <v>116.1</v>
      </c>
      <c r="AE88" s="7">
        <v>121.6</v>
      </c>
    </row>
    <row r="89" spans="1:31" x14ac:dyDescent="0.35">
      <c r="A89" s="6" t="s">
        <v>30</v>
      </c>
      <c r="B89" s="6">
        <v>2015</v>
      </c>
      <c r="C89" s="6" t="s">
        <v>39</v>
      </c>
      <c r="D89" s="6" t="str">
        <f t="shared" si="1"/>
        <v>June 2015</v>
      </c>
      <c r="E89" s="7">
        <v>124.1</v>
      </c>
      <c r="F89" s="7">
        <v>130.4</v>
      </c>
      <c r="G89" s="7">
        <v>122.1</v>
      </c>
      <c r="H89" s="7">
        <v>128.69999999999999</v>
      </c>
      <c r="I89" s="7">
        <v>114.1</v>
      </c>
      <c r="J89" s="7">
        <v>133.19999999999999</v>
      </c>
      <c r="K89" s="7">
        <v>135.19999999999999</v>
      </c>
      <c r="L89" s="7">
        <v>131.9</v>
      </c>
      <c r="M89" s="7">
        <v>96.3</v>
      </c>
      <c r="N89" s="7">
        <v>123</v>
      </c>
      <c r="O89" s="7">
        <v>121.1</v>
      </c>
      <c r="P89" s="7">
        <v>131.19999999999999</v>
      </c>
      <c r="Q89" s="7">
        <v>126.6</v>
      </c>
      <c r="R89" s="7">
        <v>128.19999999999999</v>
      </c>
      <c r="S89" s="7">
        <v>128.4</v>
      </c>
      <c r="T89" s="7">
        <v>125.1</v>
      </c>
      <c r="U89" s="7">
        <v>128</v>
      </c>
      <c r="V89" s="7">
        <f>AVERAGE(V84:V88)</f>
        <v>119.27148604356223</v>
      </c>
      <c r="W89" s="7">
        <v>122.6</v>
      </c>
      <c r="X89" s="7">
        <v>122.8</v>
      </c>
      <c r="Y89" s="7">
        <v>120.4</v>
      </c>
      <c r="Z89" s="7">
        <v>114.2</v>
      </c>
      <c r="AA89" s="7">
        <v>117.9</v>
      </c>
      <c r="AB89" s="7">
        <v>122</v>
      </c>
      <c r="AC89" s="7">
        <v>113</v>
      </c>
      <c r="AD89" s="7">
        <v>117.9</v>
      </c>
      <c r="AE89" s="7">
        <v>124.1</v>
      </c>
    </row>
    <row r="90" spans="1:31" x14ac:dyDescent="0.35">
      <c r="A90" s="6" t="s">
        <v>33</v>
      </c>
      <c r="B90" s="6">
        <v>2015</v>
      </c>
      <c r="C90" s="6" t="s">
        <v>39</v>
      </c>
      <c r="D90" s="6" t="str">
        <f t="shared" si="1"/>
        <v>June 2015</v>
      </c>
      <c r="E90" s="7">
        <v>123.6</v>
      </c>
      <c r="F90" s="7">
        <v>134.4</v>
      </c>
      <c r="G90" s="7">
        <v>120.9</v>
      </c>
      <c r="H90" s="7">
        <v>127.3</v>
      </c>
      <c r="I90" s="7">
        <v>106</v>
      </c>
      <c r="J90" s="7">
        <v>132.30000000000001</v>
      </c>
      <c r="K90" s="7">
        <v>146.69999999999999</v>
      </c>
      <c r="L90" s="7">
        <v>148.1</v>
      </c>
      <c r="M90" s="7">
        <v>89.8</v>
      </c>
      <c r="N90" s="7">
        <v>130.5</v>
      </c>
      <c r="O90" s="7">
        <v>118</v>
      </c>
      <c r="P90" s="7">
        <v>130.5</v>
      </c>
      <c r="Q90" s="7">
        <v>128.5</v>
      </c>
      <c r="R90" s="7">
        <v>132.1</v>
      </c>
      <c r="S90" s="7">
        <v>123.2</v>
      </c>
      <c r="T90" s="7">
        <v>117.6</v>
      </c>
      <c r="U90" s="7">
        <v>122.3</v>
      </c>
      <c r="V90" s="7">
        <v>119</v>
      </c>
      <c r="W90" s="7">
        <v>115.1</v>
      </c>
      <c r="X90" s="7">
        <v>119.2</v>
      </c>
      <c r="Y90" s="7">
        <v>115.4</v>
      </c>
      <c r="Z90" s="7">
        <v>111.7</v>
      </c>
      <c r="AA90" s="7">
        <v>116.2</v>
      </c>
      <c r="AB90" s="7">
        <v>123.8</v>
      </c>
      <c r="AC90" s="7">
        <v>112.5</v>
      </c>
      <c r="AD90" s="7">
        <v>116</v>
      </c>
      <c r="AE90" s="7">
        <v>121.7</v>
      </c>
    </row>
    <row r="91" spans="1:31" x14ac:dyDescent="0.35">
      <c r="A91" s="6" t="s">
        <v>34</v>
      </c>
      <c r="B91" s="6">
        <v>2015</v>
      </c>
      <c r="C91" s="6" t="s">
        <v>39</v>
      </c>
      <c r="D91" s="6" t="str">
        <f t="shared" si="1"/>
        <v>June 2015</v>
      </c>
      <c r="E91" s="7">
        <v>123.9</v>
      </c>
      <c r="F91" s="7">
        <v>131.80000000000001</v>
      </c>
      <c r="G91" s="7">
        <v>121.6</v>
      </c>
      <c r="H91" s="7">
        <v>128.19999999999999</v>
      </c>
      <c r="I91" s="7">
        <v>111.1</v>
      </c>
      <c r="J91" s="7">
        <v>132.80000000000001</v>
      </c>
      <c r="K91" s="7">
        <v>139.1</v>
      </c>
      <c r="L91" s="7">
        <v>137.4</v>
      </c>
      <c r="M91" s="7">
        <v>94.1</v>
      </c>
      <c r="N91" s="7">
        <v>125.5</v>
      </c>
      <c r="O91" s="7">
        <v>119.8</v>
      </c>
      <c r="P91" s="7">
        <v>130.9</v>
      </c>
      <c r="Q91" s="7">
        <v>127.3</v>
      </c>
      <c r="R91" s="7">
        <v>129.19999999999999</v>
      </c>
      <c r="S91" s="7">
        <v>126.4</v>
      </c>
      <c r="T91" s="7">
        <v>122</v>
      </c>
      <c r="U91" s="7">
        <v>125.7</v>
      </c>
      <c r="V91" s="7">
        <v>119</v>
      </c>
      <c r="W91" s="7">
        <v>119.8</v>
      </c>
      <c r="X91" s="7">
        <v>121.1</v>
      </c>
      <c r="Y91" s="7">
        <v>118.5</v>
      </c>
      <c r="Z91" s="7">
        <v>112.9</v>
      </c>
      <c r="AA91" s="7">
        <v>116.9</v>
      </c>
      <c r="AB91" s="7">
        <v>123.1</v>
      </c>
      <c r="AC91" s="7">
        <v>112.8</v>
      </c>
      <c r="AD91" s="7">
        <v>117</v>
      </c>
      <c r="AE91" s="7">
        <v>123</v>
      </c>
    </row>
    <row r="92" spans="1:31" x14ac:dyDescent="0.35">
      <c r="A92" s="6" t="s">
        <v>30</v>
      </c>
      <c r="B92" s="6">
        <v>2015</v>
      </c>
      <c r="C92" s="6" t="s">
        <v>40</v>
      </c>
      <c r="D92" s="6" t="str">
        <f t="shared" si="1"/>
        <v>July 2015</v>
      </c>
      <c r="E92" s="7">
        <v>124</v>
      </c>
      <c r="F92" s="7">
        <v>131.5</v>
      </c>
      <c r="G92" s="7">
        <v>122</v>
      </c>
      <c r="H92" s="7">
        <v>128.69999999999999</v>
      </c>
      <c r="I92" s="7">
        <v>113.5</v>
      </c>
      <c r="J92" s="7">
        <v>133.30000000000001</v>
      </c>
      <c r="K92" s="7">
        <v>140.80000000000001</v>
      </c>
      <c r="L92" s="7">
        <v>133.80000000000001</v>
      </c>
      <c r="M92" s="7">
        <v>94.1</v>
      </c>
      <c r="N92" s="7">
        <v>123.4</v>
      </c>
      <c r="O92" s="7">
        <v>121</v>
      </c>
      <c r="P92" s="7">
        <v>131.69999999999999</v>
      </c>
      <c r="Q92" s="7">
        <v>127.5</v>
      </c>
      <c r="R92" s="7">
        <v>129.4</v>
      </c>
      <c r="S92" s="7">
        <v>128.80000000000001</v>
      </c>
      <c r="T92" s="7">
        <v>125.5</v>
      </c>
      <c r="U92" s="7">
        <v>128.30000000000001</v>
      </c>
      <c r="V92" s="7">
        <f>AVERAGE(V87:V91)</f>
        <v>119.29429720871244</v>
      </c>
      <c r="W92" s="7">
        <v>123</v>
      </c>
      <c r="X92" s="7">
        <v>123</v>
      </c>
      <c r="Y92" s="7">
        <v>120.8</v>
      </c>
      <c r="Z92" s="7">
        <v>114.1</v>
      </c>
      <c r="AA92" s="7">
        <v>118</v>
      </c>
      <c r="AB92" s="7">
        <v>122.9</v>
      </c>
      <c r="AC92" s="7">
        <v>112.7</v>
      </c>
      <c r="AD92" s="7">
        <v>118.1</v>
      </c>
      <c r="AE92" s="7">
        <v>124.7</v>
      </c>
    </row>
    <row r="93" spans="1:31" x14ac:dyDescent="0.35">
      <c r="A93" s="6" t="s">
        <v>33</v>
      </c>
      <c r="B93" s="6">
        <v>2015</v>
      </c>
      <c r="C93" s="6" t="s">
        <v>40</v>
      </c>
      <c r="D93" s="6" t="str">
        <f t="shared" si="1"/>
        <v>July 2015</v>
      </c>
      <c r="E93" s="7">
        <v>123.2</v>
      </c>
      <c r="F93" s="7">
        <v>134.30000000000001</v>
      </c>
      <c r="G93" s="7">
        <v>119.5</v>
      </c>
      <c r="H93" s="7">
        <v>127.7</v>
      </c>
      <c r="I93" s="7">
        <v>106.3</v>
      </c>
      <c r="J93" s="7">
        <v>132.80000000000001</v>
      </c>
      <c r="K93" s="7">
        <v>153.5</v>
      </c>
      <c r="L93" s="7">
        <v>149.5</v>
      </c>
      <c r="M93" s="7">
        <v>85.7</v>
      </c>
      <c r="N93" s="7">
        <v>131.5</v>
      </c>
      <c r="O93" s="7">
        <v>118.3</v>
      </c>
      <c r="P93" s="7">
        <v>131.1</v>
      </c>
      <c r="Q93" s="7">
        <v>129.5</v>
      </c>
      <c r="R93" s="7">
        <v>133.1</v>
      </c>
      <c r="S93" s="7">
        <v>123.5</v>
      </c>
      <c r="T93" s="7">
        <v>117.9</v>
      </c>
      <c r="U93" s="7">
        <v>122.7</v>
      </c>
      <c r="V93" s="7">
        <v>119.9</v>
      </c>
      <c r="W93" s="7">
        <v>115.3</v>
      </c>
      <c r="X93" s="7">
        <v>119.5</v>
      </c>
      <c r="Y93" s="7">
        <v>116</v>
      </c>
      <c r="Z93" s="7">
        <v>111.5</v>
      </c>
      <c r="AA93" s="7">
        <v>116.6</v>
      </c>
      <c r="AB93" s="7">
        <v>125.4</v>
      </c>
      <c r="AC93" s="7">
        <v>111.7</v>
      </c>
      <c r="AD93" s="7">
        <v>116.3</v>
      </c>
      <c r="AE93" s="7">
        <v>122.4</v>
      </c>
    </row>
    <row r="94" spans="1:31" x14ac:dyDescent="0.35">
      <c r="A94" s="6" t="s">
        <v>34</v>
      </c>
      <c r="B94" s="6">
        <v>2015</v>
      </c>
      <c r="C94" s="6" t="s">
        <v>40</v>
      </c>
      <c r="D94" s="6" t="str">
        <f t="shared" si="1"/>
        <v>July 2015</v>
      </c>
      <c r="E94" s="7">
        <v>123.7</v>
      </c>
      <c r="F94" s="7">
        <v>132.5</v>
      </c>
      <c r="G94" s="7">
        <v>121</v>
      </c>
      <c r="H94" s="7">
        <v>128.30000000000001</v>
      </c>
      <c r="I94" s="7">
        <v>110.9</v>
      </c>
      <c r="J94" s="7">
        <v>133.1</v>
      </c>
      <c r="K94" s="7">
        <v>145.1</v>
      </c>
      <c r="L94" s="7">
        <v>139.1</v>
      </c>
      <c r="M94" s="7">
        <v>91.3</v>
      </c>
      <c r="N94" s="7">
        <v>126.1</v>
      </c>
      <c r="O94" s="7">
        <v>119.9</v>
      </c>
      <c r="P94" s="7">
        <v>131.4</v>
      </c>
      <c r="Q94" s="7">
        <v>128.19999999999999</v>
      </c>
      <c r="R94" s="7">
        <v>130.4</v>
      </c>
      <c r="S94" s="7">
        <v>126.7</v>
      </c>
      <c r="T94" s="7">
        <v>122.3</v>
      </c>
      <c r="U94" s="7">
        <v>126.1</v>
      </c>
      <c r="V94" s="7">
        <v>119.9</v>
      </c>
      <c r="W94" s="7">
        <v>120.1</v>
      </c>
      <c r="X94" s="7">
        <v>121.3</v>
      </c>
      <c r="Y94" s="7">
        <v>119</v>
      </c>
      <c r="Z94" s="7">
        <v>112.7</v>
      </c>
      <c r="AA94" s="7">
        <v>117.2</v>
      </c>
      <c r="AB94" s="7">
        <v>124.4</v>
      </c>
      <c r="AC94" s="7">
        <v>112.3</v>
      </c>
      <c r="AD94" s="7">
        <v>117.2</v>
      </c>
      <c r="AE94" s="7">
        <v>123.6</v>
      </c>
    </row>
    <row r="95" spans="1:31" x14ac:dyDescent="0.35">
      <c r="A95" s="6" t="s">
        <v>30</v>
      </c>
      <c r="B95" s="6">
        <v>2015</v>
      </c>
      <c r="C95" s="6" t="s">
        <v>41</v>
      </c>
      <c r="D95" s="6" t="str">
        <f t="shared" si="1"/>
        <v>August 2015</v>
      </c>
      <c r="E95" s="7">
        <v>124.7</v>
      </c>
      <c r="F95" s="7">
        <v>131.30000000000001</v>
      </c>
      <c r="G95" s="7">
        <v>121.3</v>
      </c>
      <c r="H95" s="7">
        <v>128.80000000000001</v>
      </c>
      <c r="I95" s="7">
        <v>114</v>
      </c>
      <c r="J95" s="7">
        <v>134.19999999999999</v>
      </c>
      <c r="K95" s="7">
        <v>153.6</v>
      </c>
      <c r="L95" s="7">
        <v>137.9</v>
      </c>
      <c r="M95" s="7">
        <v>93.1</v>
      </c>
      <c r="N95" s="7">
        <v>123.9</v>
      </c>
      <c r="O95" s="7">
        <v>121.5</v>
      </c>
      <c r="P95" s="7">
        <v>132.5</v>
      </c>
      <c r="Q95" s="7">
        <v>129.80000000000001</v>
      </c>
      <c r="R95" s="7">
        <v>130.1</v>
      </c>
      <c r="S95" s="7">
        <v>129.5</v>
      </c>
      <c r="T95" s="7">
        <v>126.3</v>
      </c>
      <c r="U95" s="7">
        <v>129</v>
      </c>
      <c r="V95" s="7">
        <f>AVERAGE(V90:V94)</f>
        <v>119.41885944174248</v>
      </c>
      <c r="W95" s="7">
        <v>123.8</v>
      </c>
      <c r="X95" s="7">
        <v>123.7</v>
      </c>
      <c r="Y95" s="7">
        <v>121.1</v>
      </c>
      <c r="Z95" s="7">
        <v>113.6</v>
      </c>
      <c r="AA95" s="7">
        <v>118.5</v>
      </c>
      <c r="AB95" s="7">
        <v>123.6</v>
      </c>
      <c r="AC95" s="7">
        <v>112.5</v>
      </c>
      <c r="AD95" s="7">
        <v>118.2</v>
      </c>
      <c r="AE95" s="7">
        <v>126.1</v>
      </c>
    </row>
    <row r="96" spans="1:31" x14ac:dyDescent="0.35">
      <c r="A96" s="6" t="s">
        <v>33</v>
      </c>
      <c r="B96" s="6">
        <v>2015</v>
      </c>
      <c r="C96" s="6" t="s">
        <v>41</v>
      </c>
      <c r="D96" s="6" t="str">
        <f t="shared" si="1"/>
        <v>August 2015</v>
      </c>
      <c r="E96" s="7">
        <v>123.1</v>
      </c>
      <c r="F96" s="7">
        <v>131.69999999999999</v>
      </c>
      <c r="G96" s="7">
        <v>118.1</v>
      </c>
      <c r="H96" s="7">
        <v>128</v>
      </c>
      <c r="I96" s="7">
        <v>106.8</v>
      </c>
      <c r="J96" s="7">
        <v>130.1</v>
      </c>
      <c r="K96" s="7">
        <v>165.5</v>
      </c>
      <c r="L96" s="7">
        <v>156</v>
      </c>
      <c r="M96" s="7">
        <v>85.3</v>
      </c>
      <c r="N96" s="7">
        <v>132.69999999999999</v>
      </c>
      <c r="O96" s="7">
        <v>118.8</v>
      </c>
      <c r="P96" s="7">
        <v>131.69999999999999</v>
      </c>
      <c r="Q96" s="7">
        <v>131.1</v>
      </c>
      <c r="R96" s="7">
        <v>134.19999999999999</v>
      </c>
      <c r="S96" s="7">
        <v>123.7</v>
      </c>
      <c r="T96" s="7">
        <v>118.2</v>
      </c>
      <c r="U96" s="7">
        <v>122.9</v>
      </c>
      <c r="V96" s="7">
        <v>120.9</v>
      </c>
      <c r="W96" s="7">
        <v>115.3</v>
      </c>
      <c r="X96" s="7">
        <v>120</v>
      </c>
      <c r="Y96" s="7">
        <v>116.6</v>
      </c>
      <c r="Z96" s="7">
        <v>109.9</v>
      </c>
      <c r="AA96" s="7">
        <v>117.2</v>
      </c>
      <c r="AB96" s="7">
        <v>126.2</v>
      </c>
      <c r="AC96" s="7">
        <v>112</v>
      </c>
      <c r="AD96" s="7">
        <v>116.2</v>
      </c>
      <c r="AE96" s="7">
        <v>123.2</v>
      </c>
    </row>
    <row r="97" spans="1:31" x14ac:dyDescent="0.35">
      <c r="A97" s="6" t="s">
        <v>34</v>
      </c>
      <c r="B97" s="6">
        <v>2015</v>
      </c>
      <c r="C97" s="6" t="s">
        <v>41</v>
      </c>
      <c r="D97" s="6" t="str">
        <f t="shared" si="1"/>
        <v>August 2015</v>
      </c>
      <c r="E97" s="7">
        <v>124.2</v>
      </c>
      <c r="F97" s="7">
        <v>131.4</v>
      </c>
      <c r="G97" s="7">
        <v>120.1</v>
      </c>
      <c r="H97" s="7">
        <v>128.5</v>
      </c>
      <c r="I97" s="7">
        <v>111.4</v>
      </c>
      <c r="J97" s="7">
        <v>132.30000000000001</v>
      </c>
      <c r="K97" s="7">
        <v>157.6</v>
      </c>
      <c r="L97" s="7">
        <v>144</v>
      </c>
      <c r="M97" s="7">
        <v>90.5</v>
      </c>
      <c r="N97" s="7">
        <v>126.8</v>
      </c>
      <c r="O97" s="7">
        <v>120.4</v>
      </c>
      <c r="P97" s="7">
        <v>132.1</v>
      </c>
      <c r="Q97" s="7">
        <v>130.30000000000001</v>
      </c>
      <c r="R97" s="7">
        <v>131.19999999999999</v>
      </c>
      <c r="S97" s="7">
        <v>127.2</v>
      </c>
      <c r="T97" s="7">
        <v>122.9</v>
      </c>
      <c r="U97" s="7">
        <v>126.6</v>
      </c>
      <c r="V97" s="7">
        <v>120.9</v>
      </c>
      <c r="W97" s="7">
        <v>120.6</v>
      </c>
      <c r="X97" s="7">
        <v>122</v>
      </c>
      <c r="Y97" s="7">
        <v>119.4</v>
      </c>
      <c r="Z97" s="7">
        <v>111.7</v>
      </c>
      <c r="AA97" s="7">
        <v>117.8</v>
      </c>
      <c r="AB97" s="7">
        <v>125.1</v>
      </c>
      <c r="AC97" s="7">
        <v>112.3</v>
      </c>
      <c r="AD97" s="7">
        <v>117.2</v>
      </c>
      <c r="AE97" s="7">
        <v>124.8</v>
      </c>
    </row>
    <row r="98" spans="1:31" x14ac:dyDescent="0.35">
      <c r="A98" s="6" t="s">
        <v>30</v>
      </c>
      <c r="B98" s="6">
        <v>2015</v>
      </c>
      <c r="C98" s="6" t="s">
        <v>42</v>
      </c>
      <c r="D98" s="6" t="str">
        <f t="shared" si="1"/>
        <v>September 2015</v>
      </c>
      <c r="E98" s="7">
        <v>125.1</v>
      </c>
      <c r="F98" s="7">
        <v>131.1</v>
      </c>
      <c r="G98" s="7">
        <v>120.7</v>
      </c>
      <c r="H98" s="7">
        <v>129.19999999999999</v>
      </c>
      <c r="I98" s="7">
        <v>114.7</v>
      </c>
      <c r="J98" s="7">
        <v>132.30000000000001</v>
      </c>
      <c r="K98" s="7">
        <v>158.9</v>
      </c>
      <c r="L98" s="7">
        <v>142.1</v>
      </c>
      <c r="M98" s="7">
        <v>92.5</v>
      </c>
      <c r="N98" s="7">
        <v>125.4</v>
      </c>
      <c r="O98" s="7">
        <v>121.9</v>
      </c>
      <c r="P98" s="7">
        <v>132.69999999999999</v>
      </c>
      <c r="Q98" s="7">
        <v>131</v>
      </c>
      <c r="R98" s="7">
        <v>131</v>
      </c>
      <c r="S98" s="7">
        <v>130.4</v>
      </c>
      <c r="T98" s="7">
        <v>126.8</v>
      </c>
      <c r="U98" s="7">
        <v>129.9</v>
      </c>
      <c r="V98" s="7">
        <f>AVERAGE(V93:V97)</f>
        <v>120.2037718883485</v>
      </c>
      <c r="W98" s="7">
        <v>123.7</v>
      </c>
      <c r="X98" s="7">
        <v>124.5</v>
      </c>
      <c r="Y98" s="7">
        <v>121.4</v>
      </c>
      <c r="Z98" s="7">
        <v>113.8</v>
      </c>
      <c r="AA98" s="7">
        <v>119.6</v>
      </c>
      <c r="AB98" s="7">
        <v>124.5</v>
      </c>
      <c r="AC98" s="7">
        <v>113.7</v>
      </c>
      <c r="AD98" s="7">
        <v>118.8</v>
      </c>
      <c r="AE98" s="7">
        <v>127</v>
      </c>
    </row>
    <row r="99" spans="1:31" x14ac:dyDescent="0.35">
      <c r="A99" s="6" t="s">
        <v>33</v>
      </c>
      <c r="B99" s="6">
        <v>2015</v>
      </c>
      <c r="C99" s="6" t="s">
        <v>42</v>
      </c>
      <c r="D99" s="6" t="str">
        <f t="shared" si="1"/>
        <v>September 2015</v>
      </c>
      <c r="E99" s="7">
        <v>123.4</v>
      </c>
      <c r="F99" s="7">
        <v>129</v>
      </c>
      <c r="G99" s="7">
        <v>115.6</v>
      </c>
      <c r="H99" s="7">
        <v>128.30000000000001</v>
      </c>
      <c r="I99" s="7">
        <v>107</v>
      </c>
      <c r="J99" s="7">
        <v>124</v>
      </c>
      <c r="K99" s="7">
        <v>168.5</v>
      </c>
      <c r="L99" s="7">
        <v>165.4</v>
      </c>
      <c r="M99" s="7">
        <v>86.3</v>
      </c>
      <c r="N99" s="7">
        <v>134.4</v>
      </c>
      <c r="O99" s="7">
        <v>119.1</v>
      </c>
      <c r="P99" s="7">
        <v>132.30000000000001</v>
      </c>
      <c r="Q99" s="7">
        <v>131.5</v>
      </c>
      <c r="R99" s="7">
        <v>134.69999999999999</v>
      </c>
      <c r="S99" s="7">
        <v>124</v>
      </c>
      <c r="T99" s="7">
        <v>118.6</v>
      </c>
      <c r="U99" s="7">
        <v>123.2</v>
      </c>
      <c r="V99" s="7">
        <v>121.6</v>
      </c>
      <c r="W99" s="7">
        <v>115.1</v>
      </c>
      <c r="X99" s="7">
        <v>120.4</v>
      </c>
      <c r="Y99" s="7">
        <v>117.1</v>
      </c>
      <c r="Z99" s="7">
        <v>109.1</v>
      </c>
      <c r="AA99" s="7">
        <v>117.3</v>
      </c>
      <c r="AB99" s="7">
        <v>126.5</v>
      </c>
      <c r="AC99" s="7">
        <v>112.9</v>
      </c>
      <c r="AD99" s="7">
        <v>116.2</v>
      </c>
      <c r="AE99" s="7">
        <v>123.5</v>
      </c>
    </row>
    <row r="100" spans="1:31" x14ac:dyDescent="0.35">
      <c r="A100" s="6" t="s">
        <v>34</v>
      </c>
      <c r="B100" s="6">
        <v>2015</v>
      </c>
      <c r="C100" s="6" t="s">
        <v>42</v>
      </c>
      <c r="D100" s="6" t="str">
        <f t="shared" si="1"/>
        <v>September 2015</v>
      </c>
      <c r="E100" s="7">
        <v>124.6</v>
      </c>
      <c r="F100" s="7">
        <v>130.4</v>
      </c>
      <c r="G100" s="7">
        <v>118.7</v>
      </c>
      <c r="H100" s="7">
        <v>128.9</v>
      </c>
      <c r="I100" s="7">
        <v>111.9</v>
      </c>
      <c r="J100" s="7">
        <v>128.4</v>
      </c>
      <c r="K100" s="7">
        <v>162.19999999999999</v>
      </c>
      <c r="L100" s="7">
        <v>150</v>
      </c>
      <c r="M100" s="7">
        <v>90.4</v>
      </c>
      <c r="N100" s="7">
        <v>128.4</v>
      </c>
      <c r="O100" s="7">
        <v>120.7</v>
      </c>
      <c r="P100" s="7">
        <v>132.5</v>
      </c>
      <c r="Q100" s="7">
        <v>131.19999999999999</v>
      </c>
      <c r="R100" s="7">
        <v>132</v>
      </c>
      <c r="S100" s="7">
        <v>127.9</v>
      </c>
      <c r="T100" s="7">
        <v>123.4</v>
      </c>
      <c r="U100" s="7">
        <v>127.2</v>
      </c>
      <c r="V100" s="7">
        <v>121.6</v>
      </c>
      <c r="W100" s="7">
        <v>120.4</v>
      </c>
      <c r="X100" s="7">
        <v>122.6</v>
      </c>
      <c r="Y100" s="7">
        <v>119.8</v>
      </c>
      <c r="Z100" s="7">
        <v>111.3</v>
      </c>
      <c r="AA100" s="7">
        <v>118.3</v>
      </c>
      <c r="AB100" s="7">
        <v>125.7</v>
      </c>
      <c r="AC100" s="7">
        <v>113.4</v>
      </c>
      <c r="AD100" s="7">
        <v>117.5</v>
      </c>
      <c r="AE100" s="7">
        <v>125.4</v>
      </c>
    </row>
    <row r="101" spans="1:31" x14ac:dyDescent="0.35">
      <c r="A101" s="6" t="s">
        <v>30</v>
      </c>
      <c r="B101" s="6">
        <v>2015</v>
      </c>
      <c r="C101" s="6" t="s">
        <v>43</v>
      </c>
      <c r="D101" s="6" t="str">
        <f t="shared" si="1"/>
        <v>October 2015</v>
      </c>
      <c r="E101" s="7">
        <v>125.6</v>
      </c>
      <c r="F101" s="7">
        <v>130.4</v>
      </c>
      <c r="G101" s="7">
        <v>120.8</v>
      </c>
      <c r="H101" s="7">
        <v>129.4</v>
      </c>
      <c r="I101" s="7">
        <v>115.8</v>
      </c>
      <c r="J101" s="7">
        <v>133.19999999999999</v>
      </c>
      <c r="K101" s="7">
        <v>157.69999999999999</v>
      </c>
      <c r="L101" s="7">
        <v>154.19999999999999</v>
      </c>
      <c r="M101" s="7">
        <v>93.7</v>
      </c>
      <c r="N101" s="7">
        <v>126.6</v>
      </c>
      <c r="O101" s="7">
        <v>122.3</v>
      </c>
      <c r="P101" s="7">
        <v>133.1</v>
      </c>
      <c r="Q101" s="7">
        <v>131.80000000000001</v>
      </c>
      <c r="R101" s="7">
        <v>131.5</v>
      </c>
      <c r="S101" s="7">
        <v>131.1</v>
      </c>
      <c r="T101" s="7">
        <v>127.3</v>
      </c>
      <c r="U101" s="7">
        <v>130.6</v>
      </c>
      <c r="V101" s="7">
        <f>AVERAGE(V96:V100)</f>
        <v>121.04075437766971</v>
      </c>
      <c r="W101" s="7">
        <v>124.4</v>
      </c>
      <c r="X101" s="7">
        <v>125.1</v>
      </c>
      <c r="Y101" s="7">
        <v>122</v>
      </c>
      <c r="Z101" s="7">
        <v>113.8</v>
      </c>
      <c r="AA101" s="7">
        <v>120.1</v>
      </c>
      <c r="AB101" s="7">
        <v>125.1</v>
      </c>
      <c r="AC101" s="7">
        <v>114.2</v>
      </c>
      <c r="AD101" s="7">
        <v>119.2</v>
      </c>
      <c r="AE101" s="7">
        <v>127.7</v>
      </c>
    </row>
    <row r="102" spans="1:31" x14ac:dyDescent="0.35">
      <c r="A102" s="6" t="s">
        <v>33</v>
      </c>
      <c r="B102" s="6">
        <v>2015</v>
      </c>
      <c r="C102" s="6" t="s">
        <v>43</v>
      </c>
      <c r="D102" s="6" t="str">
        <f t="shared" si="1"/>
        <v>October 2015</v>
      </c>
      <c r="E102" s="7">
        <v>123.6</v>
      </c>
      <c r="F102" s="7">
        <v>128.6</v>
      </c>
      <c r="G102" s="7">
        <v>115.9</v>
      </c>
      <c r="H102" s="7">
        <v>128.5</v>
      </c>
      <c r="I102" s="7">
        <v>109</v>
      </c>
      <c r="J102" s="7">
        <v>124.1</v>
      </c>
      <c r="K102" s="7">
        <v>165.8</v>
      </c>
      <c r="L102" s="7">
        <v>187.2</v>
      </c>
      <c r="M102" s="7">
        <v>89.4</v>
      </c>
      <c r="N102" s="7">
        <v>135.80000000000001</v>
      </c>
      <c r="O102" s="7">
        <v>119.4</v>
      </c>
      <c r="P102" s="7">
        <v>132.9</v>
      </c>
      <c r="Q102" s="7">
        <v>132.6</v>
      </c>
      <c r="R102" s="7">
        <v>135.30000000000001</v>
      </c>
      <c r="S102" s="7">
        <v>124.4</v>
      </c>
      <c r="T102" s="7">
        <v>118.8</v>
      </c>
      <c r="U102" s="7">
        <v>123.6</v>
      </c>
      <c r="V102" s="7">
        <v>122.4</v>
      </c>
      <c r="W102" s="7">
        <v>114.9</v>
      </c>
      <c r="X102" s="7">
        <v>120.7</v>
      </c>
      <c r="Y102" s="7">
        <v>117.7</v>
      </c>
      <c r="Z102" s="7">
        <v>109.3</v>
      </c>
      <c r="AA102" s="7">
        <v>117.7</v>
      </c>
      <c r="AB102" s="7">
        <v>126.5</v>
      </c>
      <c r="AC102" s="7">
        <v>113.5</v>
      </c>
      <c r="AD102" s="7">
        <v>116.5</v>
      </c>
      <c r="AE102" s="7">
        <v>124.2</v>
      </c>
    </row>
    <row r="103" spans="1:31" x14ac:dyDescent="0.35">
      <c r="A103" s="6" t="s">
        <v>34</v>
      </c>
      <c r="B103" s="6">
        <v>2015</v>
      </c>
      <c r="C103" s="6" t="s">
        <v>43</v>
      </c>
      <c r="D103" s="6" t="str">
        <f t="shared" si="1"/>
        <v>October 2015</v>
      </c>
      <c r="E103" s="7">
        <v>125</v>
      </c>
      <c r="F103" s="7">
        <v>129.80000000000001</v>
      </c>
      <c r="G103" s="7">
        <v>118.9</v>
      </c>
      <c r="H103" s="7">
        <v>129.1</v>
      </c>
      <c r="I103" s="7">
        <v>113.3</v>
      </c>
      <c r="J103" s="7">
        <v>129</v>
      </c>
      <c r="K103" s="7">
        <v>160.4</v>
      </c>
      <c r="L103" s="7">
        <v>165.3</v>
      </c>
      <c r="M103" s="7">
        <v>92.3</v>
      </c>
      <c r="N103" s="7">
        <v>129.69999999999999</v>
      </c>
      <c r="O103" s="7">
        <v>121.1</v>
      </c>
      <c r="P103" s="7">
        <v>133</v>
      </c>
      <c r="Q103" s="7">
        <v>132.1</v>
      </c>
      <c r="R103" s="7">
        <v>132.5</v>
      </c>
      <c r="S103" s="7">
        <v>128.5</v>
      </c>
      <c r="T103" s="7">
        <v>123.8</v>
      </c>
      <c r="U103" s="7">
        <v>127.8</v>
      </c>
      <c r="V103" s="7">
        <v>122.4</v>
      </c>
      <c r="W103" s="7">
        <v>120.8</v>
      </c>
      <c r="X103" s="7">
        <v>123</v>
      </c>
      <c r="Y103" s="7">
        <v>120.4</v>
      </c>
      <c r="Z103" s="7">
        <v>111.4</v>
      </c>
      <c r="AA103" s="7">
        <v>118.7</v>
      </c>
      <c r="AB103" s="7">
        <v>125.9</v>
      </c>
      <c r="AC103" s="7">
        <v>113.9</v>
      </c>
      <c r="AD103" s="7">
        <v>117.9</v>
      </c>
      <c r="AE103" s="7">
        <v>126.1</v>
      </c>
    </row>
    <row r="104" spans="1:31" x14ac:dyDescent="0.35">
      <c r="A104" s="6" t="s">
        <v>30</v>
      </c>
      <c r="B104" s="6">
        <v>2015</v>
      </c>
      <c r="C104" s="6" t="s">
        <v>45</v>
      </c>
      <c r="D104" s="6" t="str">
        <f t="shared" si="1"/>
        <v>November 2015</v>
      </c>
      <c r="E104" s="7">
        <v>126.1</v>
      </c>
      <c r="F104" s="7">
        <v>130.6</v>
      </c>
      <c r="G104" s="7">
        <v>121.7</v>
      </c>
      <c r="H104" s="7">
        <v>129.5</v>
      </c>
      <c r="I104" s="7">
        <v>117.8</v>
      </c>
      <c r="J104" s="7">
        <v>132.1</v>
      </c>
      <c r="K104" s="7">
        <v>155.19999999999999</v>
      </c>
      <c r="L104" s="7">
        <v>160.80000000000001</v>
      </c>
      <c r="M104" s="7">
        <v>94.5</v>
      </c>
      <c r="N104" s="7">
        <v>128.30000000000001</v>
      </c>
      <c r="O104" s="7">
        <v>123.1</v>
      </c>
      <c r="P104" s="7">
        <v>134.19999999999999</v>
      </c>
      <c r="Q104" s="7">
        <v>132.4</v>
      </c>
      <c r="R104" s="7">
        <v>132.19999999999999</v>
      </c>
      <c r="S104" s="7">
        <v>132.1</v>
      </c>
      <c r="T104" s="7">
        <v>128.19999999999999</v>
      </c>
      <c r="U104" s="7">
        <v>131.5</v>
      </c>
      <c r="V104" s="7">
        <f>AVERAGE(V99:V103)</f>
        <v>121.80815087553394</v>
      </c>
      <c r="W104" s="7">
        <v>125.6</v>
      </c>
      <c r="X104" s="7">
        <v>125.6</v>
      </c>
      <c r="Y104" s="7">
        <v>122.6</v>
      </c>
      <c r="Z104" s="7">
        <v>114</v>
      </c>
      <c r="AA104" s="7">
        <v>120.9</v>
      </c>
      <c r="AB104" s="7">
        <v>125.8</v>
      </c>
      <c r="AC104" s="7">
        <v>114.2</v>
      </c>
      <c r="AD104" s="7">
        <v>119.6</v>
      </c>
      <c r="AE104" s="7">
        <v>128.30000000000001</v>
      </c>
    </row>
    <row r="105" spans="1:31" x14ac:dyDescent="0.35">
      <c r="A105" s="6" t="s">
        <v>33</v>
      </c>
      <c r="B105" s="6">
        <v>2015</v>
      </c>
      <c r="C105" s="6" t="s">
        <v>45</v>
      </c>
      <c r="D105" s="6" t="str">
        <f t="shared" si="1"/>
        <v>November 2015</v>
      </c>
      <c r="E105" s="7">
        <v>124</v>
      </c>
      <c r="F105" s="7">
        <v>129.80000000000001</v>
      </c>
      <c r="G105" s="7">
        <v>121.5</v>
      </c>
      <c r="H105" s="7">
        <v>128.6</v>
      </c>
      <c r="I105" s="7">
        <v>110</v>
      </c>
      <c r="J105" s="7">
        <v>123.7</v>
      </c>
      <c r="K105" s="7">
        <v>164.6</v>
      </c>
      <c r="L105" s="7">
        <v>191.6</v>
      </c>
      <c r="M105" s="7">
        <v>90.8</v>
      </c>
      <c r="N105" s="7">
        <v>137.1</v>
      </c>
      <c r="O105" s="7">
        <v>119.8</v>
      </c>
      <c r="P105" s="7">
        <v>133.69999999999999</v>
      </c>
      <c r="Q105" s="7">
        <v>133.30000000000001</v>
      </c>
      <c r="R105" s="7">
        <v>137.6</v>
      </c>
      <c r="S105" s="7">
        <v>125</v>
      </c>
      <c r="T105" s="7">
        <v>119.3</v>
      </c>
      <c r="U105" s="7">
        <v>124.2</v>
      </c>
      <c r="V105" s="7">
        <v>122.9</v>
      </c>
      <c r="W105" s="7">
        <v>115.1</v>
      </c>
      <c r="X105" s="7">
        <v>121</v>
      </c>
      <c r="Y105" s="7">
        <v>118.1</v>
      </c>
      <c r="Z105" s="7">
        <v>109.3</v>
      </c>
      <c r="AA105" s="7">
        <v>117.9</v>
      </c>
      <c r="AB105" s="7">
        <v>126.6</v>
      </c>
      <c r="AC105" s="7">
        <v>113.3</v>
      </c>
      <c r="AD105" s="7">
        <v>116.6</v>
      </c>
      <c r="AE105" s="7">
        <v>124.6</v>
      </c>
    </row>
    <row r="106" spans="1:31" x14ac:dyDescent="0.35">
      <c r="A106" s="6" t="s">
        <v>34</v>
      </c>
      <c r="B106" s="6">
        <v>2015</v>
      </c>
      <c r="C106" s="6" t="s">
        <v>45</v>
      </c>
      <c r="D106" s="6" t="str">
        <f t="shared" si="1"/>
        <v>November 2015</v>
      </c>
      <c r="E106" s="7">
        <v>125.4</v>
      </c>
      <c r="F106" s="7">
        <v>130.30000000000001</v>
      </c>
      <c r="G106" s="7">
        <v>121.6</v>
      </c>
      <c r="H106" s="7">
        <v>129.19999999999999</v>
      </c>
      <c r="I106" s="7">
        <v>114.9</v>
      </c>
      <c r="J106" s="7">
        <v>128.19999999999999</v>
      </c>
      <c r="K106" s="7">
        <v>158.4</v>
      </c>
      <c r="L106" s="7">
        <v>171.2</v>
      </c>
      <c r="M106" s="7">
        <v>93.3</v>
      </c>
      <c r="N106" s="7">
        <v>131.19999999999999</v>
      </c>
      <c r="O106" s="7">
        <v>121.7</v>
      </c>
      <c r="P106" s="7">
        <v>134</v>
      </c>
      <c r="Q106" s="7">
        <v>132.69999999999999</v>
      </c>
      <c r="R106" s="7">
        <v>133.6</v>
      </c>
      <c r="S106" s="7">
        <v>129.30000000000001</v>
      </c>
      <c r="T106" s="7">
        <v>124.5</v>
      </c>
      <c r="U106" s="7">
        <v>128.6</v>
      </c>
      <c r="V106" s="7">
        <v>122.9</v>
      </c>
      <c r="W106" s="7">
        <v>121.6</v>
      </c>
      <c r="X106" s="7">
        <v>123.4</v>
      </c>
      <c r="Y106" s="7">
        <v>120.9</v>
      </c>
      <c r="Z106" s="7">
        <v>111.5</v>
      </c>
      <c r="AA106" s="7">
        <v>119.2</v>
      </c>
      <c r="AB106" s="7">
        <v>126.3</v>
      </c>
      <c r="AC106" s="7">
        <v>113.8</v>
      </c>
      <c r="AD106" s="7">
        <v>118.1</v>
      </c>
      <c r="AE106" s="7">
        <v>126.6</v>
      </c>
    </row>
    <row r="107" spans="1:31" x14ac:dyDescent="0.35">
      <c r="A107" s="6" t="s">
        <v>30</v>
      </c>
      <c r="B107" s="6">
        <v>2015</v>
      </c>
      <c r="C107" s="6" t="s">
        <v>46</v>
      </c>
      <c r="D107" s="6" t="str">
        <f t="shared" si="1"/>
        <v>December 2015</v>
      </c>
      <c r="E107" s="7">
        <v>126.3</v>
      </c>
      <c r="F107" s="7">
        <v>131.30000000000001</v>
      </c>
      <c r="G107" s="7">
        <v>123.3</v>
      </c>
      <c r="H107" s="7">
        <v>129.80000000000001</v>
      </c>
      <c r="I107" s="7">
        <v>118.3</v>
      </c>
      <c r="J107" s="7">
        <v>131.6</v>
      </c>
      <c r="K107" s="7">
        <v>145.5</v>
      </c>
      <c r="L107" s="7">
        <v>162.1</v>
      </c>
      <c r="M107" s="7">
        <v>95.4</v>
      </c>
      <c r="N107" s="7">
        <v>128.9</v>
      </c>
      <c r="O107" s="7">
        <v>123.3</v>
      </c>
      <c r="P107" s="7">
        <v>135.1</v>
      </c>
      <c r="Q107" s="7">
        <v>131.4</v>
      </c>
      <c r="R107" s="7">
        <v>133.1</v>
      </c>
      <c r="S107" s="7">
        <v>132.5</v>
      </c>
      <c r="T107" s="7">
        <v>128.5</v>
      </c>
      <c r="U107" s="7">
        <v>131.9</v>
      </c>
      <c r="V107" s="7">
        <f>AVERAGE(V102:V106)</f>
        <v>122.48163017510679</v>
      </c>
      <c r="W107" s="7">
        <v>125.7</v>
      </c>
      <c r="X107" s="7">
        <v>126</v>
      </c>
      <c r="Y107" s="7">
        <v>123.1</v>
      </c>
      <c r="Z107" s="7">
        <v>114</v>
      </c>
      <c r="AA107" s="7">
        <v>121.6</v>
      </c>
      <c r="AB107" s="7">
        <v>125.6</v>
      </c>
      <c r="AC107" s="7">
        <v>114.1</v>
      </c>
      <c r="AD107" s="7">
        <v>119.8</v>
      </c>
      <c r="AE107" s="7">
        <v>127.9</v>
      </c>
    </row>
    <row r="108" spans="1:31" x14ac:dyDescent="0.35">
      <c r="A108" s="6" t="s">
        <v>33</v>
      </c>
      <c r="B108" s="6">
        <v>2015</v>
      </c>
      <c r="C108" s="6" t="s">
        <v>46</v>
      </c>
      <c r="D108" s="6" t="str">
        <f t="shared" si="1"/>
        <v>December 2015</v>
      </c>
      <c r="E108" s="7">
        <v>124.3</v>
      </c>
      <c r="F108" s="7">
        <v>131.69999999999999</v>
      </c>
      <c r="G108" s="7">
        <v>127.1</v>
      </c>
      <c r="H108" s="7">
        <v>128.6</v>
      </c>
      <c r="I108" s="7">
        <v>110</v>
      </c>
      <c r="J108" s="7">
        <v>120.8</v>
      </c>
      <c r="K108" s="7">
        <v>149</v>
      </c>
      <c r="L108" s="7">
        <v>190.1</v>
      </c>
      <c r="M108" s="7">
        <v>92.7</v>
      </c>
      <c r="N108" s="7">
        <v>138.6</v>
      </c>
      <c r="O108" s="7">
        <v>120.2</v>
      </c>
      <c r="P108" s="7">
        <v>134.19999999999999</v>
      </c>
      <c r="Q108" s="7">
        <v>131.5</v>
      </c>
      <c r="R108" s="7">
        <v>138.19999999999999</v>
      </c>
      <c r="S108" s="7">
        <v>125.4</v>
      </c>
      <c r="T108" s="7">
        <v>119.5</v>
      </c>
      <c r="U108" s="7">
        <v>124.5</v>
      </c>
      <c r="V108" s="7">
        <v>122.4</v>
      </c>
      <c r="W108" s="7">
        <v>116</v>
      </c>
      <c r="X108" s="7">
        <v>121</v>
      </c>
      <c r="Y108" s="7">
        <v>118.6</v>
      </c>
      <c r="Z108" s="7">
        <v>109.3</v>
      </c>
      <c r="AA108" s="7">
        <v>118.1</v>
      </c>
      <c r="AB108" s="7">
        <v>126.6</v>
      </c>
      <c r="AC108" s="7">
        <v>113.2</v>
      </c>
      <c r="AD108" s="7">
        <v>116.7</v>
      </c>
      <c r="AE108" s="7">
        <v>124</v>
      </c>
    </row>
    <row r="109" spans="1:31" x14ac:dyDescent="0.35">
      <c r="A109" s="6" t="s">
        <v>34</v>
      </c>
      <c r="B109" s="6">
        <v>2015</v>
      </c>
      <c r="C109" s="6" t="s">
        <v>46</v>
      </c>
      <c r="D109" s="6" t="str">
        <f t="shared" si="1"/>
        <v>December 2015</v>
      </c>
      <c r="E109" s="7">
        <v>125.7</v>
      </c>
      <c r="F109" s="7">
        <v>131.4</v>
      </c>
      <c r="G109" s="7">
        <v>124.8</v>
      </c>
      <c r="H109" s="7">
        <v>129.4</v>
      </c>
      <c r="I109" s="7">
        <v>115.3</v>
      </c>
      <c r="J109" s="7">
        <v>126.6</v>
      </c>
      <c r="K109" s="7">
        <v>146.69999999999999</v>
      </c>
      <c r="L109" s="7">
        <v>171.5</v>
      </c>
      <c r="M109" s="7">
        <v>94.5</v>
      </c>
      <c r="N109" s="7">
        <v>132.1</v>
      </c>
      <c r="O109" s="7">
        <v>122</v>
      </c>
      <c r="P109" s="7">
        <v>134.69999999999999</v>
      </c>
      <c r="Q109" s="7">
        <v>131.4</v>
      </c>
      <c r="R109" s="7">
        <v>134.5</v>
      </c>
      <c r="S109" s="7">
        <v>129.69999999999999</v>
      </c>
      <c r="T109" s="7">
        <v>124.8</v>
      </c>
      <c r="U109" s="7">
        <v>129</v>
      </c>
      <c r="V109" s="7">
        <v>122.4</v>
      </c>
      <c r="W109" s="7">
        <v>122</v>
      </c>
      <c r="X109" s="7">
        <v>123.6</v>
      </c>
      <c r="Y109" s="7">
        <v>121.4</v>
      </c>
      <c r="Z109" s="7">
        <v>111.5</v>
      </c>
      <c r="AA109" s="7">
        <v>119.6</v>
      </c>
      <c r="AB109" s="7">
        <v>126.2</v>
      </c>
      <c r="AC109" s="7">
        <v>113.7</v>
      </c>
      <c r="AD109" s="7">
        <v>118.3</v>
      </c>
      <c r="AE109" s="7">
        <v>126.1</v>
      </c>
    </row>
    <row r="110" spans="1:31" x14ac:dyDescent="0.35">
      <c r="A110" s="6" t="s">
        <v>30</v>
      </c>
      <c r="B110" s="6">
        <v>2016</v>
      </c>
      <c r="C110" s="6" t="s">
        <v>31</v>
      </c>
      <c r="D110" s="6" t="str">
        <f t="shared" si="1"/>
        <v>January 2016</v>
      </c>
      <c r="E110" s="7">
        <v>126.8</v>
      </c>
      <c r="F110" s="7">
        <v>133.19999999999999</v>
      </c>
      <c r="G110" s="7">
        <v>126.5</v>
      </c>
      <c r="H110" s="7">
        <v>130.30000000000001</v>
      </c>
      <c r="I110" s="7">
        <v>118.9</v>
      </c>
      <c r="J110" s="7">
        <v>131.6</v>
      </c>
      <c r="K110" s="7">
        <v>140.1</v>
      </c>
      <c r="L110" s="7">
        <v>163.80000000000001</v>
      </c>
      <c r="M110" s="7">
        <v>97.7</v>
      </c>
      <c r="N110" s="7">
        <v>129.6</v>
      </c>
      <c r="O110" s="7">
        <v>124.3</v>
      </c>
      <c r="P110" s="7">
        <v>135.9</v>
      </c>
      <c r="Q110" s="7">
        <v>131.4</v>
      </c>
      <c r="R110" s="7">
        <v>133.6</v>
      </c>
      <c r="S110" s="7">
        <v>133.19999999999999</v>
      </c>
      <c r="T110" s="7">
        <v>128.9</v>
      </c>
      <c r="U110" s="7">
        <v>132.6</v>
      </c>
      <c r="V110" s="7">
        <f>AVERAGE(V105:V109)</f>
        <v>122.61632603502134</v>
      </c>
      <c r="W110" s="7">
        <v>126.2</v>
      </c>
      <c r="X110" s="7">
        <v>126.6</v>
      </c>
      <c r="Y110" s="7">
        <v>123.7</v>
      </c>
      <c r="Z110" s="7">
        <v>113.6</v>
      </c>
      <c r="AA110" s="7">
        <v>121.4</v>
      </c>
      <c r="AB110" s="7">
        <v>126.2</v>
      </c>
      <c r="AC110" s="7">
        <v>114.9</v>
      </c>
      <c r="AD110" s="7">
        <v>120.1</v>
      </c>
      <c r="AE110" s="7">
        <v>128.1</v>
      </c>
    </row>
    <row r="111" spans="1:31" x14ac:dyDescent="0.35">
      <c r="A111" s="6" t="s">
        <v>33</v>
      </c>
      <c r="B111" s="6">
        <v>2016</v>
      </c>
      <c r="C111" s="6" t="s">
        <v>31</v>
      </c>
      <c r="D111" s="6" t="str">
        <f t="shared" si="1"/>
        <v>January 2016</v>
      </c>
      <c r="E111" s="7">
        <v>124.7</v>
      </c>
      <c r="F111" s="7">
        <v>135.9</v>
      </c>
      <c r="G111" s="7">
        <v>132</v>
      </c>
      <c r="H111" s="7">
        <v>129.19999999999999</v>
      </c>
      <c r="I111" s="7">
        <v>109.7</v>
      </c>
      <c r="J111" s="7">
        <v>119</v>
      </c>
      <c r="K111" s="7">
        <v>144.1</v>
      </c>
      <c r="L111" s="7">
        <v>184.2</v>
      </c>
      <c r="M111" s="7">
        <v>96.7</v>
      </c>
      <c r="N111" s="7">
        <v>139.5</v>
      </c>
      <c r="O111" s="7">
        <v>120.5</v>
      </c>
      <c r="P111" s="7">
        <v>134.69999999999999</v>
      </c>
      <c r="Q111" s="7">
        <v>131.19999999999999</v>
      </c>
      <c r="R111" s="7">
        <v>139.5</v>
      </c>
      <c r="S111" s="7">
        <v>125.8</v>
      </c>
      <c r="T111" s="7">
        <v>119.8</v>
      </c>
      <c r="U111" s="7">
        <v>124.9</v>
      </c>
      <c r="V111" s="7">
        <v>123.4</v>
      </c>
      <c r="W111" s="7">
        <v>116.9</v>
      </c>
      <c r="X111" s="7">
        <v>121.6</v>
      </c>
      <c r="Y111" s="7">
        <v>119.1</v>
      </c>
      <c r="Z111" s="7">
        <v>108.9</v>
      </c>
      <c r="AA111" s="7">
        <v>118.5</v>
      </c>
      <c r="AB111" s="7">
        <v>126.4</v>
      </c>
      <c r="AC111" s="7">
        <v>114</v>
      </c>
      <c r="AD111" s="7">
        <v>116.8</v>
      </c>
      <c r="AE111" s="7">
        <v>124.2</v>
      </c>
    </row>
    <row r="112" spans="1:31" x14ac:dyDescent="0.35">
      <c r="A112" s="6" t="s">
        <v>34</v>
      </c>
      <c r="B112" s="6">
        <v>2016</v>
      </c>
      <c r="C112" s="6" t="s">
        <v>31</v>
      </c>
      <c r="D112" s="6" t="str">
        <f t="shared" si="1"/>
        <v>January 2016</v>
      </c>
      <c r="E112" s="7">
        <v>126.1</v>
      </c>
      <c r="F112" s="7">
        <v>134.1</v>
      </c>
      <c r="G112" s="7">
        <v>128.6</v>
      </c>
      <c r="H112" s="7">
        <v>129.9</v>
      </c>
      <c r="I112" s="7">
        <v>115.5</v>
      </c>
      <c r="J112" s="7">
        <v>125.7</v>
      </c>
      <c r="K112" s="7">
        <v>141.5</v>
      </c>
      <c r="L112" s="7">
        <v>170.7</v>
      </c>
      <c r="M112" s="7">
        <v>97.4</v>
      </c>
      <c r="N112" s="7">
        <v>132.9</v>
      </c>
      <c r="O112" s="7">
        <v>122.7</v>
      </c>
      <c r="P112" s="7">
        <v>135.30000000000001</v>
      </c>
      <c r="Q112" s="7">
        <v>131.30000000000001</v>
      </c>
      <c r="R112" s="7">
        <v>135.19999999999999</v>
      </c>
      <c r="S112" s="7">
        <v>130.30000000000001</v>
      </c>
      <c r="T112" s="7">
        <v>125.1</v>
      </c>
      <c r="U112" s="7">
        <v>129.5</v>
      </c>
      <c r="V112" s="7">
        <v>123.4</v>
      </c>
      <c r="W112" s="7">
        <v>122.7</v>
      </c>
      <c r="X112" s="7">
        <v>124.2</v>
      </c>
      <c r="Y112" s="7">
        <v>122</v>
      </c>
      <c r="Z112" s="7">
        <v>111.1</v>
      </c>
      <c r="AA112" s="7">
        <v>119.8</v>
      </c>
      <c r="AB112" s="7">
        <v>126.3</v>
      </c>
      <c r="AC112" s="7">
        <v>114.5</v>
      </c>
      <c r="AD112" s="7">
        <v>118.5</v>
      </c>
      <c r="AE112" s="7">
        <v>126.3</v>
      </c>
    </row>
    <row r="113" spans="1:31" x14ac:dyDescent="0.35">
      <c r="A113" s="6" t="s">
        <v>30</v>
      </c>
      <c r="B113" s="6">
        <v>2016</v>
      </c>
      <c r="C113" s="6" t="s">
        <v>35</v>
      </c>
      <c r="D113" s="6" t="str">
        <f t="shared" si="1"/>
        <v>February 2016</v>
      </c>
      <c r="E113" s="7">
        <v>127.1</v>
      </c>
      <c r="F113" s="7">
        <v>133.69999999999999</v>
      </c>
      <c r="G113" s="7">
        <v>127.7</v>
      </c>
      <c r="H113" s="7">
        <v>130.69999999999999</v>
      </c>
      <c r="I113" s="7">
        <v>118.5</v>
      </c>
      <c r="J113" s="7">
        <v>130.4</v>
      </c>
      <c r="K113" s="7">
        <v>130.9</v>
      </c>
      <c r="L113" s="7">
        <v>162.80000000000001</v>
      </c>
      <c r="M113" s="7">
        <v>98.7</v>
      </c>
      <c r="N113" s="7">
        <v>130.6</v>
      </c>
      <c r="O113" s="7">
        <v>124.8</v>
      </c>
      <c r="P113" s="7">
        <v>136.4</v>
      </c>
      <c r="Q113" s="7">
        <v>130.30000000000001</v>
      </c>
      <c r="R113" s="7">
        <v>134.4</v>
      </c>
      <c r="S113" s="7">
        <v>133.9</v>
      </c>
      <c r="T113" s="7">
        <v>129.80000000000001</v>
      </c>
      <c r="U113" s="7">
        <v>133.4</v>
      </c>
      <c r="V113" s="7">
        <f>AVERAGE(V108:V112)</f>
        <v>122.84326520700426</v>
      </c>
      <c r="W113" s="7">
        <v>127.5</v>
      </c>
      <c r="X113" s="7">
        <v>127.1</v>
      </c>
      <c r="Y113" s="7">
        <v>124.3</v>
      </c>
      <c r="Z113" s="7">
        <v>113.9</v>
      </c>
      <c r="AA113" s="7">
        <v>122.3</v>
      </c>
      <c r="AB113" s="7">
        <v>127.1</v>
      </c>
      <c r="AC113" s="7">
        <v>116.8</v>
      </c>
      <c r="AD113" s="7">
        <v>120.9</v>
      </c>
      <c r="AE113" s="7">
        <v>127.9</v>
      </c>
    </row>
    <row r="114" spans="1:31" x14ac:dyDescent="0.35">
      <c r="A114" s="6" t="s">
        <v>33</v>
      </c>
      <c r="B114" s="6">
        <v>2016</v>
      </c>
      <c r="C114" s="6" t="s">
        <v>35</v>
      </c>
      <c r="D114" s="6" t="str">
        <f t="shared" si="1"/>
        <v>February 2016</v>
      </c>
      <c r="E114" s="7">
        <v>124.8</v>
      </c>
      <c r="F114" s="7">
        <v>135.1</v>
      </c>
      <c r="G114" s="7">
        <v>130.30000000000001</v>
      </c>
      <c r="H114" s="7">
        <v>129.6</v>
      </c>
      <c r="I114" s="7">
        <v>108.4</v>
      </c>
      <c r="J114" s="7">
        <v>118.6</v>
      </c>
      <c r="K114" s="7">
        <v>129.19999999999999</v>
      </c>
      <c r="L114" s="7">
        <v>176.4</v>
      </c>
      <c r="M114" s="7">
        <v>99.1</v>
      </c>
      <c r="N114" s="7">
        <v>139.69999999999999</v>
      </c>
      <c r="O114" s="7">
        <v>120.6</v>
      </c>
      <c r="P114" s="7">
        <v>135.19999999999999</v>
      </c>
      <c r="Q114" s="7">
        <v>129.1</v>
      </c>
      <c r="R114" s="7">
        <v>140</v>
      </c>
      <c r="S114" s="7">
        <v>126.2</v>
      </c>
      <c r="T114" s="7">
        <v>120.1</v>
      </c>
      <c r="U114" s="7">
        <v>125.3</v>
      </c>
      <c r="V114" s="7">
        <v>124.4</v>
      </c>
      <c r="W114" s="7">
        <v>116</v>
      </c>
      <c r="X114" s="7">
        <v>121.8</v>
      </c>
      <c r="Y114" s="7">
        <v>119.5</v>
      </c>
      <c r="Z114" s="7">
        <v>109.1</v>
      </c>
      <c r="AA114" s="7">
        <v>118.8</v>
      </c>
      <c r="AB114" s="7">
        <v>126.3</v>
      </c>
      <c r="AC114" s="7">
        <v>116.2</v>
      </c>
      <c r="AD114" s="7">
        <v>117.2</v>
      </c>
      <c r="AE114" s="7">
        <v>123.8</v>
      </c>
    </row>
    <row r="115" spans="1:31" x14ac:dyDescent="0.35">
      <c r="A115" s="6" t="s">
        <v>34</v>
      </c>
      <c r="B115" s="6">
        <v>2016</v>
      </c>
      <c r="C115" s="6" t="s">
        <v>35</v>
      </c>
      <c r="D115" s="6" t="str">
        <f t="shared" si="1"/>
        <v>February 2016</v>
      </c>
      <c r="E115" s="7">
        <v>126.4</v>
      </c>
      <c r="F115" s="7">
        <v>134.19999999999999</v>
      </c>
      <c r="G115" s="7">
        <v>128.69999999999999</v>
      </c>
      <c r="H115" s="7">
        <v>130.30000000000001</v>
      </c>
      <c r="I115" s="7">
        <v>114.8</v>
      </c>
      <c r="J115" s="7">
        <v>124.9</v>
      </c>
      <c r="K115" s="7">
        <v>130.30000000000001</v>
      </c>
      <c r="L115" s="7">
        <v>167.4</v>
      </c>
      <c r="M115" s="7">
        <v>98.8</v>
      </c>
      <c r="N115" s="7">
        <v>133.6</v>
      </c>
      <c r="O115" s="7">
        <v>123</v>
      </c>
      <c r="P115" s="7">
        <v>135.80000000000001</v>
      </c>
      <c r="Q115" s="7">
        <v>129.9</v>
      </c>
      <c r="R115" s="7">
        <v>135.9</v>
      </c>
      <c r="S115" s="7">
        <v>130.9</v>
      </c>
      <c r="T115" s="7">
        <v>125.8</v>
      </c>
      <c r="U115" s="7">
        <v>130.19999999999999</v>
      </c>
      <c r="V115" s="7">
        <v>124.4</v>
      </c>
      <c r="W115" s="7">
        <v>123.1</v>
      </c>
      <c r="X115" s="7">
        <v>124.6</v>
      </c>
      <c r="Y115" s="7">
        <v>122.5</v>
      </c>
      <c r="Z115" s="7">
        <v>111.4</v>
      </c>
      <c r="AA115" s="7">
        <v>120.3</v>
      </c>
      <c r="AB115" s="7">
        <v>126.6</v>
      </c>
      <c r="AC115" s="7">
        <v>116.6</v>
      </c>
      <c r="AD115" s="7">
        <v>119.1</v>
      </c>
      <c r="AE115" s="7">
        <v>126</v>
      </c>
    </row>
    <row r="116" spans="1:31" x14ac:dyDescent="0.35">
      <c r="A116" s="6" t="s">
        <v>30</v>
      </c>
      <c r="B116" s="6">
        <v>2016</v>
      </c>
      <c r="C116" s="6" t="s">
        <v>36</v>
      </c>
      <c r="D116" s="6" t="str">
        <f t="shared" si="1"/>
        <v>March 2016</v>
      </c>
      <c r="E116" s="7">
        <v>127.3</v>
      </c>
      <c r="F116" s="7">
        <v>134.4</v>
      </c>
      <c r="G116" s="7">
        <v>125.1</v>
      </c>
      <c r="H116" s="7">
        <v>130.5</v>
      </c>
      <c r="I116" s="7">
        <v>118.3</v>
      </c>
      <c r="J116" s="7">
        <v>131.69999999999999</v>
      </c>
      <c r="K116" s="7">
        <v>130.69999999999999</v>
      </c>
      <c r="L116" s="7">
        <v>161.19999999999999</v>
      </c>
      <c r="M116" s="7">
        <v>100.4</v>
      </c>
      <c r="N116" s="7">
        <v>130.80000000000001</v>
      </c>
      <c r="O116" s="7">
        <v>124.9</v>
      </c>
      <c r="P116" s="7">
        <v>137</v>
      </c>
      <c r="Q116" s="7">
        <v>130.4</v>
      </c>
      <c r="R116" s="7">
        <v>135</v>
      </c>
      <c r="S116" s="7">
        <v>134.4</v>
      </c>
      <c r="T116" s="7">
        <v>130.19999999999999</v>
      </c>
      <c r="U116" s="7">
        <v>133.80000000000001</v>
      </c>
      <c r="V116" s="7">
        <f>AVERAGE(V111:V115)</f>
        <v>123.68865304140085</v>
      </c>
      <c r="W116" s="7">
        <v>127</v>
      </c>
      <c r="X116" s="7">
        <v>127.7</v>
      </c>
      <c r="Y116" s="7">
        <v>124.8</v>
      </c>
      <c r="Z116" s="7">
        <v>113.6</v>
      </c>
      <c r="AA116" s="7">
        <v>122.5</v>
      </c>
      <c r="AB116" s="7">
        <v>127.5</v>
      </c>
      <c r="AC116" s="7">
        <v>117.4</v>
      </c>
      <c r="AD116" s="7">
        <v>121.1</v>
      </c>
      <c r="AE116" s="7">
        <v>128</v>
      </c>
    </row>
    <row r="117" spans="1:31" x14ac:dyDescent="0.35">
      <c r="A117" s="6" t="s">
        <v>33</v>
      </c>
      <c r="B117" s="6">
        <v>2016</v>
      </c>
      <c r="C117" s="6" t="s">
        <v>36</v>
      </c>
      <c r="D117" s="6" t="str">
        <f t="shared" si="1"/>
        <v>March 2016</v>
      </c>
      <c r="E117" s="7">
        <v>124.8</v>
      </c>
      <c r="F117" s="7">
        <v>136.30000000000001</v>
      </c>
      <c r="G117" s="7">
        <v>123.7</v>
      </c>
      <c r="H117" s="7">
        <v>129.69999999999999</v>
      </c>
      <c r="I117" s="7">
        <v>107.9</v>
      </c>
      <c r="J117" s="7">
        <v>119.9</v>
      </c>
      <c r="K117" s="7">
        <v>128.1</v>
      </c>
      <c r="L117" s="7">
        <v>170.3</v>
      </c>
      <c r="M117" s="7">
        <v>101.8</v>
      </c>
      <c r="N117" s="7">
        <v>140.1</v>
      </c>
      <c r="O117" s="7">
        <v>120.7</v>
      </c>
      <c r="P117" s="7">
        <v>135.4</v>
      </c>
      <c r="Q117" s="7">
        <v>128.9</v>
      </c>
      <c r="R117" s="7">
        <v>140.6</v>
      </c>
      <c r="S117" s="7">
        <v>126.4</v>
      </c>
      <c r="T117" s="7">
        <v>120.3</v>
      </c>
      <c r="U117" s="7">
        <v>125.5</v>
      </c>
      <c r="V117" s="7">
        <v>124.9</v>
      </c>
      <c r="W117" s="7">
        <v>114.8</v>
      </c>
      <c r="X117" s="7">
        <v>122.3</v>
      </c>
      <c r="Y117" s="7">
        <v>119.7</v>
      </c>
      <c r="Z117" s="7">
        <v>108.5</v>
      </c>
      <c r="AA117" s="7">
        <v>119.1</v>
      </c>
      <c r="AB117" s="7">
        <v>126.4</v>
      </c>
      <c r="AC117" s="7">
        <v>117.1</v>
      </c>
      <c r="AD117" s="7">
        <v>117.3</v>
      </c>
      <c r="AE117" s="7">
        <v>123.8</v>
      </c>
    </row>
    <row r="118" spans="1:31" x14ac:dyDescent="0.35">
      <c r="A118" s="6" t="s">
        <v>34</v>
      </c>
      <c r="B118" s="6">
        <v>2016</v>
      </c>
      <c r="C118" s="6" t="s">
        <v>36</v>
      </c>
      <c r="D118" s="6" t="str">
        <f t="shared" si="1"/>
        <v>March 2016</v>
      </c>
      <c r="E118" s="7">
        <v>126.5</v>
      </c>
      <c r="F118" s="7">
        <v>135.1</v>
      </c>
      <c r="G118" s="7">
        <v>124.6</v>
      </c>
      <c r="H118" s="7">
        <v>130.19999999999999</v>
      </c>
      <c r="I118" s="7">
        <v>114.5</v>
      </c>
      <c r="J118" s="7">
        <v>126.2</v>
      </c>
      <c r="K118" s="7">
        <v>129.80000000000001</v>
      </c>
      <c r="L118" s="7">
        <v>164.3</v>
      </c>
      <c r="M118" s="7">
        <v>100.9</v>
      </c>
      <c r="N118" s="7">
        <v>133.9</v>
      </c>
      <c r="O118" s="7">
        <v>123.1</v>
      </c>
      <c r="P118" s="7">
        <v>136.30000000000001</v>
      </c>
      <c r="Q118" s="7">
        <v>129.80000000000001</v>
      </c>
      <c r="R118" s="7">
        <v>136.5</v>
      </c>
      <c r="S118" s="7">
        <v>131.30000000000001</v>
      </c>
      <c r="T118" s="7">
        <v>126.1</v>
      </c>
      <c r="U118" s="7">
        <v>130.5</v>
      </c>
      <c r="V118" s="7">
        <v>124.9</v>
      </c>
      <c r="W118" s="7">
        <v>122.4</v>
      </c>
      <c r="X118" s="7">
        <v>125.1</v>
      </c>
      <c r="Y118" s="7">
        <v>122.9</v>
      </c>
      <c r="Z118" s="7">
        <v>110.9</v>
      </c>
      <c r="AA118" s="7">
        <v>120.6</v>
      </c>
      <c r="AB118" s="7">
        <v>126.9</v>
      </c>
      <c r="AC118" s="7">
        <v>117.3</v>
      </c>
      <c r="AD118" s="7">
        <v>119.3</v>
      </c>
      <c r="AE118" s="7">
        <v>126</v>
      </c>
    </row>
    <row r="119" spans="1:31" x14ac:dyDescent="0.35">
      <c r="A119" s="6" t="s">
        <v>30</v>
      </c>
      <c r="B119" s="6">
        <v>2016</v>
      </c>
      <c r="C119" s="6" t="s">
        <v>37</v>
      </c>
      <c r="D119" s="6" t="str">
        <f t="shared" si="1"/>
        <v>April 2016</v>
      </c>
      <c r="E119" s="7">
        <v>127.4</v>
      </c>
      <c r="F119" s="7">
        <v>135.4</v>
      </c>
      <c r="G119" s="7">
        <v>123.4</v>
      </c>
      <c r="H119" s="7">
        <v>131.30000000000001</v>
      </c>
      <c r="I119" s="7">
        <v>118.2</v>
      </c>
      <c r="J119" s="7">
        <v>138.1</v>
      </c>
      <c r="K119" s="7">
        <v>134.1</v>
      </c>
      <c r="L119" s="7">
        <v>162.69999999999999</v>
      </c>
      <c r="M119" s="7">
        <v>105</v>
      </c>
      <c r="N119" s="7">
        <v>131.4</v>
      </c>
      <c r="O119" s="7">
        <v>125.4</v>
      </c>
      <c r="P119" s="7">
        <v>137.4</v>
      </c>
      <c r="Q119" s="7">
        <v>131.80000000000001</v>
      </c>
      <c r="R119" s="7">
        <v>135.5</v>
      </c>
      <c r="S119" s="7">
        <v>135</v>
      </c>
      <c r="T119" s="7">
        <v>130.6</v>
      </c>
      <c r="U119" s="7">
        <v>134.4</v>
      </c>
      <c r="V119" s="7">
        <f>AVERAGE(V114:V118)</f>
        <v>124.45773060828017</v>
      </c>
      <c r="W119" s="7">
        <v>127</v>
      </c>
      <c r="X119" s="7">
        <v>128</v>
      </c>
      <c r="Y119" s="7">
        <v>125.2</v>
      </c>
      <c r="Z119" s="7">
        <v>114.4</v>
      </c>
      <c r="AA119" s="7">
        <v>123.2</v>
      </c>
      <c r="AB119" s="7">
        <v>127.9</v>
      </c>
      <c r="AC119" s="7">
        <v>118.4</v>
      </c>
      <c r="AD119" s="7">
        <v>121.7</v>
      </c>
      <c r="AE119" s="7">
        <v>129</v>
      </c>
    </row>
    <row r="120" spans="1:31" x14ac:dyDescent="0.35">
      <c r="A120" s="6" t="s">
        <v>33</v>
      </c>
      <c r="B120" s="6">
        <v>2016</v>
      </c>
      <c r="C120" s="6" t="s">
        <v>37</v>
      </c>
      <c r="D120" s="6" t="str">
        <f t="shared" si="1"/>
        <v>April 2016</v>
      </c>
      <c r="E120" s="7">
        <v>124.9</v>
      </c>
      <c r="F120" s="7">
        <v>139.30000000000001</v>
      </c>
      <c r="G120" s="7">
        <v>119.9</v>
      </c>
      <c r="H120" s="7">
        <v>130.19999999999999</v>
      </c>
      <c r="I120" s="7">
        <v>108.9</v>
      </c>
      <c r="J120" s="7">
        <v>131.1</v>
      </c>
      <c r="K120" s="7">
        <v>136.80000000000001</v>
      </c>
      <c r="L120" s="7">
        <v>176.9</v>
      </c>
      <c r="M120" s="7">
        <v>109.1</v>
      </c>
      <c r="N120" s="7">
        <v>140.4</v>
      </c>
      <c r="O120" s="7">
        <v>121.1</v>
      </c>
      <c r="P120" s="7">
        <v>135.9</v>
      </c>
      <c r="Q120" s="7">
        <v>131.80000000000001</v>
      </c>
      <c r="R120" s="7">
        <v>141.5</v>
      </c>
      <c r="S120" s="7">
        <v>126.8</v>
      </c>
      <c r="T120" s="7">
        <v>120.5</v>
      </c>
      <c r="U120" s="7">
        <v>125.8</v>
      </c>
      <c r="V120" s="7">
        <v>125.6</v>
      </c>
      <c r="W120" s="7">
        <v>114.6</v>
      </c>
      <c r="X120" s="7">
        <v>122.8</v>
      </c>
      <c r="Y120" s="7">
        <v>120</v>
      </c>
      <c r="Z120" s="7">
        <v>110</v>
      </c>
      <c r="AA120" s="7">
        <v>119.5</v>
      </c>
      <c r="AB120" s="7">
        <v>127.6</v>
      </c>
      <c r="AC120" s="7">
        <v>117.6</v>
      </c>
      <c r="AD120" s="7">
        <v>118.2</v>
      </c>
      <c r="AE120" s="7">
        <v>125.3</v>
      </c>
    </row>
    <row r="121" spans="1:31" x14ac:dyDescent="0.35">
      <c r="A121" s="6" t="s">
        <v>34</v>
      </c>
      <c r="B121" s="6">
        <v>2016</v>
      </c>
      <c r="C121" s="6" t="s">
        <v>37</v>
      </c>
      <c r="D121" s="6" t="str">
        <f t="shared" si="1"/>
        <v>April 2016</v>
      </c>
      <c r="E121" s="7">
        <v>126.6</v>
      </c>
      <c r="F121" s="7">
        <v>136.80000000000001</v>
      </c>
      <c r="G121" s="7">
        <v>122</v>
      </c>
      <c r="H121" s="7">
        <v>130.9</v>
      </c>
      <c r="I121" s="7">
        <v>114.8</v>
      </c>
      <c r="J121" s="7">
        <v>134.80000000000001</v>
      </c>
      <c r="K121" s="7">
        <v>135</v>
      </c>
      <c r="L121" s="7">
        <v>167.5</v>
      </c>
      <c r="M121" s="7">
        <v>106.4</v>
      </c>
      <c r="N121" s="7">
        <v>134.4</v>
      </c>
      <c r="O121" s="7">
        <v>123.6</v>
      </c>
      <c r="P121" s="7">
        <v>136.69999999999999</v>
      </c>
      <c r="Q121" s="7">
        <v>131.80000000000001</v>
      </c>
      <c r="R121" s="7">
        <v>137.1</v>
      </c>
      <c r="S121" s="7">
        <v>131.80000000000001</v>
      </c>
      <c r="T121" s="7">
        <v>126.4</v>
      </c>
      <c r="U121" s="7">
        <v>131</v>
      </c>
      <c r="V121" s="7">
        <v>125.6</v>
      </c>
      <c r="W121" s="7">
        <v>122.3</v>
      </c>
      <c r="X121" s="7">
        <v>125.5</v>
      </c>
      <c r="Y121" s="7">
        <v>123.2</v>
      </c>
      <c r="Z121" s="7">
        <v>112.1</v>
      </c>
      <c r="AA121" s="7">
        <v>121.1</v>
      </c>
      <c r="AB121" s="7">
        <v>127.7</v>
      </c>
      <c r="AC121" s="7">
        <v>118.1</v>
      </c>
      <c r="AD121" s="7">
        <v>120</v>
      </c>
      <c r="AE121" s="7">
        <v>127.3</v>
      </c>
    </row>
    <row r="122" spans="1:31" x14ac:dyDescent="0.35">
      <c r="A122" s="6" t="s">
        <v>30</v>
      </c>
      <c r="B122" s="6">
        <v>2016</v>
      </c>
      <c r="C122" s="6" t="s">
        <v>38</v>
      </c>
      <c r="D122" s="6" t="str">
        <f t="shared" si="1"/>
        <v>May 2016</v>
      </c>
      <c r="E122" s="7">
        <v>127.6</v>
      </c>
      <c r="F122" s="7">
        <v>137.5</v>
      </c>
      <c r="G122" s="7">
        <v>124.4</v>
      </c>
      <c r="H122" s="7">
        <v>132.4</v>
      </c>
      <c r="I122" s="7">
        <v>118.2</v>
      </c>
      <c r="J122" s="7">
        <v>138.1</v>
      </c>
      <c r="K122" s="7">
        <v>141.80000000000001</v>
      </c>
      <c r="L122" s="7">
        <v>166</v>
      </c>
      <c r="M122" s="7">
        <v>107.5</v>
      </c>
      <c r="N122" s="7">
        <v>132.19999999999999</v>
      </c>
      <c r="O122" s="7">
        <v>126.1</v>
      </c>
      <c r="P122" s="7">
        <v>138.30000000000001</v>
      </c>
      <c r="Q122" s="7">
        <v>133.6</v>
      </c>
      <c r="R122" s="7">
        <v>136</v>
      </c>
      <c r="S122" s="7">
        <v>135.4</v>
      </c>
      <c r="T122" s="7">
        <v>131.1</v>
      </c>
      <c r="U122" s="7">
        <v>134.80000000000001</v>
      </c>
      <c r="V122" s="7">
        <f>AVERAGE(V117:V121)</f>
        <v>125.09154612165605</v>
      </c>
      <c r="W122" s="7">
        <v>127.4</v>
      </c>
      <c r="X122" s="7">
        <v>128.5</v>
      </c>
      <c r="Y122" s="7">
        <v>125.8</v>
      </c>
      <c r="Z122" s="7">
        <v>115.1</v>
      </c>
      <c r="AA122" s="7">
        <v>123.6</v>
      </c>
      <c r="AB122" s="7">
        <v>129.1</v>
      </c>
      <c r="AC122" s="7">
        <v>119.7</v>
      </c>
      <c r="AD122" s="7">
        <v>122.5</v>
      </c>
      <c r="AE122" s="7">
        <v>130.30000000000001</v>
      </c>
    </row>
    <row r="123" spans="1:31" x14ac:dyDescent="0.35">
      <c r="A123" s="6" t="s">
        <v>33</v>
      </c>
      <c r="B123" s="6">
        <v>2016</v>
      </c>
      <c r="C123" s="6" t="s">
        <v>38</v>
      </c>
      <c r="D123" s="6" t="str">
        <f t="shared" si="1"/>
        <v>May 2016</v>
      </c>
      <c r="E123" s="7">
        <v>125</v>
      </c>
      <c r="F123" s="7">
        <v>142.1</v>
      </c>
      <c r="G123" s="7">
        <v>127</v>
      </c>
      <c r="H123" s="7">
        <v>130.4</v>
      </c>
      <c r="I123" s="7">
        <v>109.6</v>
      </c>
      <c r="J123" s="7">
        <v>133.5</v>
      </c>
      <c r="K123" s="7">
        <v>151.4</v>
      </c>
      <c r="L123" s="7">
        <v>182.8</v>
      </c>
      <c r="M123" s="7">
        <v>111.1</v>
      </c>
      <c r="N123" s="7">
        <v>141.5</v>
      </c>
      <c r="O123" s="7">
        <v>121.5</v>
      </c>
      <c r="P123" s="7">
        <v>136.30000000000001</v>
      </c>
      <c r="Q123" s="7">
        <v>134.6</v>
      </c>
      <c r="R123" s="7">
        <v>142.19999999999999</v>
      </c>
      <c r="S123" s="7">
        <v>127.2</v>
      </c>
      <c r="T123" s="7">
        <v>120.7</v>
      </c>
      <c r="U123" s="7">
        <v>126.2</v>
      </c>
      <c r="V123" s="7">
        <v>126</v>
      </c>
      <c r="W123" s="7">
        <v>115</v>
      </c>
      <c r="X123" s="7">
        <v>123.2</v>
      </c>
      <c r="Y123" s="7">
        <v>120.3</v>
      </c>
      <c r="Z123" s="7">
        <v>110.7</v>
      </c>
      <c r="AA123" s="7">
        <v>119.8</v>
      </c>
      <c r="AB123" s="7">
        <v>128</v>
      </c>
      <c r="AC123" s="7">
        <v>118.5</v>
      </c>
      <c r="AD123" s="7">
        <v>118.7</v>
      </c>
      <c r="AE123" s="7">
        <v>126.6</v>
      </c>
    </row>
    <row r="124" spans="1:31" x14ac:dyDescent="0.35">
      <c r="A124" s="6" t="s">
        <v>34</v>
      </c>
      <c r="B124" s="6">
        <v>2016</v>
      </c>
      <c r="C124" s="6" t="s">
        <v>38</v>
      </c>
      <c r="D124" s="6" t="str">
        <f t="shared" si="1"/>
        <v>May 2016</v>
      </c>
      <c r="E124" s="7">
        <v>126.8</v>
      </c>
      <c r="F124" s="7">
        <v>139.1</v>
      </c>
      <c r="G124" s="7">
        <v>125.4</v>
      </c>
      <c r="H124" s="7">
        <v>131.69999999999999</v>
      </c>
      <c r="I124" s="7">
        <v>115</v>
      </c>
      <c r="J124" s="7">
        <v>136</v>
      </c>
      <c r="K124" s="7">
        <v>145.1</v>
      </c>
      <c r="L124" s="7">
        <v>171.7</v>
      </c>
      <c r="M124" s="7">
        <v>108.7</v>
      </c>
      <c r="N124" s="7">
        <v>135.30000000000001</v>
      </c>
      <c r="O124" s="7">
        <v>124.2</v>
      </c>
      <c r="P124" s="7">
        <v>137.4</v>
      </c>
      <c r="Q124" s="7">
        <v>134</v>
      </c>
      <c r="R124" s="7">
        <v>137.69999999999999</v>
      </c>
      <c r="S124" s="7">
        <v>132.19999999999999</v>
      </c>
      <c r="T124" s="7">
        <v>126.8</v>
      </c>
      <c r="U124" s="7">
        <v>131.4</v>
      </c>
      <c r="V124" s="7">
        <v>126</v>
      </c>
      <c r="W124" s="7">
        <v>122.7</v>
      </c>
      <c r="X124" s="7">
        <v>126</v>
      </c>
      <c r="Y124" s="7">
        <v>123.7</v>
      </c>
      <c r="Z124" s="7">
        <v>112.8</v>
      </c>
      <c r="AA124" s="7">
        <v>121.5</v>
      </c>
      <c r="AB124" s="7">
        <v>128.5</v>
      </c>
      <c r="AC124" s="7">
        <v>119.2</v>
      </c>
      <c r="AD124" s="7">
        <v>120.7</v>
      </c>
      <c r="AE124" s="7">
        <v>128.6</v>
      </c>
    </row>
    <row r="125" spans="1:31" x14ac:dyDescent="0.35">
      <c r="A125" s="6" t="s">
        <v>30</v>
      </c>
      <c r="B125" s="6">
        <v>2016</v>
      </c>
      <c r="C125" s="6" t="s">
        <v>39</v>
      </c>
      <c r="D125" s="6" t="str">
        <f t="shared" si="1"/>
        <v>June 2016</v>
      </c>
      <c r="E125" s="7">
        <v>128.6</v>
      </c>
      <c r="F125" s="7">
        <v>138.6</v>
      </c>
      <c r="G125" s="7">
        <v>126.6</v>
      </c>
      <c r="H125" s="7">
        <v>133.6</v>
      </c>
      <c r="I125" s="7">
        <v>118.6</v>
      </c>
      <c r="J125" s="7">
        <v>137.4</v>
      </c>
      <c r="K125" s="7">
        <v>152.5</v>
      </c>
      <c r="L125" s="7">
        <v>169.2</v>
      </c>
      <c r="M125" s="7">
        <v>108.8</v>
      </c>
      <c r="N125" s="7">
        <v>133.1</v>
      </c>
      <c r="O125" s="7">
        <v>126.4</v>
      </c>
      <c r="P125" s="7">
        <v>139.19999999999999</v>
      </c>
      <c r="Q125" s="7">
        <v>136</v>
      </c>
      <c r="R125" s="7">
        <v>137.19999999999999</v>
      </c>
      <c r="S125" s="7">
        <v>136.30000000000001</v>
      </c>
      <c r="T125" s="7">
        <v>131.6</v>
      </c>
      <c r="U125" s="7">
        <v>135.6</v>
      </c>
      <c r="V125" s="7">
        <f>AVERAGE(V120:V124)</f>
        <v>125.65830922433119</v>
      </c>
      <c r="W125" s="7">
        <v>128</v>
      </c>
      <c r="X125" s="7">
        <v>129.30000000000001</v>
      </c>
      <c r="Y125" s="7">
        <v>126.2</v>
      </c>
      <c r="Z125" s="7">
        <v>116.3</v>
      </c>
      <c r="AA125" s="7">
        <v>124.1</v>
      </c>
      <c r="AB125" s="7">
        <v>130.19999999999999</v>
      </c>
      <c r="AC125" s="7">
        <v>119.9</v>
      </c>
      <c r="AD125" s="7">
        <v>123.3</v>
      </c>
      <c r="AE125" s="7">
        <v>131.9</v>
      </c>
    </row>
    <row r="126" spans="1:31" x14ac:dyDescent="0.35">
      <c r="A126" s="6" t="s">
        <v>33</v>
      </c>
      <c r="B126" s="6">
        <v>2016</v>
      </c>
      <c r="C126" s="6" t="s">
        <v>39</v>
      </c>
      <c r="D126" s="6" t="str">
        <f t="shared" si="1"/>
        <v>June 2016</v>
      </c>
      <c r="E126" s="7">
        <v>125.9</v>
      </c>
      <c r="F126" s="7">
        <v>143.9</v>
      </c>
      <c r="G126" s="7">
        <v>130.9</v>
      </c>
      <c r="H126" s="7">
        <v>131</v>
      </c>
      <c r="I126" s="7">
        <v>110.2</v>
      </c>
      <c r="J126" s="7">
        <v>135.5</v>
      </c>
      <c r="K126" s="7">
        <v>173.7</v>
      </c>
      <c r="L126" s="7">
        <v>184.4</v>
      </c>
      <c r="M126" s="7">
        <v>112</v>
      </c>
      <c r="N126" s="7">
        <v>142.80000000000001</v>
      </c>
      <c r="O126" s="7">
        <v>121.6</v>
      </c>
      <c r="P126" s="7">
        <v>136.9</v>
      </c>
      <c r="Q126" s="7">
        <v>138.19999999999999</v>
      </c>
      <c r="R126" s="7">
        <v>142.69999999999999</v>
      </c>
      <c r="S126" s="7">
        <v>127.6</v>
      </c>
      <c r="T126" s="7">
        <v>121.1</v>
      </c>
      <c r="U126" s="7">
        <v>126.6</v>
      </c>
      <c r="V126" s="7">
        <v>125.5</v>
      </c>
      <c r="W126" s="7">
        <v>115.5</v>
      </c>
      <c r="X126" s="7">
        <v>123.2</v>
      </c>
      <c r="Y126" s="7">
        <v>120.6</v>
      </c>
      <c r="Z126" s="7">
        <v>112.3</v>
      </c>
      <c r="AA126" s="7">
        <v>119.9</v>
      </c>
      <c r="AB126" s="7">
        <v>129.30000000000001</v>
      </c>
      <c r="AC126" s="7">
        <v>118.8</v>
      </c>
      <c r="AD126" s="7">
        <v>119.6</v>
      </c>
      <c r="AE126" s="7">
        <v>128.1</v>
      </c>
    </row>
    <row r="127" spans="1:31" x14ac:dyDescent="0.35">
      <c r="A127" s="6" t="s">
        <v>34</v>
      </c>
      <c r="B127" s="6">
        <v>2016</v>
      </c>
      <c r="C127" s="6" t="s">
        <v>39</v>
      </c>
      <c r="D127" s="6" t="str">
        <f t="shared" si="1"/>
        <v>June 2016</v>
      </c>
      <c r="E127" s="7">
        <v>127.7</v>
      </c>
      <c r="F127" s="7">
        <v>140.5</v>
      </c>
      <c r="G127" s="7">
        <v>128.30000000000001</v>
      </c>
      <c r="H127" s="7">
        <v>132.6</v>
      </c>
      <c r="I127" s="7">
        <v>115.5</v>
      </c>
      <c r="J127" s="7">
        <v>136.5</v>
      </c>
      <c r="K127" s="7">
        <v>159.69999999999999</v>
      </c>
      <c r="L127" s="7">
        <v>174.3</v>
      </c>
      <c r="M127" s="7">
        <v>109.9</v>
      </c>
      <c r="N127" s="7">
        <v>136.30000000000001</v>
      </c>
      <c r="O127" s="7">
        <v>124.4</v>
      </c>
      <c r="P127" s="7">
        <v>138.1</v>
      </c>
      <c r="Q127" s="7">
        <v>136.80000000000001</v>
      </c>
      <c r="R127" s="7">
        <v>138.69999999999999</v>
      </c>
      <c r="S127" s="7">
        <v>132.9</v>
      </c>
      <c r="T127" s="7">
        <v>127.2</v>
      </c>
      <c r="U127" s="7">
        <v>132</v>
      </c>
      <c r="V127" s="7">
        <v>125.5</v>
      </c>
      <c r="W127" s="7">
        <v>123.3</v>
      </c>
      <c r="X127" s="7">
        <v>126.4</v>
      </c>
      <c r="Y127" s="7">
        <v>124.1</v>
      </c>
      <c r="Z127" s="7">
        <v>114.2</v>
      </c>
      <c r="AA127" s="7">
        <v>121.7</v>
      </c>
      <c r="AB127" s="7">
        <v>129.69999999999999</v>
      </c>
      <c r="AC127" s="7">
        <v>119.4</v>
      </c>
      <c r="AD127" s="7">
        <v>121.5</v>
      </c>
      <c r="AE127" s="7">
        <v>130.1</v>
      </c>
    </row>
    <row r="128" spans="1:31" x14ac:dyDescent="0.35">
      <c r="A128" s="6" t="s">
        <v>30</v>
      </c>
      <c r="B128" s="6">
        <v>2016</v>
      </c>
      <c r="C128" s="6" t="s">
        <v>40</v>
      </c>
      <c r="D128" s="6" t="str">
        <f t="shared" si="1"/>
        <v>July 2016</v>
      </c>
      <c r="E128" s="7">
        <v>129.30000000000001</v>
      </c>
      <c r="F128" s="7">
        <v>139.5</v>
      </c>
      <c r="G128" s="7">
        <v>129.6</v>
      </c>
      <c r="H128" s="7">
        <v>134.5</v>
      </c>
      <c r="I128" s="7">
        <v>119.5</v>
      </c>
      <c r="J128" s="7">
        <v>138.5</v>
      </c>
      <c r="K128" s="7">
        <v>158.19999999999999</v>
      </c>
      <c r="L128" s="7">
        <v>171.8</v>
      </c>
      <c r="M128" s="7">
        <v>110.3</v>
      </c>
      <c r="N128" s="7">
        <v>134.30000000000001</v>
      </c>
      <c r="O128" s="7">
        <v>127.3</v>
      </c>
      <c r="P128" s="7">
        <v>139.9</v>
      </c>
      <c r="Q128" s="7">
        <v>137.6</v>
      </c>
      <c r="R128" s="7">
        <v>138</v>
      </c>
      <c r="S128" s="7">
        <v>137.19999999999999</v>
      </c>
      <c r="T128" s="7">
        <v>132.19999999999999</v>
      </c>
      <c r="U128" s="7">
        <v>136.5</v>
      </c>
      <c r="V128" s="7">
        <f>AVERAGE(V124:V127)</f>
        <v>125.6645773060828</v>
      </c>
      <c r="W128" s="7">
        <v>128.19999999999999</v>
      </c>
      <c r="X128" s="7">
        <v>130</v>
      </c>
      <c r="Y128" s="7">
        <v>126.7</v>
      </c>
      <c r="Z128" s="7">
        <v>116.4</v>
      </c>
      <c r="AA128" s="7">
        <v>125.2</v>
      </c>
      <c r="AB128" s="7">
        <v>130.80000000000001</v>
      </c>
      <c r="AC128" s="7">
        <v>120.9</v>
      </c>
      <c r="AD128" s="7">
        <v>123.8</v>
      </c>
      <c r="AE128" s="7">
        <v>133</v>
      </c>
    </row>
    <row r="129" spans="1:31" x14ac:dyDescent="0.35">
      <c r="A129" s="6" t="s">
        <v>33</v>
      </c>
      <c r="B129" s="6">
        <v>2016</v>
      </c>
      <c r="C129" s="6" t="s">
        <v>40</v>
      </c>
      <c r="D129" s="6" t="str">
        <f t="shared" si="1"/>
        <v>July 2016</v>
      </c>
      <c r="E129" s="7">
        <v>126.8</v>
      </c>
      <c r="F129" s="7">
        <v>144.19999999999999</v>
      </c>
      <c r="G129" s="7">
        <v>136.6</v>
      </c>
      <c r="H129" s="7">
        <v>131.80000000000001</v>
      </c>
      <c r="I129" s="7">
        <v>111</v>
      </c>
      <c r="J129" s="7">
        <v>137</v>
      </c>
      <c r="K129" s="7">
        <v>179.5</v>
      </c>
      <c r="L129" s="7">
        <v>188.4</v>
      </c>
      <c r="M129" s="7">
        <v>113.3</v>
      </c>
      <c r="N129" s="7">
        <v>143.9</v>
      </c>
      <c r="O129" s="7">
        <v>121.7</v>
      </c>
      <c r="P129" s="7">
        <v>137.5</v>
      </c>
      <c r="Q129" s="7">
        <v>139.80000000000001</v>
      </c>
      <c r="R129" s="7">
        <v>142.9</v>
      </c>
      <c r="S129" s="7">
        <v>127.9</v>
      </c>
      <c r="T129" s="7">
        <v>121.1</v>
      </c>
      <c r="U129" s="7">
        <v>126.9</v>
      </c>
      <c r="V129" s="7">
        <v>126.4</v>
      </c>
      <c r="W129" s="7">
        <v>115.5</v>
      </c>
      <c r="X129" s="7">
        <v>123.5</v>
      </c>
      <c r="Y129" s="7">
        <v>120.9</v>
      </c>
      <c r="Z129" s="7">
        <v>111.7</v>
      </c>
      <c r="AA129" s="7">
        <v>120.3</v>
      </c>
      <c r="AB129" s="7">
        <v>130.80000000000001</v>
      </c>
      <c r="AC129" s="7">
        <v>120</v>
      </c>
      <c r="AD129" s="7">
        <v>119.9</v>
      </c>
      <c r="AE129" s="7">
        <v>129</v>
      </c>
    </row>
    <row r="130" spans="1:31" x14ac:dyDescent="0.35">
      <c r="A130" s="6" t="s">
        <v>34</v>
      </c>
      <c r="B130" s="6">
        <v>2016</v>
      </c>
      <c r="C130" s="6" t="s">
        <v>40</v>
      </c>
      <c r="D130" s="6" t="str">
        <f t="shared" si="1"/>
        <v>July 2016</v>
      </c>
      <c r="E130" s="7">
        <v>128.5</v>
      </c>
      <c r="F130" s="7">
        <v>141.19999999999999</v>
      </c>
      <c r="G130" s="7">
        <v>132.30000000000001</v>
      </c>
      <c r="H130" s="7">
        <v>133.5</v>
      </c>
      <c r="I130" s="7">
        <v>116.4</v>
      </c>
      <c r="J130" s="7">
        <v>137.80000000000001</v>
      </c>
      <c r="K130" s="7">
        <v>165.4</v>
      </c>
      <c r="L130" s="7">
        <v>177.4</v>
      </c>
      <c r="M130" s="7">
        <v>111.3</v>
      </c>
      <c r="N130" s="7">
        <v>137.5</v>
      </c>
      <c r="O130" s="7">
        <v>125</v>
      </c>
      <c r="P130" s="7">
        <v>138.80000000000001</v>
      </c>
      <c r="Q130" s="7">
        <v>138.4</v>
      </c>
      <c r="R130" s="7">
        <v>139.30000000000001</v>
      </c>
      <c r="S130" s="7">
        <v>133.5</v>
      </c>
      <c r="T130" s="7">
        <v>127.6</v>
      </c>
      <c r="U130" s="7">
        <v>132.69999999999999</v>
      </c>
      <c r="V130" s="7">
        <v>126.4</v>
      </c>
      <c r="W130" s="7">
        <v>123.4</v>
      </c>
      <c r="X130" s="7">
        <v>126.9</v>
      </c>
      <c r="Y130" s="7">
        <v>124.5</v>
      </c>
      <c r="Z130" s="7">
        <v>113.9</v>
      </c>
      <c r="AA130" s="7">
        <v>122.4</v>
      </c>
      <c r="AB130" s="7">
        <v>130.80000000000001</v>
      </c>
      <c r="AC130" s="7">
        <v>120.5</v>
      </c>
      <c r="AD130" s="7">
        <v>121.9</v>
      </c>
      <c r="AE130" s="7">
        <v>131.1</v>
      </c>
    </row>
    <row r="131" spans="1:31" x14ac:dyDescent="0.35">
      <c r="A131" s="6" t="s">
        <v>30</v>
      </c>
      <c r="B131" s="6">
        <v>2016</v>
      </c>
      <c r="C131" s="6" t="s">
        <v>41</v>
      </c>
      <c r="D131" s="6" t="str">
        <f t="shared" ref="D131:D194" si="2">_xlfn.CONCAT(C131, " ",B131)</f>
        <v>August 2016</v>
      </c>
      <c r="E131" s="7">
        <v>130.1</v>
      </c>
      <c r="F131" s="7">
        <v>138.80000000000001</v>
      </c>
      <c r="G131" s="7">
        <v>130.30000000000001</v>
      </c>
      <c r="H131" s="7">
        <v>135.30000000000001</v>
      </c>
      <c r="I131" s="7">
        <v>119.9</v>
      </c>
      <c r="J131" s="7">
        <v>140.19999999999999</v>
      </c>
      <c r="K131" s="7">
        <v>156.9</v>
      </c>
      <c r="L131" s="7">
        <v>172.2</v>
      </c>
      <c r="M131" s="7">
        <v>112.1</v>
      </c>
      <c r="N131" s="7">
        <v>134.9</v>
      </c>
      <c r="O131" s="7">
        <v>128.1</v>
      </c>
      <c r="P131" s="7">
        <v>140.69999999999999</v>
      </c>
      <c r="Q131" s="7">
        <v>138</v>
      </c>
      <c r="R131" s="7">
        <v>138.9</v>
      </c>
      <c r="S131" s="7">
        <v>137.80000000000001</v>
      </c>
      <c r="T131" s="7">
        <v>133</v>
      </c>
      <c r="U131" s="7">
        <v>137.1</v>
      </c>
      <c r="V131" s="7">
        <f>AVERAGE(V126:V130)</f>
        <v>125.89291546121656</v>
      </c>
      <c r="W131" s="7">
        <v>129.1</v>
      </c>
      <c r="X131" s="7">
        <v>130.6</v>
      </c>
      <c r="Y131" s="7">
        <v>127</v>
      </c>
      <c r="Z131" s="7">
        <v>116</v>
      </c>
      <c r="AA131" s="7">
        <v>125.5</v>
      </c>
      <c r="AB131" s="7">
        <v>131.9</v>
      </c>
      <c r="AC131" s="7">
        <v>122</v>
      </c>
      <c r="AD131" s="7">
        <v>124.2</v>
      </c>
      <c r="AE131" s="7">
        <v>133.5</v>
      </c>
    </row>
    <row r="132" spans="1:31" x14ac:dyDescent="0.35">
      <c r="A132" s="6" t="s">
        <v>33</v>
      </c>
      <c r="B132" s="6">
        <v>2016</v>
      </c>
      <c r="C132" s="6" t="s">
        <v>41</v>
      </c>
      <c r="D132" s="6" t="str">
        <f t="shared" si="2"/>
        <v>August 2016</v>
      </c>
      <c r="E132" s="7">
        <v>127.6</v>
      </c>
      <c r="F132" s="7">
        <v>140.30000000000001</v>
      </c>
      <c r="G132" s="7">
        <v>133.69999999999999</v>
      </c>
      <c r="H132" s="7">
        <v>132.19999999999999</v>
      </c>
      <c r="I132" s="7">
        <v>111.8</v>
      </c>
      <c r="J132" s="7">
        <v>135.80000000000001</v>
      </c>
      <c r="K132" s="7">
        <v>163.5</v>
      </c>
      <c r="L132" s="7">
        <v>182.3</v>
      </c>
      <c r="M132" s="7">
        <v>114.6</v>
      </c>
      <c r="N132" s="7">
        <v>144.6</v>
      </c>
      <c r="O132" s="7">
        <v>121.9</v>
      </c>
      <c r="P132" s="7">
        <v>138.1</v>
      </c>
      <c r="Q132" s="7">
        <v>137.6</v>
      </c>
      <c r="R132" s="7">
        <v>143.6</v>
      </c>
      <c r="S132" s="7">
        <v>128.30000000000001</v>
      </c>
      <c r="T132" s="7">
        <v>121.4</v>
      </c>
      <c r="U132" s="7">
        <v>127.3</v>
      </c>
      <c r="V132" s="7">
        <v>127.3</v>
      </c>
      <c r="W132" s="7">
        <v>114.7</v>
      </c>
      <c r="X132" s="7">
        <v>123.9</v>
      </c>
      <c r="Y132" s="7">
        <v>121.2</v>
      </c>
      <c r="Z132" s="7">
        <v>110.4</v>
      </c>
      <c r="AA132" s="7">
        <v>120.6</v>
      </c>
      <c r="AB132" s="7">
        <v>131.5</v>
      </c>
      <c r="AC132" s="7">
        <v>120.9</v>
      </c>
      <c r="AD132" s="7">
        <v>119.9</v>
      </c>
      <c r="AE132" s="7">
        <v>128.4</v>
      </c>
    </row>
    <row r="133" spans="1:31" x14ac:dyDescent="0.35">
      <c r="A133" s="6" t="s">
        <v>34</v>
      </c>
      <c r="B133" s="6">
        <v>2016</v>
      </c>
      <c r="C133" s="6" t="s">
        <v>41</v>
      </c>
      <c r="D133" s="6" t="str">
        <f t="shared" si="2"/>
        <v>August 2016</v>
      </c>
      <c r="E133" s="7">
        <v>129.30000000000001</v>
      </c>
      <c r="F133" s="7">
        <v>139.30000000000001</v>
      </c>
      <c r="G133" s="7">
        <v>131.6</v>
      </c>
      <c r="H133" s="7">
        <v>134.1</v>
      </c>
      <c r="I133" s="7">
        <v>116.9</v>
      </c>
      <c r="J133" s="7">
        <v>138.1</v>
      </c>
      <c r="K133" s="7">
        <v>159.1</v>
      </c>
      <c r="L133" s="7">
        <v>175.6</v>
      </c>
      <c r="M133" s="7">
        <v>112.9</v>
      </c>
      <c r="N133" s="7">
        <v>138.1</v>
      </c>
      <c r="O133" s="7">
        <v>125.5</v>
      </c>
      <c r="P133" s="7">
        <v>139.5</v>
      </c>
      <c r="Q133" s="7">
        <v>137.9</v>
      </c>
      <c r="R133" s="7">
        <v>140.19999999999999</v>
      </c>
      <c r="S133" s="7">
        <v>134.1</v>
      </c>
      <c r="T133" s="7">
        <v>128.19999999999999</v>
      </c>
      <c r="U133" s="7">
        <v>133.19999999999999</v>
      </c>
      <c r="V133" s="7">
        <v>127.3</v>
      </c>
      <c r="W133" s="7">
        <v>123.6</v>
      </c>
      <c r="X133" s="7">
        <v>127.4</v>
      </c>
      <c r="Y133" s="7">
        <v>124.8</v>
      </c>
      <c r="Z133" s="7">
        <v>113.1</v>
      </c>
      <c r="AA133" s="7">
        <v>122.7</v>
      </c>
      <c r="AB133" s="7">
        <v>131.69999999999999</v>
      </c>
      <c r="AC133" s="7">
        <v>121.5</v>
      </c>
      <c r="AD133" s="7">
        <v>122.1</v>
      </c>
      <c r="AE133" s="7">
        <v>131.1</v>
      </c>
    </row>
    <row r="134" spans="1:31" x14ac:dyDescent="0.35">
      <c r="A134" s="6" t="s">
        <v>30</v>
      </c>
      <c r="B134" s="6">
        <v>2016</v>
      </c>
      <c r="C134" s="6" t="s">
        <v>42</v>
      </c>
      <c r="D134" s="6" t="str">
        <f t="shared" si="2"/>
        <v>September 2016</v>
      </c>
      <c r="E134" s="7">
        <v>130.80000000000001</v>
      </c>
      <c r="F134" s="7">
        <v>138.19999999999999</v>
      </c>
      <c r="G134" s="7">
        <v>130.5</v>
      </c>
      <c r="H134" s="7">
        <v>135.5</v>
      </c>
      <c r="I134" s="7">
        <v>120.2</v>
      </c>
      <c r="J134" s="7">
        <v>139.19999999999999</v>
      </c>
      <c r="K134" s="7">
        <v>149.5</v>
      </c>
      <c r="L134" s="7">
        <v>170.4</v>
      </c>
      <c r="M134" s="7">
        <v>113.1</v>
      </c>
      <c r="N134" s="7">
        <v>135.80000000000001</v>
      </c>
      <c r="O134" s="7">
        <v>128.80000000000001</v>
      </c>
      <c r="P134" s="7">
        <v>141.5</v>
      </c>
      <c r="Q134" s="7">
        <v>137.19999999999999</v>
      </c>
      <c r="R134" s="7">
        <v>139.9</v>
      </c>
      <c r="S134" s="7">
        <v>138.5</v>
      </c>
      <c r="T134" s="7">
        <v>133.5</v>
      </c>
      <c r="U134" s="7">
        <v>137.80000000000001</v>
      </c>
      <c r="V134" s="7">
        <f>AVERAGE(V129:V133)</f>
        <v>126.65858309224332</v>
      </c>
      <c r="W134" s="7">
        <v>129.69999999999999</v>
      </c>
      <c r="X134" s="7">
        <v>131.1</v>
      </c>
      <c r="Y134" s="7">
        <v>127.8</v>
      </c>
      <c r="Z134" s="7">
        <v>117</v>
      </c>
      <c r="AA134" s="7">
        <v>125.7</v>
      </c>
      <c r="AB134" s="7">
        <v>132.19999999999999</v>
      </c>
      <c r="AC134" s="7">
        <v>122.8</v>
      </c>
      <c r="AD134" s="7">
        <v>124.9</v>
      </c>
      <c r="AE134" s="7">
        <v>133.4</v>
      </c>
    </row>
    <row r="135" spans="1:31" x14ac:dyDescent="0.35">
      <c r="A135" s="6" t="s">
        <v>33</v>
      </c>
      <c r="B135" s="6">
        <v>2016</v>
      </c>
      <c r="C135" s="6" t="s">
        <v>42</v>
      </c>
      <c r="D135" s="6" t="str">
        <f t="shared" si="2"/>
        <v>September 2016</v>
      </c>
      <c r="E135" s="7">
        <v>128.1</v>
      </c>
      <c r="F135" s="7">
        <v>137.69999999999999</v>
      </c>
      <c r="G135" s="7">
        <v>130.6</v>
      </c>
      <c r="H135" s="7">
        <v>132.6</v>
      </c>
      <c r="I135" s="7">
        <v>111.9</v>
      </c>
      <c r="J135" s="7">
        <v>132.5</v>
      </c>
      <c r="K135" s="7">
        <v>152.9</v>
      </c>
      <c r="L135" s="7">
        <v>173.6</v>
      </c>
      <c r="M135" s="7">
        <v>115.1</v>
      </c>
      <c r="N135" s="7">
        <v>144.80000000000001</v>
      </c>
      <c r="O135" s="7">
        <v>122.1</v>
      </c>
      <c r="P135" s="7">
        <v>138.80000000000001</v>
      </c>
      <c r="Q135" s="7">
        <v>135.69999999999999</v>
      </c>
      <c r="R135" s="7">
        <v>143.9</v>
      </c>
      <c r="S135" s="7">
        <v>128.69999999999999</v>
      </c>
      <c r="T135" s="7">
        <v>121.6</v>
      </c>
      <c r="U135" s="7">
        <v>127.7</v>
      </c>
      <c r="V135" s="7">
        <v>127.9</v>
      </c>
      <c r="W135" s="7">
        <v>114.8</v>
      </c>
      <c r="X135" s="7">
        <v>124.3</v>
      </c>
      <c r="Y135" s="7">
        <v>121.4</v>
      </c>
      <c r="Z135" s="7">
        <v>111.8</v>
      </c>
      <c r="AA135" s="7">
        <v>120.8</v>
      </c>
      <c r="AB135" s="7">
        <v>131.6</v>
      </c>
      <c r="AC135" s="7">
        <v>121.2</v>
      </c>
      <c r="AD135" s="7">
        <v>120.5</v>
      </c>
      <c r="AE135" s="7">
        <v>128</v>
      </c>
    </row>
    <row r="136" spans="1:31" x14ac:dyDescent="0.35">
      <c r="A136" s="6" t="s">
        <v>34</v>
      </c>
      <c r="B136" s="6">
        <v>2016</v>
      </c>
      <c r="C136" s="6" t="s">
        <v>42</v>
      </c>
      <c r="D136" s="6" t="str">
        <f t="shared" si="2"/>
        <v>September 2016</v>
      </c>
      <c r="E136" s="7">
        <v>129.9</v>
      </c>
      <c r="F136" s="7">
        <v>138</v>
      </c>
      <c r="G136" s="7">
        <v>130.5</v>
      </c>
      <c r="H136" s="7">
        <v>134.4</v>
      </c>
      <c r="I136" s="7">
        <v>117.2</v>
      </c>
      <c r="J136" s="7">
        <v>136.1</v>
      </c>
      <c r="K136" s="7">
        <v>150.69999999999999</v>
      </c>
      <c r="L136" s="7">
        <v>171.5</v>
      </c>
      <c r="M136" s="7">
        <v>113.8</v>
      </c>
      <c r="N136" s="7">
        <v>138.80000000000001</v>
      </c>
      <c r="O136" s="7">
        <v>126</v>
      </c>
      <c r="P136" s="7">
        <v>140.19999999999999</v>
      </c>
      <c r="Q136" s="7">
        <v>136.6</v>
      </c>
      <c r="R136" s="7">
        <v>141</v>
      </c>
      <c r="S136" s="7">
        <v>134.6</v>
      </c>
      <c r="T136" s="7">
        <v>128.6</v>
      </c>
      <c r="U136" s="7">
        <v>133.80000000000001</v>
      </c>
      <c r="V136" s="7">
        <v>127.9</v>
      </c>
      <c r="W136" s="7">
        <v>124.1</v>
      </c>
      <c r="X136" s="7">
        <v>127.9</v>
      </c>
      <c r="Y136" s="7">
        <v>125.4</v>
      </c>
      <c r="Z136" s="7">
        <v>114.3</v>
      </c>
      <c r="AA136" s="7">
        <v>122.9</v>
      </c>
      <c r="AB136" s="7">
        <v>131.80000000000001</v>
      </c>
      <c r="AC136" s="7">
        <v>122.1</v>
      </c>
      <c r="AD136" s="7">
        <v>122.8</v>
      </c>
      <c r="AE136" s="7">
        <v>130.9</v>
      </c>
    </row>
    <row r="137" spans="1:31" x14ac:dyDescent="0.35">
      <c r="A137" s="6" t="s">
        <v>30</v>
      </c>
      <c r="B137" s="6">
        <v>2016</v>
      </c>
      <c r="C137" s="6" t="s">
        <v>43</v>
      </c>
      <c r="D137" s="6" t="str">
        <f t="shared" si="2"/>
        <v>October 2016</v>
      </c>
      <c r="E137" s="7">
        <v>131.30000000000001</v>
      </c>
      <c r="F137" s="7">
        <v>137.6</v>
      </c>
      <c r="G137" s="7">
        <v>130.1</v>
      </c>
      <c r="H137" s="7">
        <v>136</v>
      </c>
      <c r="I137" s="7">
        <v>120.8</v>
      </c>
      <c r="J137" s="7">
        <v>138.4</v>
      </c>
      <c r="K137" s="7">
        <v>149.19999999999999</v>
      </c>
      <c r="L137" s="7">
        <v>170.2</v>
      </c>
      <c r="M137" s="7">
        <v>113.4</v>
      </c>
      <c r="N137" s="7">
        <v>136.30000000000001</v>
      </c>
      <c r="O137" s="7">
        <v>128.69999999999999</v>
      </c>
      <c r="P137" s="7">
        <v>142.4</v>
      </c>
      <c r="Q137" s="7">
        <v>137.4</v>
      </c>
      <c r="R137" s="7">
        <v>140.9</v>
      </c>
      <c r="S137" s="7">
        <v>139.6</v>
      </c>
      <c r="T137" s="7">
        <v>134.30000000000001</v>
      </c>
      <c r="U137" s="7">
        <v>138.80000000000001</v>
      </c>
      <c r="V137" s="7">
        <f>AVERAGE(V132:V136)</f>
        <v>127.41171661844866</v>
      </c>
      <c r="W137" s="7">
        <v>129.80000000000001</v>
      </c>
      <c r="X137" s="7">
        <v>131.80000000000001</v>
      </c>
      <c r="Y137" s="7">
        <v>128.69999999999999</v>
      </c>
      <c r="Z137" s="7">
        <v>117.8</v>
      </c>
      <c r="AA137" s="7">
        <v>126.5</v>
      </c>
      <c r="AB137" s="7">
        <v>133</v>
      </c>
      <c r="AC137" s="7">
        <v>123</v>
      </c>
      <c r="AD137" s="7">
        <v>125.7</v>
      </c>
      <c r="AE137" s="7">
        <v>133.80000000000001</v>
      </c>
    </row>
    <row r="138" spans="1:31" x14ac:dyDescent="0.35">
      <c r="A138" s="6" t="s">
        <v>33</v>
      </c>
      <c r="B138" s="6">
        <v>2016</v>
      </c>
      <c r="C138" s="6" t="s">
        <v>43</v>
      </c>
      <c r="D138" s="6" t="str">
        <f t="shared" si="2"/>
        <v>October 2016</v>
      </c>
      <c r="E138" s="7">
        <v>128.69999999999999</v>
      </c>
      <c r="F138" s="7">
        <v>138.4</v>
      </c>
      <c r="G138" s="7">
        <v>130.30000000000001</v>
      </c>
      <c r="H138" s="7">
        <v>132.69999999999999</v>
      </c>
      <c r="I138" s="7">
        <v>112.5</v>
      </c>
      <c r="J138" s="7">
        <v>130.4</v>
      </c>
      <c r="K138" s="7">
        <v>155.1</v>
      </c>
      <c r="L138" s="7">
        <v>175.7</v>
      </c>
      <c r="M138" s="7">
        <v>115.4</v>
      </c>
      <c r="N138" s="7">
        <v>145.30000000000001</v>
      </c>
      <c r="O138" s="7">
        <v>122.5</v>
      </c>
      <c r="P138" s="7">
        <v>139.6</v>
      </c>
      <c r="Q138" s="7">
        <v>136.30000000000001</v>
      </c>
      <c r="R138" s="7">
        <v>144.30000000000001</v>
      </c>
      <c r="S138" s="7">
        <v>129.1</v>
      </c>
      <c r="T138" s="7">
        <v>121.9</v>
      </c>
      <c r="U138" s="7">
        <v>128</v>
      </c>
      <c r="V138" s="7">
        <v>128.69999999999999</v>
      </c>
      <c r="W138" s="7">
        <v>115.2</v>
      </c>
      <c r="X138" s="7">
        <v>124.5</v>
      </c>
      <c r="Y138" s="7">
        <v>121.8</v>
      </c>
      <c r="Z138" s="7">
        <v>112.8</v>
      </c>
      <c r="AA138" s="7">
        <v>121.2</v>
      </c>
      <c r="AB138" s="7">
        <v>131.9</v>
      </c>
      <c r="AC138" s="7">
        <v>120.8</v>
      </c>
      <c r="AD138" s="7">
        <v>120.9</v>
      </c>
      <c r="AE138" s="7">
        <v>128.6</v>
      </c>
    </row>
    <row r="139" spans="1:31" x14ac:dyDescent="0.35">
      <c r="A139" s="6" t="s">
        <v>34</v>
      </c>
      <c r="B139" s="6">
        <v>2016</v>
      </c>
      <c r="C139" s="6" t="s">
        <v>43</v>
      </c>
      <c r="D139" s="6" t="str">
        <f t="shared" si="2"/>
        <v>October 2016</v>
      </c>
      <c r="E139" s="7">
        <v>130.5</v>
      </c>
      <c r="F139" s="7">
        <v>137.9</v>
      </c>
      <c r="G139" s="7">
        <v>130.19999999999999</v>
      </c>
      <c r="H139" s="7">
        <v>134.80000000000001</v>
      </c>
      <c r="I139" s="7">
        <v>117.8</v>
      </c>
      <c r="J139" s="7">
        <v>134.69999999999999</v>
      </c>
      <c r="K139" s="7">
        <v>151.19999999999999</v>
      </c>
      <c r="L139" s="7">
        <v>172.1</v>
      </c>
      <c r="M139" s="7">
        <v>114.1</v>
      </c>
      <c r="N139" s="7">
        <v>139.30000000000001</v>
      </c>
      <c r="O139" s="7">
        <v>126.1</v>
      </c>
      <c r="P139" s="7">
        <v>141.1</v>
      </c>
      <c r="Q139" s="7">
        <v>137</v>
      </c>
      <c r="R139" s="7">
        <v>141.80000000000001</v>
      </c>
      <c r="S139" s="7">
        <v>135.5</v>
      </c>
      <c r="T139" s="7">
        <v>129.1</v>
      </c>
      <c r="U139" s="7">
        <v>134.5</v>
      </c>
      <c r="V139" s="7">
        <v>128.69999999999999</v>
      </c>
      <c r="W139" s="7">
        <v>124.3</v>
      </c>
      <c r="X139" s="7">
        <v>128.4</v>
      </c>
      <c r="Y139" s="7">
        <v>126.1</v>
      </c>
      <c r="Z139" s="7">
        <v>115.2</v>
      </c>
      <c r="AA139" s="7">
        <v>123.5</v>
      </c>
      <c r="AB139" s="7">
        <v>132.4</v>
      </c>
      <c r="AC139" s="7">
        <v>122.1</v>
      </c>
      <c r="AD139" s="7">
        <v>123.4</v>
      </c>
      <c r="AE139" s="7">
        <v>131.4</v>
      </c>
    </row>
    <row r="140" spans="1:31" x14ac:dyDescent="0.35">
      <c r="A140" s="6" t="s">
        <v>30</v>
      </c>
      <c r="B140" s="6">
        <v>2016</v>
      </c>
      <c r="C140" s="6" t="s">
        <v>45</v>
      </c>
      <c r="D140" s="6" t="str">
        <f t="shared" si="2"/>
        <v>November 2016</v>
      </c>
      <c r="E140" s="7">
        <v>132</v>
      </c>
      <c r="F140" s="7">
        <v>137.4</v>
      </c>
      <c r="G140" s="7">
        <v>130.6</v>
      </c>
      <c r="H140" s="7">
        <v>136.19999999999999</v>
      </c>
      <c r="I140" s="7">
        <v>121.1</v>
      </c>
      <c r="J140" s="7">
        <v>136.9</v>
      </c>
      <c r="K140" s="7">
        <v>141.80000000000001</v>
      </c>
      <c r="L140" s="7">
        <v>170</v>
      </c>
      <c r="M140" s="7">
        <v>113.4</v>
      </c>
      <c r="N140" s="7">
        <v>136.80000000000001</v>
      </c>
      <c r="O140" s="7">
        <v>128.69999999999999</v>
      </c>
      <c r="P140" s="7">
        <v>143.1</v>
      </c>
      <c r="Q140" s="7">
        <v>136.6</v>
      </c>
      <c r="R140" s="7">
        <v>141.19999999999999</v>
      </c>
      <c r="S140" s="7">
        <v>139.9</v>
      </c>
      <c r="T140" s="7">
        <v>134.5</v>
      </c>
      <c r="U140" s="7">
        <v>139.19999999999999</v>
      </c>
      <c r="V140" s="7">
        <f>AVERAGE(V135:V139)</f>
        <v>128.12234332368973</v>
      </c>
      <c r="W140" s="7">
        <v>130.30000000000001</v>
      </c>
      <c r="X140" s="7">
        <v>132.1</v>
      </c>
      <c r="Y140" s="7">
        <v>129.1</v>
      </c>
      <c r="Z140" s="7">
        <v>118.2</v>
      </c>
      <c r="AA140" s="7">
        <v>126.9</v>
      </c>
      <c r="AB140" s="7">
        <v>133.69999999999999</v>
      </c>
      <c r="AC140" s="7">
        <v>123.5</v>
      </c>
      <c r="AD140" s="7">
        <v>126.1</v>
      </c>
      <c r="AE140" s="7">
        <v>133.6</v>
      </c>
    </row>
    <row r="141" spans="1:31" x14ac:dyDescent="0.35">
      <c r="A141" s="6" t="s">
        <v>33</v>
      </c>
      <c r="B141" s="6">
        <v>2016</v>
      </c>
      <c r="C141" s="6" t="s">
        <v>45</v>
      </c>
      <c r="D141" s="6" t="str">
        <f t="shared" si="2"/>
        <v>November 2016</v>
      </c>
      <c r="E141" s="7">
        <v>130.19999999999999</v>
      </c>
      <c r="F141" s="7">
        <v>138.5</v>
      </c>
      <c r="G141" s="7">
        <v>134.1</v>
      </c>
      <c r="H141" s="7">
        <v>132.9</v>
      </c>
      <c r="I141" s="7">
        <v>112.6</v>
      </c>
      <c r="J141" s="7">
        <v>130.80000000000001</v>
      </c>
      <c r="K141" s="7">
        <v>142</v>
      </c>
      <c r="L141" s="7">
        <v>174.9</v>
      </c>
      <c r="M141" s="7">
        <v>115.6</v>
      </c>
      <c r="N141" s="7">
        <v>145.4</v>
      </c>
      <c r="O141" s="7">
        <v>122.7</v>
      </c>
      <c r="P141" s="7">
        <v>140.30000000000001</v>
      </c>
      <c r="Q141" s="7">
        <v>135.19999999999999</v>
      </c>
      <c r="R141" s="7">
        <v>144.30000000000001</v>
      </c>
      <c r="S141" s="7">
        <v>129.6</v>
      </c>
      <c r="T141" s="7">
        <v>122.1</v>
      </c>
      <c r="U141" s="7">
        <v>128.5</v>
      </c>
      <c r="V141" s="7">
        <v>129.1</v>
      </c>
      <c r="W141" s="7">
        <v>116.2</v>
      </c>
      <c r="X141" s="7">
        <v>124.7</v>
      </c>
      <c r="Y141" s="7">
        <v>122.1</v>
      </c>
      <c r="Z141" s="7">
        <v>113.4</v>
      </c>
      <c r="AA141" s="7">
        <v>121.7</v>
      </c>
      <c r="AB141" s="7">
        <v>132.1</v>
      </c>
      <c r="AC141" s="7">
        <v>121.3</v>
      </c>
      <c r="AD141" s="7">
        <v>121.3</v>
      </c>
      <c r="AE141" s="7">
        <v>128.5</v>
      </c>
    </row>
    <row r="142" spans="1:31" x14ac:dyDescent="0.35">
      <c r="A142" s="6" t="s">
        <v>34</v>
      </c>
      <c r="B142" s="6">
        <v>2016</v>
      </c>
      <c r="C142" s="6" t="s">
        <v>45</v>
      </c>
      <c r="D142" s="6" t="str">
        <f t="shared" si="2"/>
        <v>November 2016</v>
      </c>
      <c r="E142" s="7">
        <v>131.4</v>
      </c>
      <c r="F142" s="7">
        <v>137.80000000000001</v>
      </c>
      <c r="G142" s="7">
        <v>132</v>
      </c>
      <c r="H142" s="7">
        <v>135</v>
      </c>
      <c r="I142" s="7">
        <v>118</v>
      </c>
      <c r="J142" s="7">
        <v>134.1</v>
      </c>
      <c r="K142" s="7">
        <v>141.9</v>
      </c>
      <c r="L142" s="7">
        <v>171.7</v>
      </c>
      <c r="M142" s="7">
        <v>114.1</v>
      </c>
      <c r="N142" s="7">
        <v>139.69999999999999</v>
      </c>
      <c r="O142" s="7">
        <v>126.2</v>
      </c>
      <c r="P142" s="7">
        <v>141.80000000000001</v>
      </c>
      <c r="Q142" s="7">
        <v>136.1</v>
      </c>
      <c r="R142" s="7">
        <v>142</v>
      </c>
      <c r="S142" s="7">
        <v>135.80000000000001</v>
      </c>
      <c r="T142" s="7">
        <v>129.30000000000001</v>
      </c>
      <c r="U142" s="7">
        <v>135</v>
      </c>
      <c r="V142" s="7">
        <v>129.1</v>
      </c>
      <c r="W142" s="7">
        <v>125</v>
      </c>
      <c r="X142" s="7">
        <v>128.6</v>
      </c>
      <c r="Y142" s="7">
        <v>126.4</v>
      </c>
      <c r="Z142" s="7">
        <v>115.7</v>
      </c>
      <c r="AA142" s="7">
        <v>124</v>
      </c>
      <c r="AB142" s="7">
        <v>132.80000000000001</v>
      </c>
      <c r="AC142" s="7">
        <v>122.6</v>
      </c>
      <c r="AD142" s="7">
        <v>123.8</v>
      </c>
      <c r="AE142" s="7">
        <v>131.19999999999999</v>
      </c>
    </row>
    <row r="143" spans="1:31" x14ac:dyDescent="0.35">
      <c r="A143" s="6" t="s">
        <v>30</v>
      </c>
      <c r="B143" s="6">
        <v>2016</v>
      </c>
      <c r="C143" s="6" t="s">
        <v>46</v>
      </c>
      <c r="D143" s="6" t="str">
        <f t="shared" si="2"/>
        <v>December 2016</v>
      </c>
      <c r="E143" s="7">
        <v>132.6</v>
      </c>
      <c r="F143" s="7">
        <v>137.30000000000001</v>
      </c>
      <c r="G143" s="7">
        <v>131.6</v>
      </c>
      <c r="H143" s="7">
        <v>136.30000000000001</v>
      </c>
      <c r="I143" s="7">
        <v>121.6</v>
      </c>
      <c r="J143" s="7">
        <v>135.6</v>
      </c>
      <c r="K143" s="7">
        <v>127.5</v>
      </c>
      <c r="L143" s="7">
        <v>167.9</v>
      </c>
      <c r="M143" s="7">
        <v>113.8</v>
      </c>
      <c r="N143" s="7">
        <v>137.5</v>
      </c>
      <c r="O143" s="7">
        <v>129.1</v>
      </c>
      <c r="P143" s="7">
        <v>143.6</v>
      </c>
      <c r="Q143" s="7">
        <v>134.69999999999999</v>
      </c>
      <c r="R143" s="7">
        <v>142.4</v>
      </c>
      <c r="S143" s="7">
        <v>140.4</v>
      </c>
      <c r="T143" s="7">
        <v>135.19999999999999</v>
      </c>
      <c r="U143" s="7">
        <v>139.69999999999999</v>
      </c>
      <c r="V143" s="7">
        <f>AVERAGE(V138:V142)</f>
        <v>128.74446866473795</v>
      </c>
      <c r="W143" s="7">
        <v>132</v>
      </c>
      <c r="X143" s="7">
        <v>132.9</v>
      </c>
      <c r="Y143" s="7">
        <v>129.69999999999999</v>
      </c>
      <c r="Z143" s="7">
        <v>118.6</v>
      </c>
      <c r="AA143" s="7">
        <v>127.3</v>
      </c>
      <c r="AB143" s="7">
        <v>134.19999999999999</v>
      </c>
      <c r="AC143" s="7">
        <v>121.9</v>
      </c>
      <c r="AD143" s="7">
        <v>126.3</v>
      </c>
      <c r="AE143" s="7">
        <v>132.80000000000001</v>
      </c>
    </row>
    <row r="144" spans="1:31" x14ac:dyDescent="0.35">
      <c r="A144" s="6" t="s">
        <v>33</v>
      </c>
      <c r="B144" s="6">
        <v>2016</v>
      </c>
      <c r="C144" s="6" t="s">
        <v>46</v>
      </c>
      <c r="D144" s="6" t="str">
        <f t="shared" si="2"/>
        <v>December 2016</v>
      </c>
      <c r="E144" s="7">
        <v>131.6</v>
      </c>
      <c r="F144" s="7">
        <v>138.19999999999999</v>
      </c>
      <c r="G144" s="7">
        <v>134.9</v>
      </c>
      <c r="H144" s="7">
        <v>133.1</v>
      </c>
      <c r="I144" s="7">
        <v>113.5</v>
      </c>
      <c r="J144" s="7">
        <v>129.30000000000001</v>
      </c>
      <c r="K144" s="7">
        <v>121.1</v>
      </c>
      <c r="L144" s="7">
        <v>170.3</v>
      </c>
      <c r="M144" s="7">
        <v>115.5</v>
      </c>
      <c r="N144" s="7">
        <v>145.5</v>
      </c>
      <c r="O144" s="7">
        <v>123.1</v>
      </c>
      <c r="P144" s="7">
        <v>140.9</v>
      </c>
      <c r="Q144" s="7">
        <v>132.80000000000001</v>
      </c>
      <c r="R144" s="7">
        <v>145</v>
      </c>
      <c r="S144" s="7">
        <v>130</v>
      </c>
      <c r="T144" s="7">
        <v>122.2</v>
      </c>
      <c r="U144" s="7">
        <v>128.80000000000001</v>
      </c>
      <c r="V144" s="7">
        <v>128.5</v>
      </c>
      <c r="W144" s="7">
        <v>117.8</v>
      </c>
      <c r="X144" s="7">
        <v>125</v>
      </c>
      <c r="Y144" s="7">
        <v>122.3</v>
      </c>
      <c r="Z144" s="7">
        <v>113.7</v>
      </c>
      <c r="AA144" s="7">
        <v>121.8</v>
      </c>
      <c r="AB144" s="7">
        <v>132.30000000000001</v>
      </c>
      <c r="AC144" s="7">
        <v>119.9</v>
      </c>
      <c r="AD144" s="7">
        <v>121.4</v>
      </c>
      <c r="AE144" s="7">
        <v>127.6</v>
      </c>
    </row>
    <row r="145" spans="1:31" x14ac:dyDescent="0.35">
      <c r="A145" s="6" t="s">
        <v>34</v>
      </c>
      <c r="B145" s="6">
        <v>2016</v>
      </c>
      <c r="C145" s="6" t="s">
        <v>46</v>
      </c>
      <c r="D145" s="6" t="str">
        <f t="shared" si="2"/>
        <v>December 2016</v>
      </c>
      <c r="E145" s="7">
        <v>132.30000000000001</v>
      </c>
      <c r="F145" s="7">
        <v>137.6</v>
      </c>
      <c r="G145" s="7">
        <v>132.9</v>
      </c>
      <c r="H145" s="7">
        <v>135.1</v>
      </c>
      <c r="I145" s="7">
        <v>118.6</v>
      </c>
      <c r="J145" s="7">
        <v>132.69999999999999</v>
      </c>
      <c r="K145" s="7">
        <v>125.3</v>
      </c>
      <c r="L145" s="7">
        <v>168.7</v>
      </c>
      <c r="M145" s="7">
        <v>114.4</v>
      </c>
      <c r="N145" s="7">
        <v>140.19999999999999</v>
      </c>
      <c r="O145" s="7">
        <v>126.6</v>
      </c>
      <c r="P145" s="7">
        <v>142.30000000000001</v>
      </c>
      <c r="Q145" s="7">
        <v>134</v>
      </c>
      <c r="R145" s="7">
        <v>143.1</v>
      </c>
      <c r="S145" s="7">
        <v>136.30000000000001</v>
      </c>
      <c r="T145" s="7">
        <v>129.80000000000001</v>
      </c>
      <c r="U145" s="7">
        <v>135.4</v>
      </c>
      <c r="V145" s="7">
        <v>128.5</v>
      </c>
      <c r="W145" s="7">
        <v>126.6</v>
      </c>
      <c r="X145" s="7">
        <v>129.19999999999999</v>
      </c>
      <c r="Y145" s="7">
        <v>126.9</v>
      </c>
      <c r="Z145" s="7">
        <v>116</v>
      </c>
      <c r="AA145" s="7">
        <v>124.2</v>
      </c>
      <c r="AB145" s="7">
        <v>133.1</v>
      </c>
      <c r="AC145" s="7">
        <v>121.1</v>
      </c>
      <c r="AD145" s="7">
        <v>123.9</v>
      </c>
      <c r="AE145" s="7">
        <v>130.4</v>
      </c>
    </row>
    <row r="146" spans="1:31" x14ac:dyDescent="0.35">
      <c r="A146" s="6" t="s">
        <v>30</v>
      </c>
      <c r="B146" s="6">
        <v>2017</v>
      </c>
      <c r="C146" s="6" t="s">
        <v>31</v>
      </c>
      <c r="D146" s="6" t="str">
        <f t="shared" si="2"/>
        <v>January 2017</v>
      </c>
      <c r="E146" s="7">
        <v>133.1</v>
      </c>
      <c r="F146" s="7">
        <v>137.80000000000001</v>
      </c>
      <c r="G146" s="7">
        <v>131.9</v>
      </c>
      <c r="H146" s="7">
        <v>136.69999999999999</v>
      </c>
      <c r="I146" s="7">
        <v>122</v>
      </c>
      <c r="J146" s="7">
        <v>136</v>
      </c>
      <c r="K146" s="7">
        <v>119.8</v>
      </c>
      <c r="L146" s="7">
        <v>161.69999999999999</v>
      </c>
      <c r="M146" s="7">
        <v>114.8</v>
      </c>
      <c r="N146" s="7">
        <v>136.9</v>
      </c>
      <c r="O146" s="7">
        <v>129</v>
      </c>
      <c r="P146" s="7">
        <v>143.9</v>
      </c>
      <c r="Q146" s="7">
        <v>133.69999999999999</v>
      </c>
      <c r="R146" s="7">
        <v>143.1</v>
      </c>
      <c r="S146" s="7">
        <v>140.69999999999999</v>
      </c>
      <c r="T146" s="7">
        <v>135.80000000000001</v>
      </c>
      <c r="U146" s="7">
        <v>140</v>
      </c>
      <c r="V146" s="7">
        <f>AVERAGE(V141:V145)</f>
        <v>128.7888937329476</v>
      </c>
      <c r="W146" s="7">
        <v>132.1</v>
      </c>
      <c r="X146" s="7">
        <v>133.19999999999999</v>
      </c>
      <c r="Y146" s="7">
        <v>129.9</v>
      </c>
      <c r="Z146" s="7">
        <v>119.1</v>
      </c>
      <c r="AA146" s="7">
        <v>127</v>
      </c>
      <c r="AB146" s="7">
        <v>134.6</v>
      </c>
      <c r="AC146" s="7">
        <v>122.3</v>
      </c>
      <c r="AD146" s="7">
        <v>126.6</v>
      </c>
      <c r="AE146" s="7">
        <v>132.4</v>
      </c>
    </row>
    <row r="147" spans="1:31" x14ac:dyDescent="0.35">
      <c r="A147" s="6" t="s">
        <v>33</v>
      </c>
      <c r="B147" s="6">
        <v>2017</v>
      </c>
      <c r="C147" s="6" t="s">
        <v>31</v>
      </c>
      <c r="D147" s="6" t="str">
        <f t="shared" si="2"/>
        <v>January 2017</v>
      </c>
      <c r="E147" s="7">
        <v>132.19999999999999</v>
      </c>
      <c r="F147" s="7">
        <v>138.9</v>
      </c>
      <c r="G147" s="7">
        <v>132.6</v>
      </c>
      <c r="H147" s="7">
        <v>133.1</v>
      </c>
      <c r="I147" s="7">
        <v>114</v>
      </c>
      <c r="J147" s="7">
        <v>129.6</v>
      </c>
      <c r="K147" s="7">
        <v>118.7</v>
      </c>
      <c r="L147" s="7">
        <v>155.1</v>
      </c>
      <c r="M147" s="7">
        <v>117.3</v>
      </c>
      <c r="N147" s="7">
        <v>144.9</v>
      </c>
      <c r="O147" s="7">
        <v>123.2</v>
      </c>
      <c r="P147" s="7">
        <v>141.6</v>
      </c>
      <c r="Q147" s="7">
        <v>132</v>
      </c>
      <c r="R147" s="7">
        <v>145.6</v>
      </c>
      <c r="S147" s="7">
        <v>130.19999999999999</v>
      </c>
      <c r="T147" s="7">
        <v>122.3</v>
      </c>
      <c r="U147" s="7">
        <v>129</v>
      </c>
      <c r="V147" s="7">
        <v>129.6</v>
      </c>
      <c r="W147" s="7">
        <v>118</v>
      </c>
      <c r="X147" s="7">
        <v>125.1</v>
      </c>
      <c r="Y147" s="7">
        <v>122.6</v>
      </c>
      <c r="Z147" s="7">
        <v>115.2</v>
      </c>
      <c r="AA147" s="7">
        <v>122</v>
      </c>
      <c r="AB147" s="7">
        <v>132.4</v>
      </c>
      <c r="AC147" s="7">
        <v>120.9</v>
      </c>
      <c r="AD147" s="7">
        <v>122.1</v>
      </c>
      <c r="AE147" s="7">
        <v>127.8</v>
      </c>
    </row>
    <row r="148" spans="1:31" x14ac:dyDescent="0.35">
      <c r="A148" s="6" t="s">
        <v>34</v>
      </c>
      <c r="B148" s="6">
        <v>2017</v>
      </c>
      <c r="C148" s="6" t="s">
        <v>31</v>
      </c>
      <c r="D148" s="6" t="str">
        <f t="shared" si="2"/>
        <v>January 2017</v>
      </c>
      <c r="E148" s="7">
        <v>132.80000000000001</v>
      </c>
      <c r="F148" s="7">
        <v>138.19999999999999</v>
      </c>
      <c r="G148" s="7">
        <v>132.19999999999999</v>
      </c>
      <c r="H148" s="7">
        <v>135.4</v>
      </c>
      <c r="I148" s="7">
        <v>119.1</v>
      </c>
      <c r="J148" s="7">
        <v>133</v>
      </c>
      <c r="K148" s="7">
        <v>119.4</v>
      </c>
      <c r="L148" s="7">
        <v>159.5</v>
      </c>
      <c r="M148" s="7">
        <v>115.6</v>
      </c>
      <c r="N148" s="7">
        <v>139.6</v>
      </c>
      <c r="O148" s="7">
        <v>126.6</v>
      </c>
      <c r="P148" s="7">
        <v>142.80000000000001</v>
      </c>
      <c r="Q148" s="7">
        <v>133.1</v>
      </c>
      <c r="R148" s="7">
        <v>143.80000000000001</v>
      </c>
      <c r="S148" s="7">
        <v>136.6</v>
      </c>
      <c r="T148" s="7">
        <v>130.19999999999999</v>
      </c>
      <c r="U148" s="7">
        <v>135.6</v>
      </c>
      <c r="V148" s="7">
        <v>129.6</v>
      </c>
      <c r="W148" s="7">
        <v>126.8</v>
      </c>
      <c r="X148" s="7">
        <v>129.4</v>
      </c>
      <c r="Y148" s="7">
        <v>127.1</v>
      </c>
      <c r="Z148" s="7">
        <v>117</v>
      </c>
      <c r="AA148" s="7">
        <v>124.2</v>
      </c>
      <c r="AB148" s="7">
        <v>133.30000000000001</v>
      </c>
      <c r="AC148" s="7">
        <v>121.7</v>
      </c>
      <c r="AD148" s="7">
        <v>124.4</v>
      </c>
      <c r="AE148" s="7">
        <v>130.30000000000001</v>
      </c>
    </row>
    <row r="149" spans="1:31" x14ac:dyDescent="0.35">
      <c r="A149" s="6" t="s">
        <v>30</v>
      </c>
      <c r="B149" s="6">
        <v>2017</v>
      </c>
      <c r="C149" s="6" t="s">
        <v>35</v>
      </c>
      <c r="D149" s="6" t="str">
        <f t="shared" si="2"/>
        <v>February 2017</v>
      </c>
      <c r="E149" s="7">
        <v>133.30000000000001</v>
      </c>
      <c r="F149" s="7">
        <v>138.30000000000001</v>
      </c>
      <c r="G149" s="7">
        <v>129.30000000000001</v>
      </c>
      <c r="H149" s="7">
        <v>137.19999999999999</v>
      </c>
      <c r="I149" s="7">
        <v>122.1</v>
      </c>
      <c r="J149" s="7">
        <v>138.69999999999999</v>
      </c>
      <c r="K149" s="7">
        <v>119.1</v>
      </c>
      <c r="L149" s="7">
        <v>156.9</v>
      </c>
      <c r="M149" s="7">
        <v>116.2</v>
      </c>
      <c r="N149" s="7">
        <v>136</v>
      </c>
      <c r="O149" s="7">
        <v>129.4</v>
      </c>
      <c r="P149" s="7">
        <v>144.4</v>
      </c>
      <c r="Q149" s="7">
        <v>133.6</v>
      </c>
      <c r="R149" s="7">
        <v>143.69999999999999</v>
      </c>
      <c r="S149" s="7">
        <v>140.9</v>
      </c>
      <c r="T149" s="7">
        <v>135.80000000000001</v>
      </c>
      <c r="U149" s="7">
        <v>140.19999999999999</v>
      </c>
      <c r="V149" s="7">
        <f>AVERAGE(V144:V148)</f>
        <v>128.99777874658952</v>
      </c>
      <c r="W149" s="7">
        <v>133.19999999999999</v>
      </c>
      <c r="X149" s="7">
        <v>133.6</v>
      </c>
      <c r="Y149" s="7">
        <v>130.1</v>
      </c>
      <c r="Z149" s="7">
        <v>119.5</v>
      </c>
      <c r="AA149" s="7">
        <v>127.7</v>
      </c>
      <c r="AB149" s="7">
        <v>134.9</v>
      </c>
      <c r="AC149" s="7">
        <v>123.2</v>
      </c>
      <c r="AD149" s="7">
        <v>127</v>
      </c>
      <c r="AE149" s="7">
        <v>132.6</v>
      </c>
    </row>
    <row r="150" spans="1:31" x14ac:dyDescent="0.35">
      <c r="A150" s="6" t="s">
        <v>33</v>
      </c>
      <c r="B150" s="6">
        <v>2017</v>
      </c>
      <c r="C150" s="6" t="s">
        <v>35</v>
      </c>
      <c r="D150" s="6" t="str">
        <f t="shared" si="2"/>
        <v>February 2017</v>
      </c>
      <c r="E150" s="7">
        <v>132.80000000000001</v>
      </c>
      <c r="F150" s="7">
        <v>139.80000000000001</v>
      </c>
      <c r="G150" s="7">
        <v>129.30000000000001</v>
      </c>
      <c r="H150" s="7">
        <v>133.5</v>
      </c>
      <c r="I150" s="7">
        <v>114.3</v>
      </c>
      <c r="J150" s="7">
        <v>131.4</v>
      </c>
      <c r="K150" s="7">
        <v>120.2</v>
      </c>
      <c r="L150" s="7">
        <v>143.1</v>
      </c>
      <c r="M150" s="7">
        <v>119.5</v>
      </c>
      <c r="N150" s="7">
        <v>144</v>
      </c>
      <c r="O150" s="7">
        <v>123.4</v>
      </c>
      <c r="P150" s="7">
        <v>141.9</v>
      </c>
      <c r="Q150" s="7">
        <v>132.1</v>
      </c>
      <c r="R150" s="7">
        <v>146.30000000000001</v>
      </c>
      <c r="S150" s="7">
        <v>130.5</v>
      </c>
      <c r="T150" s="7">
        <v>122.5</v>
      </c>
      <c r="U150" s="7">
        <v>129.30000000000001</v>
      </c>
      <c r="V150" s="7">
        <v>130.5</v>
      </c>
      <c r="W150" s="7">
        <v>119.2</v>
      </c>
      <c r="X150" s="7">
        <v>125.3</v>
      </c>
      <c r="Y150" s="7">
        <v>122.9</v>
      </c>
      <c r="Z150" s="7">
        <v>115.5</v>
      </c>
      <c r="AA150" s="7">
        <v>122.2</v>
      </c>
      <c r="AB150" s="7">
        <v>132.4</v>
      </c>
      <c r="AC150" s="7">
        <v>121.7</v>
      </c>
      <c r="AD150" s="7">
        <v>122.4</v>
      </c>
      <c r="AE150" s="7">
        <v>128.19999999999999</v>
      </c>
    </row>
    <row r="151" spans="1:31" x14ac:dyDescent="0.35">
      <c r="A151" s="6" t="s">
        <v>34</v>
      </c>
      <c r="B151" s="6">
        <v>2017</v>
      </c>
      <c r="C151" s="6" t="s">
        <v>35</v>
      </c>
      <c r="D151" s="6" t="str">
        <f t="shared" si="2"/>
        <v>February 2017</v>
      </c>
      <c r="E151" s="7">
        <v>133.1</v>
      </c>
      <c r="F151" s="7">
        <v>138.80000000000001</v>
      </c>
      <c r="G151" s="7">
        <v>129.30000000000001</v>
      </c>
      <c r="H151" s="7">
        <v>135.80000000000001</v>
      </c>
      <c r="I151" s="7">
        <v>119.2</v>
      </c>
      <c r="J151" s="7">
        <v>135.30000000000001</v>
      </c>
      <c r="K151" s="7">
        <v>119.5</v>
      </c>
      <c r="L151" s="7">
        <v>152.19999999999999</v>
      </c>
      <c r="M151" s="7">
        <v>117.3</v>
      </c>
      <c r="N151" s="7">
        <v>138.69999999999999</v>
      </c>
      <c r="O151" s="7">
        <v>126.9</v>
      </c>
      <c r="P151" s="7">
        <v>143.19999999999999</v>
      </c>
      <c r="Q151" s="7">
        <v>133</v>
      </c>
      <c r="R151" s="7">
        <v>144.4</v>
      </c>
      <c r="S151" s="7">
        <v>136.80000000000001</v>
      </c>
      <c r="T151" s="7">
        <v>130.30000000000001</v>
      </c>
      <c r="U151" s="7">
        <v>135.9</v>
      </c>
      <c r="V151" s="7">
        <v>130.5</v>
      </c>
      <c r="W151" s="7">
        <v>127.9</v>
      </c>
      <c r="X151" s="7">
        <v>129.69999999999999</v>
      </c>
      <c r="Y151" s="7">
        <v>127.4</v>
      </c>
      <c r="Z151" s="7">
        <v>117.4</v>
      </c>
      <c r="AA151" s="7">
        <v>124.6</v>
      </c>
      <c r="AB151" s="7">
        <v>133.4</v>
      </c>
      <c r="AC151" s="7">
        <v>122.6</v>
      </c>
      <c r="AD151" s="7">
        <v>124.8</v>
      </c>
      <c r="AE151" s="7">
        <v>130.6</v>
      </c>
    </row>
    <row r="152" spans="1:31" x14ac:dyDescent="0.35">
      <c r="A152" s="6" t="s">
        <v>30</v>
      </c>
      <c r="B152" s="6">
        <v>2017</v>
      </c>
      <c r="C152" s="6" t="s">
        <v>36</v>
      </c>
      <c r="D152" s="6" t="str">
        <f t="shared" si="2"/>
        <v>March 2017</v>
      </c>
      <c r="E152" s="7">
        <v>133.6</v>
      </c>
      <c r="F152" s="7">
        <v>138.80000000000001</v>
      </c>
      <c r="G152" s="7">
        <v>128.80000000000001</v>
      </c>
      <c r="H152" s="7">
        <v>137.19999999999999</v>
      </c>
      <c r="I152" s="7">
        <v>121.6</v>
      </c>
      <c r="J152" s="7">
        <v>139.69999999999999</v>
      </c>
      <c r="K152" s="7">
        <v>119.7</v>
      </c>
      <c r="L152" s="7">
        <v>148</v>
      </c>
      <c r="M152" s="7">
        <v>116.9</v>
      </c>
      <c r="N152" s="7">
        <v>135.6</v>
      </c>
      <c r="O152" s="7">
        <v>129.80000000000001</v>
      </c>
      <c r="P152" s="7">
        <v>145.4</v>
      </c>
      <c r="Q152" s="7">
        <v>133.4</v>
      </c>
      <c r="R152" s="7">
        <v>144.19999999999999</v>
      </c>
      <c r="S152" s="7">
        <v>141.6</v>
      </c>
      <c r="T152" s="7">
        <v>136.19999999999999</v>
      </c>
      <c r="U152" s="7">
        <v>140.80000000000001</v>
      </c>
      <c r="V152" s="7">
        <f>AVERAGE(V147:V151)</f>
        <v>129.8395557493179</v>
      </c>
      <c r="W152" s="7">
        <v>134.19999999999999</v>
      </c>
      <c r="X152" s="7">
        <v>134.1</v>
      </c>
      <c r="Y152" s="7">
        <v>130.6</v>
      </c>
      <c r="Z152" s="7">
        <v>119.8</v>
      </c>
      <c r="AA152" s="7">
        <v>128.30000000000001</v>
      </c>
      <c r="AB152" s="7">
        <v>135.19999999999999</v>
      </c>
      <c r="AC152" s="7">
        <v>123.3</v>
      </c>
      <c r="AD152" s="7">
        <v>127.4</v>
      </c>
      <c r="AE152" s="7">
        <v>132.80000000000001</v>
      </c>
    </row>
    <row r="153" spans="1:31" x14ac:dyDescent="0.35">
      <c r="A153" s="6" t="s">
        <v>33</v>
      </c>
      <c r="B153" s="6">
        <v>2017</v>
      </c>
      <c r="C153" s="6" t="s">
        <v>36</v>
      </c>
      <c r="D153" s="6" t="str">
        <f t="shared" si="2"/>
        <v>March 2017</v>
      </c>
      <c r="E153" s="7">
        <v>132.69999999999999</v>
      </c>
      <c r="F153" s="7">
        <v>139.4</v>
      </c>
      <c r="G153" s="7">
        <v>128.4</v>
      </c>
      <c r="H153" s="7">
        <v>134.9</v>
      </c>
      <c r="I153" s="7">
        <v>114</v>
      </c>
      <c r="J153" s="7">
        <v>136.80000000000001</v>
      </c>
      <c r="K153" s="7">
        <v>122.2</v>
      </c>
      <c r="L153" s="7">
        <v>135.80000000000001</v>
      </c>
      <c r="M153" s="7">
        <v>120.3</v>
      </c>
      <c r="N153" s="7">
        <v>142.6</v>
      </c>
      <c r="O153" s="7">
        <v>123.6</v>
      </c>
      <c r="P153" s="7">
        <v>142.4</v>
      </c>
      <c r="Q153" s="7">
        <v>132.6</v>
      </c>
      <c r="R153" s="7">
        <v>147.5</v>
      </c>
      <c r="S153" s="7">
        <v>130.80000000000001</v>
      </c>
      <c r="T153" s="7">
        <v>122.8</v>
      </c>
      <c r="U153" s="7">
        <v>129.6</v>
      </c>
      <c r="V153" s="7">
        <v>131.1</v>
      </c>
      <c r="W153" s="7">
        <v>120.8</v>
      </c>
      <c r="X153" s="7">
        <v>125.6</v>
      </c>
      <c r="Y153" s="7">
        <v>123.1</v>
      </c>
      <c r="Z153" s="7">
        <v>115.6</v>
      </c>
      <c r="AA153" s="7">
        <v>122.4</v>
      </c>
      <c r="AB153" s="7">
        <v>132.80000000000001</v>
      </c>
      <c r="AC153" s="7">
        <v>121.7</v>
      </c>
      <c r="AD153" s="7">
        <v>122.6</v>
      </c>
      <c r="AE153" s="7">
        <v>128.69999999999999</v>
      </c>
    </row>
    <row r="154" spans="1:31" x14ac:dyDescent="0.35">
      <c r="A154" s="6" t="s">
        <v>34</v>
      </c>
      <c r="B154" s="6">
        <v>2017</v>
      </c>
      <c r="C154" s="6" t="s">
        <v>36</v>
      </c>
      <c r="D154" s="6" t="str">
        <f t="shared" si="2"/>
        <v>March 2017</v>
      </c>
      <c r="E154" s="7">
        <v>133.30000000000001</v>
      </c>
      <c r="F154" s="7">
        <v>139</v>
      </c>
      <c r="G154" s="7">
        <v>128.6</v>
      </c>
      <c r="H154" s="7">
        <v>136.30000000000001</v>
      </c>
      <c r="I154" s="7">
        <v>118.8</v>
      </c>
      <c r="J154" s="7">
        <v>138.30000000000001</v>
      </c>
      <c r="K154" s="7">
        <v>120.5</v>
      </c>
      <c r="L154" s="7">
        <v>143.9</v>
      </c>
      <c r="M154" s="7">
        <v>118</v>
      </c>
      <c r="N154" s="7">
        <v>137.9</v>
      </c>
      <c r="O154" s="7">
        <v>127.2</v>
      </c>
      <c r="P154" s="7">
        <v>144</v>
      </c>
      <c r="Q154" s="7">
        <v>133.1</v>
      </c>
      <c r="R154" s="7">
        <v>145.1</v>
      </c>
      <c r="S154" s="7">
        <v>137.30000000000001</v>
      </c>
      <c r="T154" s="7">
        <v>130.6</v>
      </c>
      <c r="U154" s="7">
        <v>136.4</v>
      </c>
      <c r="V154" s="7">
        <v>131.1</v>
      </c>
      <c r="W154" s="7">
        <v>129.1</v>
      </c>
      <c r="X154" s="7">
        <v>130.1</v>
      </c>
      <c r="Y154" s="7">
        <v>127.8</v>
      </c>
      <c r="Z154" s="7">
        <v>117.6</v>
      </c>
      <c r="AA154" s="7">
        <v>125</v>
      </c>
      <c r="AB154" s="7">
        <v>133.80000000000001</v>
      </c>
      <c r="AC154" s="7">
        <v>122.6</v>
      </c>
      <c r="AD154" s="7">
        <v>125.1</v>
      </c>
      <c r="AE154" s="7">
        <v>130.9</v>
      </c>
    </row>
    <row r="155" spans="1:31" x14ac:dyDescent="0.35">
      <c r="A155" s="6" t="s">
        <v>30</v>
      </c>
      <c r="B155" s="6">
        <v>2017</v>
      </c>
      <c r="C155" s="6" t="s">
        <v>37</v>
      </c>
      <c r="D155" s="6" t="str">
        <f t="shared" si="2"/>
        <v>April 2017</v>
      </c>
      <c r="E155" s="7">
        <v>133.19999999999999</v>
      </c>
      <c r="F155" s="7">
        <v>138.69999999999999</v>
      </c>
      <c r="G155" s="7">
        <v>127.1</v>
      </c>
      <c r="H155" s="7">
        <v>137.69999999999999</v>
      </c>
      <c r="I155" s="7">
        <v>121.3</v>
      </c>
      <c r="J155" s="7">
        <v>141.80000000000001</v>
      </c>
      <c r="K155" s="7">
        <v>121.5</v>
      </c>
      <c r="L155" s="7">
        <v>144.5</v>
      </c>
      <c r="M155" s="7">
        <v>117.4</v>
      </c>
      <c r="N155" s="7">
        <v>134.1</v>
      </c>
      <c r="O155" s="7">
        <v>130</v>
      </c>
      <c r="P155" s="7">
        <v>145.5</v>
      </c>
      <c r="Q155" s="7">
        <v>133.5</v>
      </c>
      <c r="R155" s="7">
        <v>144.4</v>
      </c>
      <c r="S155" s="7">
        <v>142.4</v>
      </c>
      <c r="T155" s="7">
        <v>136.80000000000001</v>
      </c>
      <c r="U155" s="7">
        <v>141.6</v>
      </c>
      <c r="V155" s="7">
        <f>AVERAGE(V150:V154)</f>
        <v>130.60791114986358</v>
      </c>
      <c r="W155" s="7">
        <v>135</v>
      </c>
      <c r="X155" s="7">
        <v>134.30000000000001</v>
      </c>
      <c r="Y155" s="7">
        <v>131</v>
      </c>
      <c r="Z155" s="7">
        <v>119.2</v>
      </c>
      <c r="AA155" s="7">
        <v>128.30000000000001</v>
      </c>
      <c r="AB155" s="7">
        <v>135.69999999999999</v>
      </c>
      <c r="AC155" s="7">
        <v>123.7</v>
      </c>
      <c r="AD155" s="7">
        <v>127.5</v>
      </c>
      <c r="AE155" s="7">
        <v>132.9</v>
      </c>
    </row>
    <row r="156" spans="1:31" x14ac:dyDescent="0.35">
      <c r="A156" s="6" t="s">
        <v>33</v>
      </c>
      <c r="B156" s="6">
        <v>2017</v>
      </c>
      <c r="C156" s="6" t="s">
        <v>37</v>
      </c>
      <c r="D156" s="6" t="str">
        <f t="shared" si="2"/>
        <v>April 2017</v>
      </c>
      <c r="E156" s="7">
        <v>132.69999999999999</v>
      </c>
      <c r="F156" s="7">
        <v>140.6</v>
      </c>
      <c r="G156" s="7">
        <v>124.5</v>
      </c>
      <c r="H156" s="7">
        <v>136.30000000000001</v>
      </c>
      <c r="I156" s="7">
        <v>113.5</v>
      </c>
      <c r="J156" s="7">
        <v>137.69999999999999</v>
      </c>
      <c r="K156" s="7">
        <v>127.1</v>
      </c>
      <c r="L156" s="7">
        <v>133.80000000000001</v>
      </c>
      <c r="M156" s="7">
        <v>120.8</v>
      </c>
      <c r="N156" s="7">
        <v>141.30000000000001</v>
      </c>
      <c r="O156" s="7">
        <v>123.8</v>
      </c>
      <c r="P156" s="7">
        <v>142.6</v>
      </c>
      <c r="Q156" s="7">
        <v>133.4</v>
      </c>
      <c r="R156" s="7">
        <v>148</v>
      </c>
      <c r="S156" s="7">
        <v>131.19999999999999</v>
      </c>
      <c r="T156" s="7">
        <v>123</v>
      </c>
      <c r="U156" s="7">
        <v>130</v>
      </c>
      <c r="V156" s="7">
        <v>131.69999999999999</v>
      </c>
      <c r="W156" s="7">
        <v>121.4</v>
      </c>
      <c r="X156" s="7">
        <v>126</v>
      </c>
      <c r="Y156" s="7">
        <v>123.4</v>
      </c>
      <c r="Z156" s="7">
        <v>114.3</v>
      </c>
      <c r="AA156" s="7">
        <v>122.6</v>
      </c>
      <c r="AB156" s="7">
        <v>133.6</v>
      </c>
      <c r="AC156" s="7">
        <v>122.2</v>
      </c>
      <c r="AD156" s="7">
        <v>122.5</v>
      </c>
      <c r="AE156" s="7">
        <v>129.1</v>
      </c>
    </row>
    <row r="157" spans="1:31" x14ac:dyDescent="0.35">
      <c r="A157" s="6" t="s">
        <v>34</v>
      </c>
      <c r="B157" s="6">
        <v>2017</v>
      </c>
      <c r="C157" s="6" t="s">
        <v>37</v>
      </c>
      <c r="D157" s="6" t="str">
        <f t="shared" si="2"/>
        <v>April 2017</v>
      </c>
      <c r="E157" s="7">
        <v>133</v>
      </c>
      <c r="F157" s="7">
        <v>139.4</v>
      </c>
      <c r="G157" s="7">
        <v>126.1</v>
      </c>
      <c r="H157" s="7">
        <v>137.19999999999999</v>
      </c>
      <c r="I157" s="7">
        <v>118.4</v>
      </c>
      <c r="J157" s="7">
        <v>139.9</v>
      </c>
      <c r="K157" s="7">
        <v>123.4</v>
      </c>
      <c r="L157" s="7">
        <v>140.9</v>
      </c>
      <c r="M157" s="7">
        <v>118.5</v>
      </c>
      <c r="N157" s="7">
        <v>136.5</v>
      </c>
      <c r="O157" s="7">
        <v>127.4</v>
      </c>
      <c r="P157" s="7">
        <v>144.19999999999999</v>
      </c>
      <c r="Q157" s="7">
        <v>133.5</v>
      </c>
      <c r="R157" s="7">
        <v>145.4</v>
      </c>
      <c r="S157" s="7">
        <v>138</v>
      </c>
      <c r="T157" s="7">
        <v>131.1</v>
      </c>
      <c r="U157" s="7">
        <v>137</v>
      </c>
      <c r="V157" s="7">
        <v>131.69999999999999</v>
      </c>
      <c r="W157" s="7">
        <v>129.80000000000001</v>
      </c>
      <c r="X157" s="7">
        <v>130.4</v>
      </c>
      <c r="Y157" s="7">
        <v>128.1</v>
      </c>
      <c r="Z157" s="7">
        <v>116.6</v>
      </c>
      <c r="AA157" s="7">
        <v>125.1</v>
      </c>
      <c r="AB157" s="7">
        <v>134.5</v>
      </c>
      <c r="AC157" s="7">
        <v>123.1</v>
      </c>
      <c r="AD157" s="7">
        <v>125.1</v>
      </c>
      <c r="AE157" s="7">
        <v>131.1</v>
      </c>
    </row>
    <row r="158" spans="1:31" x14ac:dyDescent="0.35">
      <c r="A158" s="6" t="s">
        <v>30</v>
      </c>
      <c r="B158" s="6">
        <v>2017</v>
      </c>
      <c r="C158" s="6" t="s">
        <v>38</v>
      </c>
      <c r="D158" s="6" t="str">
        <f t="shared" si="2"/>
        <v>May 2017</v>
      </c>
      <c r="E158" s="7">
        <v>133.1</v>
      </c>
      <c r="F158" s="7">
        <v>140.30000000000001</v>
      </c>
      <c r="G158" s="7">
        <v>126.8</v>
      </c>
      <c r="H158" s="7">
        <v>138.19999999999999</v>
      </c>
      <c r="I158" s="7">
        <v>120.8</v>
      </c>
      <c r="J158" s="7">
        <v>140.19999999999999</v>
      </c>
      <c r="K158" s="7">
        <v>123.8</v>
      </c>
      <c r="L158" s="7">
        <v>141.80000000000001</v>
      </c>
      <c r="M158" s="7">
        <v>118.6</v>
      </c>
      <c r="N158" s="7">
        <v>134</v>
      </c>
      <c r="O158" s="7">
        <v>130.30000000000001</v>
      </c>
      <c r="P158" s="7">
        <v>145.80000000000001</v>
      </c>
      <c r="Q158" s="7">
        <v>133.80000000000001</v>
      </c>
      <c r="R158" s="7">
        <v>145.5</v>
      </c>
      <c r="S158" s="7">
        <v>142.5</v>
      </c>
      <c r="T158" s="7">
        <v>137.30000000000001</v>
      </c>
      <c r="U158" s="7">
        <v>141.80000000000001</v>
      </c>
      <c r="V158" s="7">
        <f>AVERAGE(V153:V157)</f>
        <v>131.24158222997272</v>
      </c>
      <c r="W158" s="7">
        <v>135</v>
      </c>
      <c r="X158" s="7">
        <v>134.9</v>
      </c>
      <c r="Y158" s="7">
        <v>131.4</v>
      </c>
      <c r="Z158" s="7">
        <v>119.4</v>
      </c>
      <c r="AA158" s="7">
        <v>129.4</v>
      </c>
      <c r="AB158" s="7">
        <v>136.30000000000001</v>
      </c>
      <c r="AC158" s="7">
        <v>123.7</v>
      </c>
      <c r="AD158" s="7">
        <v>127.9</v>
      </c>
      <c r="AE158" s="7">
        <v>133.30000000000001</v>
      </c>
    </row>
    <row r="159" spans="1:31" x14ac:dyDescent="0.35">
      <c r="A159" s="6" t="s">
        <v>33</v>
      </c>
      <c r="B159" s="6">
        <v>2017</v>
      </c>
      <c r="C159" s="6" t="s">
        <v>38</v>
      </c>
      <c r="D159" s="6" t="str">
        <f t="shared" si="2"/>
        <v>May 2017</v>
      </c>
      <c r="E159" s="7">
        <v>132.6</v>
      </c>
      <c r="F159" s="7">
        <v>144.1</v>
      </c>
      <c r="G159" s="7">
        <v>125.6</v>
      </c>
      <c r="H159" s="7">
        <v>136.80000000000001</v>
      </c>
      <c r="I159" s="7">
        <v>113.4</v>
      </c>
      <c r="J159" s="7">
        <v>135.19999999999999</v>
      </c>
      <c r="K159" s="7">
        <v>129.19999999999999</v>
      </c>
      <c r="L159" s="7">
        <v>131.5</v>
      </c>
      <c r="M159" s="7">
        <v>121</v>
      </c>
      <c r="N159" s="7">
        <v>139.9</v>
      </c>
      <c r="O159" s="7">
        <v>123.8</v>
      </c>
      <c r="P159" s="7">
        <v>142.9</v>
      </c>
      <c r="Q159" s="7">
        <v>133.6</v>
      </c>
      <c r="R159" s="7">
        <v>148.30000000000001</v>
      </c>
      <c r="S159" s="7">
        <v>131.5</v>
      </c>
      <c r="T159" s="7">
        <v>123.2</v>
      </c>
      <c r="U159" s="7">
        <v>130.19999999999999</v>
      </c>
      <c r="V159" s="7">
        <v>132.1</v>
      </c>
      <c r="W159" s="7">
        <v>120.1</v>
      </c>
      <c r="X159" s="7">
        <v>126.5</v>
      </c>
      <c r="Y159" s="7">
        <v>123.6</v>
      </c>
      <c r="Z159" s="7">
        <v>114.3</v>
      </c>
      <c r="AA159" s="7">
        <v>122.8</v>
      </c>
      <c r="AB159" s="7">
        <v>133.80000000000001</v>
      </c>
      <c r="AC159" s="7">
        <v>122</v>
      </c>
      <c r="AD159" s="7">
        <v>122.6</v>
      </c>
      <c r="AE159" s="7">
        <v>129.30000000000001</v>
      </c>
    </row>
    <row r="160" spans="1:31" x14ac:dyDescent="0.35">
      <c r="A160" s="6" t="s">
        <v>34</v>
      </c>
      <c r="B160" s="6">
        <v>2017</v>
      </c>
      <c r="C160" s="6" t="s">
        <v>38</v>
      </c>
      <c r="D160" s="6" t="str">
        <f t="shared" si="2"/>
        <v>May 2017</v>
      </c>
      <c r="E160" s="7">
        <v>132.9</v>
      </c>
      <c r="F160" s="7">
        <v>141.6</v>
      </c>
      <c r="G160" s="7">
        <v>126.3</v>
      </c>
      <c r="H160" s="7">
        <v>137.69999999999999</v>
      </c>
      <c r="I160" s="7">
        <v>118.1</v>
      </c>
      <c r="J160" s="7">
        <v>137.9</v>
      </c>
      <c r="K160" s="7">
        <v>125.6</v>
      </c>
      <c r="L160" s="7">
        <v>138.30000000000001</v>
      </c>
      <c r="M160" s="7">
        <v>119.4</v>
      </c>
      <c r="N160" s="7">
        <v>136</v>
      </c>
      <c r="O160" s="7">
        <v>127.6</v>
      </c>
      <c r="P160" s="7">
        <v>144.5</v>
      </c>
      <c r="Q160" s="7">
        <v>133.69999999999999</v>
      </c>
      <c r="R160" s="7">
        <v>146.19999999999999</v>
      </c>
      <c r="S160" s="7">
        <v>138.19999999999999</v>
      </c>
      <c r="T160" s="7">
        <v>131.4</v>
      </c>
      <c r="U160" s="7">
        <v>137.19999999999999</v>
      </c>
      <c r="V160" s="7">
        <v>132.1</v>
      </c>
      <c r="W160" s="7">
        <v>129.4</v>
      </c>
      <c r="X160" s="7">
        <v>130.9</v>
      </c>
      <c r="Y160" s="7">
        <v>128.4</v>
      </c>
      <c r="Z160" s="7">
        <v>116.7</v>
      </c>
      <c r="AA160" s="7">
        <v>125.7</v>
      </c>
      <c r="AB160" s="7">
        <v>134.80000000000001</v>
      </c>
      <c r="AC160" s="7">
        <v>123</v>
      </c>
      <c r="AD160" s="7">
        <v>125.3</v>
      </c>
      <c r="AE160" s="7">
        <v>131.4</v>
      </c>
    </row>
    <row r="161" spans="1:31" x14ac:dyDescent="0.35">
      <c r="A161" s="6" t="s">
        <v>30</v>
      </c>
      <c r="B161" s="6">
        <v>2017</v>
      </c>
      <c r="C161" s="6" t="s">
        <v>39</v>
      </c>
      <c r="D161" s="6" t="str">
        <f t="shared" si="2"/>
        <v>June 2017</v>
      </c>
      <c r="E161" s="7">
        <v>133.5</v>
      </c>
      <c r="F161" s="7">
        <v>143.69999999999999</v>
      </c>
      <c r="G161" s="7">
        <v>128</v>
      </c>
      <c r="H161" s="7">
        <v>138.6</v>
      </c>
      <c r="I161" s="7">
        <v>120.9</v>
      </c>
      <c r="J161" s="7">
        <v>140.9</v>
      </c>
      <c r="K161" s="7">
        <v>128.80000000000001</v>
      </c>
      <c r="L161" s="7">
        <v>140.19999999999999</v>
      </c>
      <c r="M161" s="7">
        <v>118.9</v>
      </c>
      <c r="N161" s="7">
        <v>133.5</v>
      </c>
      <c r="O161" s="7">
        <v>130.4</v>
      </c>
      <c r="P161" s="7">
        <v>146.5</v>
      </c>
      <c r="Q161" s="7">
        <v>134.9</v>
      </c>
      <c r="R161" s="7">
        <v>145.80000000000001</v>
      </c>
      <c r="S161" s="7">
        <v>143.1</v>
      </c>
      <c r="T161" s="7">
        <v>137.69999999999999</v>
      </c>
      <c r="U161" s="7">
        <v>142.30000000000001</v>
      </c>
      <c r="V161" s="7">
        <f>AVERAGE(V156:V160)</f>
        <v>131.76831644599454</v>
      </c>
      <c r="W161" s="7">
        <v>134.80000000000001</v>
      </c>
      <c r="X161" s="7">
        <v>135.19999999999999</v>
      </c>
      <c r="Y161" s="7">
        <v>131.30000000000001</v>
      </c>
      <c r="Z161" s="7">
        <v>119.4</v>
      </c>
      <c r="AA161" s="7">
        <v>129.80000000000001</v>
      </c>
      <c r="AB161" s="7">
        <v>136.9</v>
      </c>
      <c r="AC161" s="7">
        <v>124.1</v>
      </c>
      <c r="AD161" s="7">
        <v>128.1</v>
      </c>
      <c r="AE161" s="7">
        <v>133.9</v>
      </c>
    </row>
    <row r="162" spans="1:31" x14ac:dyDescent="0.35">
      <c r="A162" s="6" t="s">
        <v>33</v>
      </c>
      <c r="B162" s="6">
        <v>2017</v>
      </c>
      <c r="C162" s="6" t="s">
        <v>39</v>
      </c>
      <c r="D162" s="6" t="str">
        <f t="shared" si="2"/>
        <v>June 2017</v>
      </c>
      <c r="E162" s="7">
        <v>132.9</v>
      </c>
      <c r="F162" s="7">
        <v>148.69999999999999</v>
      </c>
      <c r="G162" s="7">
        <v>128.30000000000001</v>
      </c>
      <c r="H162" s="7">
        <v>137.30000000000001</v>
      </c>
      <c r="I162" s="7">
        <v>113.5</v>
      </c>
      <c r="J162" s="7">
        <v>137.19999999999999</v>
      </c>
      <c r="K162" s="7">
        <v>142.19999999999999</v>
      </c>
      <c r="L162" s="7">
        <v>128.19999999999999</v>
      </c>
      <c r="M162" s="7">
        <v>120.9</v>
      </c>
      <c r="N162" s="7">
        <v>138.80000000000001</v>
      </c>
      <c r="O162" s="7">
        <v>124.2</v>
      </c>
      <c r="P162" s="7">
        <v>143.1</v>
      </c>
      <c r="Q162" s="7">
        <v>135.69999999999999</v>
      </c>
      <c r="R162" s="7">
        <v>148.6</v>
      </c>
      <c r="S162" s="7">
        <v>131.5</v>
      </c>
      <c r="T162" s="7">
        <v>123.2</v>
      </c>
      <c r="U162" s="7">
        <v>130.19999999999999</v>
      </c>
      <c r="V162" s="7">
        <v>131.4</v>
      </c>
      <c r="W162" s="7">
        <v>119</v>
      </c>
      <c r="X162" s="7">
        <v>126.8</v>
      </c>
      <c r="Y162" s="7">
        <v>123.8</v>
      </c>
      <c r="Z162" s="7">
        <v>113.9</v>
      </c>
      <c r="AA162" s="7">
        <v>122.9</v>
      </c>
      <c r="AB162" s="7">
        <v>134.30000000000001</v>
      </c>
      <c r="AC162" s="7">
        <v>122.5</v>
      </c>
      <c r="AD162" s="7">
        <v>122.7</v>
      </c>
      <c r="AE162" s="7">
        <v>129.9</v>
      </c>
    </row>
    <row r="163" spans="1:31" x14ac:dyDescent="0.35">
      <c r="A163" s="6" t="s">
        <v>34</v>
      </c>
      <c r="B163" s="6">
        <v>2017</v>
      </c>
      <c r="C163" s="6" t="s">
        <v>39</v>
      </c>
      <c r="D163" s="6" t="str">
        <f t="shared" si="2"/>
        <v>June 2017</v>
      </c>
      <c r="E163" s="7">
        <v>133.30000000000001</v>
      </c>
      <c r="F163" s="7">
        <v>145.5</v>
      </c>
      <c r="G163" s="7">
        <v>128.1</v>
      </c>
      <c r="H163" s="7">
        <v>138.1</v>
      </c>
      <c r="I163" s="7">
        <v>118.2</v>
      </c>
      <c r="J163" s="7">
        <v>139.19999999999999</v>
      </c>
      <c r="K163" s="7">
        <v>133.30000000000001</v>
      </c>
      <c r="L163" s="7">
        <v>136.19999999999999</v>
      </c>
      <c r="M163" s="7">
        <v>119.6</v>
      </c>
      <c r="N163" s="7">
        <v>135.30000000000001</v>
      </c>
      <c r="O163" s="7">
        <v>127.8</v>
      </c>
      <c r="P163" s="7">
        <v>144.9</v>
      </c>
      <c r="Q163" s="7">
        <v>135.19999999999999</v>
      </c>
      <c r="R163" s="7">
        <v>146.5</v>
      </c>
      <c r="S163" s="7">
        <v>138.5</v>
      </c>
      <c r="T163" s="7">
        <v>131.69999999999999</v>
      </c>
      <c r="U163" s="7">
        <v>137.5</v>
      </c>
      <c r="V163" s="7">
        <v>131.4</v>
      </c>
      <c r="W163" s="7">
        <v>128.80000000000001</v>
      </c>
      <c r="X163" s="7">
        <v>131.19999999999999</v>
      </c>
      <c r="Y163" s="7">
        <v>128.5</v>
      </c>
      <c r="Z163" s="7">
        <v>116.5</v>
      </c>
      <c r="AA163" s="7">
        <v>125.9</v>
      </c>
      <c r="AB163" s="7">
        <v>135.4</v>
      </c>
      <c r="AC163" s="7">
        <v>123.4</v>
      </c>
      <c r="AD163" s="7">
        <v>125.5</v>
      </c>
      <c r="AE163" s="7">
        <v>132</v>
      </c>
    </row>
    <row r="164" spans="1:31" x14ac:dyDescent="0.35">
      <c r="A164" s="6" t="s">
        <v>30</v>
      </c>
      <c r="B164" s="6">
        <v>2017</v>
      </c>
      <c r="C164" s="6" t="s">
        <v>40</v>
      </c>
      <c r="D164" s="6" t="str">
        <f t="shared" si="2"/>
        <v>July 2017</v>
      </c>
      <c r="E164" s="7">
        <v>134</v>
      </c>
      <c r="F164" s="7">
        <v>144.19999999999999</v>
      </c>
      <c r="G164" s="7">
        <v>129.80000000000001</v>
      </c>
      <c r="H164" s="7">
        <v>139</v>
      </c>
      <c r="I164" s="7">
        <v>120.9</v>
      </c>
      <c r="J164" s="7">
        <v>143.9</v>
      </c>
      <c r="K164" s="7">
        <v>151.5</v>
      </c>
      <c r="L164" s="7">
        <v>138.1</v>
      </c>
      <c r="M164" s="7">
        <v>120</v>
      </c>
      <c r="N164" s="7">
        <v>133.9</v>
      </c>
      <c r="O164" s="7">
        <v>131.4</v>
      </c>
      <c r="P164" s="7">
        <v>147.69999999999999</v>
      </c>
      <c r="Q164" s="7">
        <v>138.5</v>
      </c>
      <c r="R164" s="7">
        <v>147.4</v>
      </c>
      <c r="S164" s="7">
        <v>144.30000000000001</v>
      </c>
      <c r="T164" s="7">
        <v>138.1</v>
      </c>
      <c r="U164" s="7">
        <v>143.5</v>
      </c>
      <c r="V164" s="7">
        <f>AVERAGE(V159:V163)</f>
        <v>131.7536632891989</v>
      </c>
      <c r="W164" s="7">
        <v>135.30000000000001</v>
      </c>
      <c r="X164" s="7">
        <v>136.1</v>
      </c>
      <c r="Y164" s="7">
        <v>132.1</v>
      </c>
      <c r="Z164" s="7">
        <v>119.1</v>
      </c>
      <c r="AA164" s="7">
        <v>130.6</v>
      </c>
      <c r="AB164" s="7">
        <v>138.6</v>
      </c>
      <c r="AC164" s="7">
        <v>124.4</v>
      </c>
      <c r="AD164" s="7">
        <v>128.6</v>
      </c>
      <c r="AE164" s="7">
        <v>136.19999999999999</v>
      </c>
    </row>
    <row r="165" spans="1:31" x14ac:dyDescent="0.35">
      <c r="A165" s="6" t="s">
        <v>33</v>
      </c>
      <c r="B165" s="6">
        <v>2017</v>
      </c>
      <c r="C165" s="6" t="s">
        <v>40</v>
      </c>
      <c r="D165" s="6" t="str">
        <f t="shared" si="2"/>
        <v>July 2017</v>
      </c>
      <c r="E165" s="7">
        <v>132.80000000000001</v>
      </c>
      <c r="F165" s="7">
        <v>148.4</v>
      </c>
      <c r="G165" s="7">
        <v>129.4</v>
      </c>
      <c r="H165" s="7">
        <v>137.69999999999999</v>
      </c>
      <c r="I165" s="7">
        <v>113.4</v>
      </c>
      <c r="J165" s="7">
        <v>139.4</v>
      </c>
      <c r="K165" s="7">
        <v>175.1</v>
      </c>
      <c r="L165" s="7">
        <v>124.7</v>
      </c>
      <c r="M165" s="7">
        <v>121.5</v>
      </c>
      <c r="N165" s="7">
        <v>137.80000000000001</v>
      </c>
      <c r="O165" s="7">
        <v>124.4</v>
      </c>
      <c r="P165" s="7">
        <v>143.69999999999999</v>
      </c>
      <c r="Q165" s="7">
        <v>139.80000000000001</v>
      </c>
      <c r="R165" s="7">
        <v>150.5</v>
      </c>
      <c r="S165" s="7">
        <v>131.6</v>
      </c>
      <c r="T165" s="7">
        <v>123.7</v>
      </c>
      <c r="U165" s="7">
        <v>130.4</v>
      </c>
      <c r="V165" s="7">
        <v>132.6</v>
      </c>
      <c r="W165" s="7">
        <v>119.7</v>
      </c>
      <c r="X165" s="7">
        <v>127.2</v>
      </c>
      <c r="Y165" s="7">
        <v>125</v>
      </c>
      <c r="Z165" s="7">
        <v>113.2</v>
      </c>
      <c r="AA165" s="7">
        <v>123.5</v>
      </c>
      <c r="AB165" s="7">
        <v>135.5</v>
      </c>
      <c r="AC165" s="7">
        <v>122.4</v>
      </c>
      <c r="AD165" s="7">
        <v>123</v>
      </c>
      <c r="AE165" s="7">
        <v>131.80000000000001</v>
      </c>
    </row>
    <row r="166" spans="1:31" x14ac:dyDescent="0.35">
      <c r="A166" s="6" t="s">
        <v>34</v>
      </c>
      <c r="B166" s="6">
        <v>2017</v>
      </c>
      <c r="C166" s="6" t="s">
        <v>40</v>
      </c>
      <c r="D166" s="6" t="str">
        <f t="shared" si="2"/>
        <v>July 2017</v>
      </c>
      <c r="E166" s="7">
        <v>133.6</v>
      </c>
      <c r="F166" s="7">
        <v>145.69999999999999</v>
      </c>
      <c r="G166" s="7">
        <v>129.6</v>
      </c>
      <c r="H166" s="7">
        <v>138.5</v>
      </c>
      <c r="I166" s="7">
        <v>118.1</v>
      </c>
      <c r="J166" s="7">
        <v>141.80000000000001</v>
      </c>
      <c r="K166" s="7">
        <v>159.5</v>
      </c>
      <c r="L166" s="7">
        <v>133.6</v>
      </c>
      <c r="M166" s="7">
        <v>120.5</v>
      </c>
      <c r="N166" s="7">
        <v>135.19999999999999</v>
      </c>
      <c r="O166" s="7">
        <v>128.5</v>
      </c>
      <c r="P166" s="7">
        <v>145.80000000000001</v>
      </c>
      <c r="Q166" s="7">
        <v>139</v>
      </c>
      <c r="R166" s="7">
        <v>148.19999999999999</v>
      </c>
      <c r="S166" s="7">
        <v>139.30000000000001</v>
      </c>
      <c r="T166" s="7">
        <v>132.1</v>
      </c>
      <c r="U166" s="7">
        <v>138.30000000000001</v>
      </c>
      <c r="V166" s="7">
        <v>132.6</v>
      </c>
      <c r="W166" s="7">
        <v>129.4</v>
      </c>
      <c r="X166" s="7">
        <v>131.9</v>
      </c>
      <c r="Y166" s="7">
        <v>129.4</v>
      </c>
      <c r="Z166" s="7">
        <v>116</v>
      </c>
      <c r="AA166" s="7">
        <v>126.6</v>
      </c>
      <c r="AB166" s="7">
        <v>136.80000000000001</v>
      </c>
      <c r="AC166" s="7">
        <v>123.6</v>
      </c>
      <c r="AD166" s="7">
        <v>125.9</v>
      </c>
      <c r="AE166" s="7">
        <v>134.19999999999999</v>
      </c>
    </row>
    <row r="167" spans="1:31" x14ac:dyDescent="0.35">
      <c r="A167" s="6" t="s">
        <v>30</v>
      </c>
      <c r="B167" s="6">
        <v>2017</v>
      </c>
      <c r="C167" s="6" t="s">
        <v>41</v>
      </c>
      <c r="D167" s="6" t="str">
        <f t="shared" si="2"/>
        <v>August 2017</v>
      </c>
      <c r="E167" s="7">
        <v>134.80000000000001</v>
      </c>
      <c r="F167" s="7">
        <v>143.1</v>
      </c>
      <c r="G167" s="7">
        <v>130</v>
      </c>
      <c r="H167" s="7">
        <v>139.4</v>
      </c>
      <c r="I167" s="7">
        <v>120.5</v>
      </c>
      <c r="J167" s="7">
        <v>148</v>
      </c>
      <c r="K167" s="7">
        <v>162.9</v>
      </c>
      <c r="L167" s="7">
        <v>137.4</v>
      </c>
      <c r="M167" s="7">
        <v>120.8</v>
      </c>
      <c r="N167" s="7">
        <v>134.69999999999999</v>
      </c>
      <c r="O167" s="7">
        <v>131.6</v>
      </c>
      <c r="P167" s="7">
        <v>148.69999999999999</v>
      </c>
      <c r="Q167" s="7">
        <v>140.6</v>
      </c>
      <c r="R167" s="7">
        <v>149</v>
      </c>
      <c r="S167" s="7">
        <v>145.30000000000001</v>
      </c>
      <c r="T167" s="7">
        <v>139.19999999999999</v>
      </c>
      <c r="U167" s="7">
        <v>144.5</v>
      </c>
      <c r="V167" s="7">
        <f>AVERAGE(V162:V166)</f>
        <v>131.95073265783978</v>
      </c>
      <c r="W167" s="7">
        <v>136.4</v>
      </c>
      <c r="X167" s="7">
        <v>137.30000000000001</v>
      </c>
      <c r="Y167" s="7">
        <v>133</v>
      </c>
      <c r="Z167" s="7">
        <v>120.3</v>
      </c>
      <c r="AA167" s="7">
        <v>131.5</v>
      </c>
      <c r="AB167" s="7">
        <v>140.19999999999999</v>
      </c>
      <c r="AC167" s="7">
        <v>125.4</v>
      </c>
      <c r="AD167" s="7">
        <v>129.69999999999999</v>
      </c>
      <c r="AE167" s="7">
        <v>137.80000000000001</v>
      </c>
    </row>
    <row r="168" spans="1:31" x14ac:dyDescent="0.35">
      <c r="A168" s="6" t="s">
        <v>33</v>
      </c>
      <c r="B168" s="6">
        <v>2017</v>
      </c>
      <c r="C168" s="6" t="s">
        <v>41</v>
      </c>
      <c r="D168" s="6" t="str">
        <f t="shared" si="2"/>
        <v>August 2017</v>
      </c>
      <c r="E168" s="7">
        <v>133.19999999999999</v>
      </c>
      <c r="F168" s="7">
        <v>143.9</v>
      </c>
      <c r="G168" s="7">
        <v>128.30000000000001</v>
      </c>
      <c r="H168" s="7">
        <v>138.30000000000001</v>
      </c>
      <c r="I168" s="7">
        <v>114.1</v>
      </c>
      <c r="J168" s="7">
        <v>142.69999999999999</v>
      </c>
      <c r="K168" s="7">
        <v>179.8</v>
      </c>
      <c r="L168" s="7">
        <v>123.5</v>
      </c>
      <c r="M168" s="7">
        <v>122.1</v>
      </c>
      <c r="N168" s="7">
        <v>137.5</v>
      </c>
      <c r="O168" s="7">
        <v>124.6</v>
      </c>
      <c r="P168" s="7">
        <v>144.5</v>
      </c>
      <c r="Q168" s="7">
        <v>140.5</v>
      </c>
      <c r="R168" s="7">
        <v>152.1</v>
      </c>
      <c r="S168" s="7">
        <v>132.69999999999999</v>
      </c>
      <c r="T168" s="7">
        <v>124.3</v>
      </c>
      <c r="U168" s="7">
        <v>131.4</v>
      </c>
      <c r="V168" s="7">
        <v>134.4</v>
      </c>
      <c r="W168" s="7">
        <v>118.9</v>
      </c>
      <c r="X168" s="7">
        <v>127.7</v>
      </c>
      <c r="Y168" s="7">
        <v>125.7</v>
      </c>
      <c r="Z168" s="7">
        <v>114.6</v>
      </c>
      <c r="AA168" s="7">
        <v>124.1</v>
      </c>
      <c r="AB168" s="7">
        <v>135.69999999999999</v>
      </c>
      <c r="AC168" s="7">
        <v>123.3</v>
      </c>
      <c r="AD168" s="7">
        <v>123.8</v>
      </c>
      <c r="AE168" s="7">
        <v>132.69999999999999</v>
      </c>
    </row>
    <row r="169" spans="1:31" x14ac:dyDescent="0.35">
      <c r="A169" s="6" t="s">
        <v>34</v>
      </c>
      <c r="B169" s="6">
        <v>2017</v>
      </c>
      <c r="C169" s="6" t="s">
        <v>41</v>
      </c>
      <c r="D169" s="6" t="str">
        <f t="shared" si="2"/>
        <v>August 2017</v>
      </c>
      <c r="E169" s="7">
        <v>134.30000000000001</v>
      </c>
      <c r="F169" s="7">
        <v>143.4</v>
      </c>
      <c r="G169" s="7">
        <v>129.30000000000001</v>
      </c>
      <c r="H169" s="7">
        <v>139</v>
      </c>
      <c r="I169" s="7">
        <v>118.1</v>
      </c>
      <c r="J169" s="7">
        <v>145.5</v>
      </c>
      <c r="K169" s="7">
        <v>168.6</v>
      </c>
      <c r="L169" s="7">
        <v>132.69999999999999</v>
      </c>
      <c r="M169" s="7">
        <v>121.2</v>
      </c>
      <c r="N169" s="7">
        <v>135.6</v>
      </c>
      <c r="O169" s="7">
        <v>128.69999999999999</v>
      </c>
      <c r="P169" s="7">
        <v>146.80000000000001</v>
      </c>
      <c r="Q169" s="7">
        <v>140.6</v>
      </c>
      <c r="R169" s="7">
        <v>149.80000000000001</v>
      </c>
      <c r="S169" s="7">
        <v>140.30000000000001</v>
      </c>
      <c r="T169" s="7">
        <v>133</v>
      </c>
      <c r="U169" s="7">
        <v>139.30000000000001</v>
      </c>
      <c r="V169" s="7">
        <v>134.4</v>
      </c>
      <c r="W169" s="7">
        <v>129.80000000000001</v>
      </c>
      <c r="X169" s="7">
        <v>132.80000000000001</v>
      </c>
      <c r="Y169" s="7">
        <v>130.19999999999999</v>
      </c>
      <c r="Z169" s="7">
        <v>117.3</v>
      </c>
      <c r="AA169" s="7">
        <v>127.3</v>
      </c>
      <c r="AB169" s="7">
        <v>137.6</v>
      </c>
      <c r="AC169" s="7">
        <v>124.5</v>
      </c>
      <c r="AD169" s="7">
        <v>126.8</v>
      </c>
      <c r="AE169" s="7">
        <v>135.4</v>
      </c>
    </row>
    <row r="170" spans="1:31" x14ac:dyDescent="0.35">
      <c r="A170" s="6" t="s">
        <v>30</v>
      </c>
      <c r="B170" s="6">
        <v>2017</v>
      </c>
      <c r="C170" s="6" t="s">
        <v>42</v>
      </c>
      <c r="D170" s="6" t="str">
        <f t="shared" si="2"/>
        <v>September 2017</v>
      </c>
      <c r="E170" s="7">
        <v>135.19999999999999</v>
      </c>
      <c r="F170" s="7">
        <v>142</v>
      </c>
      <c r="G170" s="7">
        <v>130.5</v>
      </c>
      <c r="H170" s="7">
        <v>140.19999999999999</v>
      </c>
      <c r="I170" s="7">
        <v>120.7</v>
      </c>
      <c r="J170" s="7">
        <v>147.80000000000001</v>
      </c>
      <c r="K170" s="7">
        <v>154.5</v>
      </c>
      <c r="L170" s="7">
        <v>137.1</v>
      </c>
      <c r="M170" s="7">
        <v>121</v>
      </c>
      <c r="N170" s="7">
        <v>134.69999999999999</v>
      </c>
      <c r="O170" s="7">
        <v>131.69999999999999</v>
      </c>
      <c r="P170" s="7">
        <v>149.30000000000001</v>
      </c>
      <c r="Q170" s="7">
        <v>139.6</v>
      </c>
      <c r="R170" s="7">
        <v>149.80000000000001</v>
      </c>
      <c r="S170" s="7">
        <v>146.1</v>
      </c>
      <c r="T170" s="7">
        <v>139.69999999999999</v>
      </c>
      <c r="U170" s="7">
        <v>145.19999999999999</v>
      </c>
      <c r="V170" s="7">
        <f>AVERAGE(V165:V169)</f>
        <v>133.19014653156793</v>
      </c>
      <c r="W170" s="7">
        <v>137.4</v>
      </c>
      <c r="X170" s="7">
        <v>137.9</v>
      </c>
      <c r="Y170" s="7">
        <v>133.4</v>
      </c>
      <c r="Z170" s="7">
        <v>121.2</v>
      </c>
      <c r="AA170" s="7">
        <v>132.30000000000001</v>
      </c>
      <c r="AB170" s="7">
        <v>139.6</v>
      </c>
      <c r="AC170" s="7">
        <v>126.7</v>
      </c>
      <c r="AD170" s="7">
        <v>130.30000000000001</v>
      </c>
      <c r="AE170" s="7">
        <v>137.6</v>
      </c>
    </row>
    <row r="171" spans="1:31" x14ac:dyDescent="0.35">
      <c r="A171" s="6" t="s">
        <v>33</v>
      </c>
      <c r="B171" s="6">
        <v>2017</v>
      </c>
      <c r="C171" s="6" t="s">
        <v>42</v>
      </c>
      <c r="D171" s="6" t="str">
        <f t="shared" si="2"/>
        <v>September 2017</v>
      </c>
      <c r="E171" s="7">
        <v>133.6</v>
      </c>
      <c r="F171" s="7">
        <v>143</v>
      </c>
      <c r="G171" s="7">
        <v>129.69999999999999</v>
      </c>
      <c r="H171" s="7">
        <v>138.69999999999999</v>
      </c>
      <c r="I171" s="7">
        <v>114.5</v>
      </c>
      <c r="J171" s="7">
        <v>137.5</v>
      </c>
      <c r="K171" s="7">
        <v>160.69999999999999</v>
      </c>
      <c r="L171" s="7">
        <v>124.5</v>
      </c>
      <c r="M171" s="7">
        <v>122.4</v>
      </c>
      <c r="N171" s="7">
        <v>137.30000000000001</v>
      </c>
      <c r="O171" s="7">
        <v>124.8</v>
      </c>
      <c r="P171" s="7">
        <v>145</v>
      </c>
      <c r="Q171" s="7">
        <v>138</v>
      </c>
      <c r="R171" s="7">
        <v>153.6</v>
      </c>
      <c r="S171" s="7">
        <v>133.30000000000001</v>
      </c>
      <c r="T171" s="7">
        <v>124.6</v>
      </c>
      <c r="U171" s="7">
        <v>132</v>
      </c>
      <c r="V171" s="7">
        <v>135.69999999999999</v>
      </c>
      <c r="W171" s="7">
        <v>120.6</v>
      </c>
      <c r="X171" s="7">
        <v>128.1</v>
      </c>
      <c r="Y171" s="7">
        <v>126.1</v>
      </c>
      <c r="Z171" s="7">
        <v>115.7</v>
      </c>
      <c r="AA171" s="7">
        <v>124.5</v>
      </c>
      <c r="AB171" s="7">
        <v>135.9</v>
      </c>
      <c r="AC171" s="7">
        <v>124.4</v>
      </c>
      <c r="AD171" s="7">
        <v>124.5</v>
      </c>
      <c r="AE171" s="7">
        <v>132.4</v>
      </c>
    </row>
    <row r="172" spans="1:31" x14ac:dyDescent="0.35">
      <c r="A172" s="6" t="s">
        <v>34</v>
      </c>
      <c r="B172" s="6">
        <v>2017</v>
      </c>
      <c r="C172" s="6" t="s">
        <v>42</v>
      </c>
      <c r="D172" s="6" t="str">
        <f t="shared" si="2"/>
        <v>September 2017</v>
      </c>
      <c r="E172" s="7">
        <v>134.69999999999999</v>
      </c>
      <c r="F172" s="7">
        <v>142.4</v>
      </c>
      <c r="G172" s="7">
        <v>130.19999999999999</v>
      </c>
      <c r="H172" s="7">
        <v>139.6</v>
      </c>
      <c r="I172" s="7">
        <v>118.4</v>
      </c>
      <c r="J172" s="7">
        <v>143</v>
      </c>
      <c r="K172" s="7">
        <v>156.6</v>
      </c>
      <c r="L172" s="7">
        <v>132.9</v>
      </c>
      <c r="M172" s="7">
        <v>121.5</v>
      </c>
      <c r="N172" s="7">
        <v>135.6</v>
      </c>
      <c r="O172" s="7">
        <v>128.80000000000001</v>
      </c>
      <c r="P172" s="7">
        <v>147.30000000000001</v>
      </c>
      <c r="Q172" s="7">
        <v>139</v>
      </c>
      <c r="R172" s="7">
        <v>150.80000000000001</v>
      </c>
      <c r="S172" s="7">
        <v>141.1</v>
      </c>
      <c r="T172" s="7">
        <v>133.4</v>
      </c>
      <c r="U172" s="7">
        <v>140</v>
      </c>
      <c r="V172" s="7">
        <v>135.69999999999999</v>
      </c>
      <c r="W172" s="7">
        <v>131</v>
      </c>
      <c r="X172" s="7">
        <v>133.30000000000001</v>
      </c>
      <c r="Y172" s="7">
        <v>130.6</v>
      </c>
      <c r="Z172" s="7">
        <v>118.3</v>
      </c>
      <c r="AA172" s="7">
        <v>127.9</v>
      </c>
      <c r="AB172" s="7">
        <v>137.4</v>
      </c>
      <c r="AC172" s="7">
        <v>125.7</v>
      </c>
      <c r="AD172" s="7">
        <v>127.5</v>
      </c>
      <c r="AE172" s="7">
        <v>135.19999999999999</v>
      </c>
    </row>
    <row r="173" spans="1:31" x14ac:dyDescent="0.35">
      <c r="A173" s="6" t="s">
        <v>30</v>
      </c>
      <c r="B173" s="6">
        <v>2017</v>
      </c>
      <c r="C173" s="6" t="s">
        <v>43</v>
      </c>
      <c r="D173" s="6" t="str">
        <f t="shared" si="2"/>
        <v>October 2017</v>
      </c>
      <c r="E173" s="7">
        <v>135.9</v>
      </c>
      <c r="F173" s="7">
        <v>141.9</v>
      </c>
      <c r="G173" s="7">
        <v>131</v>
      </c>
      <c r="H173" s="7">
        <v>141.5</v>
      </c>
      <c r="I173" s="7">
        <v>121.4</v>
      </c>
      <c r="J173" s="7">
        <v>146.69999999999999</v>
      </c>
      <c r="K173" s="7">
        <v>157.1</v>
      </c>
      <c r="L173" s="7">
        <v>136.4</v>
      </c>
      <c r="M173" s="7">
        <v>121.4</v>
      </c>
      <c r="N173" s="7">
        <v>135.6</v>
      </c>
      <c r="O173" s="7">
        <v>131.30000000000001</v>
      </c>
      <c r="P173" s="7">
        <v>150.30000000000001</v>
      </c>
      <c r="Q173" s="7">
        <v>140.4</v>
      </c>
      <c r="R173" s="7">
        <v>150.5</v>
      </c>
      <c r="S173" s="7">
        <v>147.19999999999999</v>
      </c>
      <c r="T173" s="7">
        <v>140.6</v>
      </c>
      <c r="U173" s="7">
        <v>146.19999999999999</v>
      </c>
      <c r="V173" s="7">
        <f>AVERAGE(V168:V172)</f>
        <v>134.67802930631359</v>
      </c>
      <c r="W173" s="7">
        <v>138.1</v>
      </c>
      <c r="X173" s="7">
        <v>138.4</v>
      </c>
      <c r="Y173" s="7">
        <v>134.19999999999999</v>
      </c>
      <c r="Z173" s="7">
        <v>121</v>
      </c>
      <c r="AA173" s="7">
        <v>133</v>
      </c>
      <c r="AB173" s="7">
        <v>140.1</v>
      </c>
      <c r="AC173" s="7">
        <v>127.4</v>
      </c>
      <c r="AD173" s="7">
        <v>130.69999999999999</v>
      </c>
      <c r="AE173" s="7">
        <v>138.30000000000001</v>
      </c>
    </row>
    <row r="174" spans="1:31" x14ac:dyDescent="0.35">
      <c r="A174" s="6" t="s">
        <v>33</v>
      </c>
      <c r="B174" s="6">
        <v>2017</v>
      </c>
      <c r="C174" s="6" t="s">
        <v>43</v>
      </c>
      <c r="D174" s="6" t="str">
        <f t="shared" si="2"/>
        <v>October 2017</v>
      </c>
      <c r="E174" s="7">
        <v>133.9</v>
      </c>
      <c r="F174" s="7">
        <v>142.80000000000001</v>
      </c>
      <c r="G174" s="7">
        <v>131.4</v>
      </c>
      <c r="H174" s="7">
        <v>139.1</v>
      </c>
      <c r="I174" s="7">
        <v>114.9</v>
      </c>
      <c r="J174" s="7">
        <v>135.6</v>
      </c>
      <c r="K174" s="7">
        <v>173.2</v>
      </c>
      <c r="L174" s="7">
        <v>124.1</v>
      </c>
      <c r="M174" s="7">
        <v>122.6</v>
      </c>
      <c r="N174" s="7">
        <v>137.80000000000001</v>
      </c>
      <c r="O174" s="7">
        <v>125.1</v>
      </c>
      <c r="P174" s="7">
        <v>145.5</v>
      </c>
      <c r="Q174" s="7">
        <v>139.69999999999999</v>
      </c>
      <c r="R174" s="7">
        <v>154.6</v>
      </c>
      <c r="S174" s="7">
        <v>134</v>
      </c>
      <c r="T174" s="7">
        <v>124.9</v>
      </c>
      <c r="U174" s="7">
        <v>132.6</v>
      </c>
      <c r="V174" s="7">
        <v>137.30000000000001</v>
      </c>
      <c r="W174" s="7">
        <v>122.6</v>
      </c>
      <c r="X174" s="7">
        <v>128.30000000000001</v>
      </c>
      <c r="Y174" s="7">
        <v>126.6</v>
      </c>
      <c r="Z174" s="7">
        <v>115</v>
      </c>
      <c r="AA174" s="7">
        <v>124.8</v>
      </c>
      <c r="AB174" s="7">
        <v>136.30000000000001</v>
      </c>
      <c r="AC174" s="7">
        <v>124.6</v>
      </c>
      <c r="AD174" s="7">
        <v>124.5</v>
      </c>
      <c r="AE174" s="7">
        <v>133.5</v>
      </c>
    </row>
    <row r="175" spans="1:31" x14ac:dyDescent="0.35">
      <c r="A175" s="6" t="s">
        <v>34</v>
      </c>
      <c r="B175" s="6">
        <v>2017</v>
      </c>
      <c r="C175" s="6" t="s">
        <v>43</v>
      </c>
      <c r="D175" s="6" t="str">
        <f t="shared" si="2"/>
        <v>October 2017</v>
      </c>
      <c r="E175" s="7">
        <v>135.30000000000001</v>
      </c>
      <c r="F175" s="7">
        <v>142.19999999999999</v>
      </c>
      <c r="G175" s="7">
        <v>131.19999999999999</v>
      </c>
      <c r="H175" s="7">
        <v>140.6</v>
      </c>
      <c r="I175" s="7">
        <v>119</v>
      </c>
      <c r="J175" s="7">
        <v>141.5</v>
      </c>
      <c r="K175" s="7">
        <v>162.6</v>
      </c>
      <c r="L175" s="7">
        <v>132.30000000000001</v>
      </c>
      <c r="M175" s="7">
        <v>121.8</v>
      </c>
      <c r="N175" s="7">
        <v>136.30000000000001</v>
      </c>
      <c r="O175" s="7">
        <v>128.69999999999999</v>
      </c>
      <c r="P175" s="7">
        <v>148.1</v>
      </c>
      <c r="Q175" s="7">
        <v>140.1</v>
      </c>
      <c r="R175" s="7">
        <v>151.6</v>
      </c>
      <c r="S175" s="7">
        <v>142</v>
      </c>
      <c r="T175" s="7">
        <v>134.1</v>
      </c>
      <c r="U175" s="7">
        <v>140.80000000000001</v>
      </c>
      <c r="V175" s="7">
        <v>137.30000000000001</v>
      </c>
      <c r="W175" s="7">
        <v>132.19999999999999</v>
      </c>
      <c r="X175" s="7">
        <v>133.6</v>
      </c>
      <c r="Y175" s="7">
        <v>131.30000000000001</v>
      </c>
      <c r="Z175" s="7">
        <v>117.8</v>
      </c>
      <c r="AA175" s="7">
        <v>128.4</v>
      </c>
      <c r="AB175" s="7">
        <v>137.9</v>
      </c>
      <c r="AC175" s="7">
        <v>126.2</v>
      </c>
      <c r="AD175" s="7">
        <v>127.7</v>
      </c>
      <c r="AE175" s="7">
        <v>136.1</v>
      </c>
    </row>
    <row r="176" spans="1:31" x14ac:dyDescent="0.35">
      <c r="A176" s="6" t="s">
        <v>30</v>
      </c>
      <c r="B176" s="6">
        <v>2017</v>
      </c>
      <c r="C176" s="6" t="s">
        <v>45</v>
      </c>
      <c r="D176" s="6" t="str">
        <f t="shared" si="2"/>
        <v>November 2017</v>
      </c>
      <c r="E176" s="7">
        <v>136.30000000000001</v>
      </c>
      <c r="F176" s="7">
        <v>142.5</v>
      </c>
      <c r="G176" s="7">
        <v>140.5</v>
      </c>
      <c r="H176" s="7">
        <v>141.5</v>
      </c>
      <c r="I176" s="7">
        <v>121.6</v>
      </c>
      <c r="J176" s="7">
        <v>147.30000000000001</v>
      </c>
      <c r="K176" s="7">
        <v>168</v>
      </c>
      <c r="L176" s="7">
        <v>135.80000000000001</v>
      </c>
      <c r="M176" s="7">
        <v>122.5</v>
      </c>
      <c r="N176" s="7">
        <v>136</v>
      </c>
      <c r="O176" s="7">
        <v>131.9</v>
      </c>
      <c r="P176" s="7">
        <v>151.4</v>
      </c>
      <c r="Q176" s="7">
        <v>142.4</v>
      </c>
      <c r="R176" s="7">
        <v>152.1</v>
      </c>
      <c r="S176" s="7">
        <v>148.19999999999999</v>
      </c>
      <c r="T176" s="7">
        <v>141.5</v>
      </c>
      <c r="U176" s="7">
        <v>147.30000000000001</v>
      </c>
      <c r="V176" s="7">
        <f>AVERAGE(V171:V175)</f>
        <v>136.13560586126272</v>
      </c>
      <c r="W176" s="7">
        <v>141.1</v>
      </c>
      <c r="X176" s="7">
        <v>139.4</v>
      </c>
      <c r="Y176" s="7">
        <v>135.80000000000001</v>
      </c>
      <c r="Z176" s="7">
        <v>121.6</v>
      </c>
      <c r="AA176" s="7">
        <v>133.69999999999999</v>
      </c>
      <c r="AB176" s="7">
        <v>141.5</v>
      </c>
      <c r="AC176" s="7">
        <v>128.1</v>
      </c>
      <c r="AD176" s="7">
        <v>131.69999999999999</v>
      </c>
      <c r="AE176" s="7">
        <v>140</v>
      </c>
    </row>
    <row r="177" spans="1:31" x14ac:dyDescent="0.35">
      <c r="A177" s="6" t="s">
        <v>33</v>
      </c>
      <c r="B177" s="6">
        <v>2017</v>
      </c>
      <c r="C177" s="6" t="s">
        <v>45</v>
      </c>
      <c r="D177" s="6" t="str">
        <f t="shared" si="2"/>
        <v>November 2017</v>
      </c>
      <c r="E177" s="7">
        <v>134.30000000000001</v>
      </c>
      <c r="F177" s="7">
        <v>142.1</v>
      </c>
      <c r="G177" s="7">
        <v>146.69999999999999</v>
      </c>
      <c r="H177" s="7">
        <v>139.5</v>
      </c>
      <c r="I177" s="7">
        <v>115.2</v>
      </c>
      <c r="J177" s="7">
        <v>136.4</v>
      </c>
      <c r="K177" s="7">
        <v>185.2</v>
      </c>
      <c r="L177" s="7">
        <v>122.2</v>
      </c>
      <c r="M177" s="7">
        <v>123.9</v>
      </c>
      <c r="N177" s="7">
        <v>138.30000000000001</v>
      </c>
      <c r="O177" s="7">
        <v>125.4</v>
      </c>
      <c r="P177" s="7">
        <v>146</v>
      </c>
      <c r="Q177" s="7">
        <v>141.5</v>
      </c>
      <c r="R177" s="7">
        <v>156.19999999999999</v>
      </c>
      <c r="S177" s="7">
        <v>135</v>
      </c>
      <c r="T177" s="7">
        <v>125.4</v>
      </c>
      <c r="U177" s="7">
        <v>133.5</v>
      </c>
      <c r="V177" s="7">
        <v>138.6</v>
      </c>
      <c r="W177" s="7">
        <v>125.7</v>
      </c>
      <c r="X177" s="7">
        <v>128.80000000000001</v>
      </c>
      <c r="Y177" s="7">
        <v>127.4</v>
      </c>
      <c r="Z177" s="7">
        <v>115.3</v>
      </c>
      <c r="AA177" s="7">
        <v>125.1</v>
      </c>
      <c r="AB177" s="7">
        <v>136.6</v>
      </c>
      <c r="AC177" s="7">
        <v>124.9</v>
      </c>
      <c r="AD177" s="7">
        <v>124.9</v>
      </c>
      <c r="AE177" s="7">
        <v>134.80000000000001</v>
      </c>
    </row>
    <row r="178" spans="1:31" x14ac:dyDescent="0.35">
      <c r="A178" s="6" t="s">
        <v>34</v>
      </c>
      <c r="B178" s="6">
        <v>2017</v>
      </c>
      <c r="C178" s="6" t="s">
        <v>45</v>
      </c>
      <c r="D178" s="6" t="str">
        <f t="shared" si="2"/>
        <v>November 2017</v>
      </c>
      <c r="E178" s="7">
        <v>135.69999999999999</v>
      </c>
      <c r="F178" s="7">
        <v>142.4</v>
      </c>
      <c r="G178" s="7">
        <v>142.9</v>
      </c>
      <c r="H178" s="7">
        <v>140.80000000000001</v>
      </c>
      <c r="I178" s="7">
        <v>119.2</v>
      </c>
      <c r="J178" s="7">
        <v>142.19999999999999</v>
      </c>
      <c r="K178" s="7">
        <v>173.8</v>
      </c>
      <c r="L178" s="7">
        <v>131.19999999999999</v>
      </c>
      <c r="M178" s="7">
        <v>123</v>
      </c>
      <c r="N178" s="7">
        <v>136.80000000000001</v>
      </c>
      <c r="O178" s="7">
        <v>129.19999999999999</v>
      </c>
      <c r="P178" s="7">
        <v>148.9</v>
      </c>
      <c r="Q178" s="7">
        <v>142.1</v>
      </c>
      <c r="R178" s="7">
        <v>153.19999999999999</v>
      </c>
      <c r="S178" s="7">
        <v>143</v>
      </c>
      <c r="T178" s="7">
        <v>134.80000000000001</v>
      </c>
      <c r="U178" s="7">
        <v>141.80000000000001</v>
      </c>
      <c r="V178" s="7">
        <v>138.6</v>
      </c>
      <c r="W178" s="7">
        <v>135.30000000000001</v>
      </c>
      <c r="X178" s="7">
        <v>134.4</v>
      </c>
      <c r="Y178" s="7">
        <v>132.6</v>
      </c>
      <c r="Z178" s="7">
        <v>118.3</v>
      </c>
      <c r="AA178" s="7">
        <v>128.9</v>
      </c>
      <c r="AB178" s="7">
        <v>138.6</v>
      </c>
      <c r="AC178" s="7">
        <v>126.8</v>
      </c>
      <c r="AD178" s="7">
        <v>128.4</v>
      </c>
      <c r="AE178" s="7">
        <v>137.6</v>
      </c>
    </row>
    <row r="179" spans="1:31" x14ac:dyDescent="0.35">
      <c r="A179" s="6" t="s">
        <v>30</v>
      </c>
      <c r="B179" s="6">
        <v>2017</v>
      </c>
      <c r="C179" s="6" t="s">
        <v>46</v>
      </c>
      <c r="D179" s="6" t="str">
        <f t="shared" si="2"/>
        <v>December 2017</v>
      </c>
      <c r="E179" s="7">
        <v>136.4</v>
      </c>
      <c r="F179" s="7">
        <v>143.69999999999999</v>
      </c>
      <c r="G179" s="7">
        <v>144.80000000000001</v>
      </c>
      <c r="H179" s="7">
        <v>141.9</v>
      </c>
      <c r="I179" s="7">
        <v>123.1</v>
      </c>
      <c r="J179" s="7">
        <v>147.19999999999999</v>
      </c>
      <c r="K179" s="7">
        <v>161</v>
      </c>
      <c r="L179" s="7">
        <v>133.80000000000001</v>
      </c>
      <c r="M179" s="7">
        <v>121.9</v>
      </c>
      <c r="N179" s="7">
        <v>135.80000000000001</v>
      </c>
      <c r="O179" s="7">
        <v>131.1</v>
      </c>
      <c r="P179" s="7">
        <v>151.4</v>
      </c>
      <c r="Q179" s="7">
        <v>141.5</v>
      </c>
      <c r="R179" s="7">
        <v>153.19999999999999</v>
      </c>
      <c r="S179" s="7">
        <v>148</v>
      </c>
      <c r="T179" s="7">
        <v>141.9</v>
      </c>
      <c r="U179" s="7">
        <v>147.19999999999999</v>
      </c>
      <c r="V179" s="7">
        <f>AVERAGE(V174:V178)</f>
        <v>137.58712117225255</v>
      </c>
      <c r="W179" s="7">
        <v>142.6</v>
      </c>
      <c r="X179" s="7">
        <v>139.5</v>
      </c>
      <c r="Y179" s="7">
        <v>136.1</v>
      </c>
      <c r="Z179" s="7">
        <v>122</v>
      </c>
      <c r="AA179" s="7">
        <v>133.4</v>
      </c>
      <c r="AB179" s="7">
        <v>141.1</v>
      </c>
      <c r="AC179" s="7">
        <v>127.8</v>
      </c>
      <c r="AD179" s="7">
        <v>131.9</v>
      </c>
      <c r="AE179" s="7">
        <v>139.80000000000001</v>
      </c>
    </row>
    <row r="180" spans="1:31" x14ac:dyDescent="0.35">
      <c r="A180" s="6" t="s">
        <v>33</v>
      </c>
      <c r="B180" s="6">
        <v>2017</v>
      </c>
      <c r="C180" s="6" t="s">
        <v>46</v>
      </c>
      <c r="D180" s="6" t="str">
        <f t="shared" si="2"/>
        <v>December 2017</v>
      </c>
      <c r="E180" s="7">
        <v>134.4</v>
      </c>
      <c r="F180" s="7">
        <v>142.6</v>
      </c>
      <c r="G180" s="7">
        <v>145.9</v>
      </c>
      <c r="H180" s="7">
        <v>139.5</v>
      </c>
      <c r="I180" s="7">
        <v>115.9</v>
      </c>
      <c r="J180" s="7">
        <v>135</v>
      </c>
      <c r="K180" s="7">
        <v>163.19999999999999</v>
      </c>
      <c r="L180" s="7">
        <v>119.8</v>
      </c>
      <c r="M180" s="7">
        <v>120.7</v>
      </c>
      <c r="N180" s="7">
        <v>139.69999999999999</v>
      </c>
      <c r="O180" s="7">
        <v>125.7</v>
      </c>
      <c r="P180" s="7">
        <v>146.30000000000001</v>
      </c>
      <c r="Q180" s="7">
        <v>138.80000000000001</v>
      </c>
      <c r="R180" s="7">
        <v>157</v>
      </c>
      <c r="S180" s="7">
        <v>135.6</v>
      </c>
      <c r="T180" s="7">
        <v>125.6</v>
      </c>
      <c r="U180" s="7">
        <v>134</v>
      </c>
      <c r="V180" s="7">
        <v>139.1</v>
      </c>
      <c r="W180" s="7">
        <v>126.8</v>
      </c>
      <c r="X180" s="7">
        <v>129.30000000000001</v>
      </c>
      <c r="Y180" s="7">
        <v>128.19999999999999</v>
      </c>
      <c r="Z180" s="7">
        <v>115.3</v>
      </c>
      <c r="AA180" s="7">
        <v>125.6</v>
      </c>
      <c r="AB180" s="7">
        <v>136.69999999999999</v>
      </c>
      <c r="AC180" s="7">
        <v>124.6</v>
      </c>
      <c r="AD180" s="7">
        <v>125.1</v>
      </c>
      <c r="AE180" s="7">
        <v>134.1</v>
      </c>
    </row>
    <row r="181" spans="1:31" x14ac:dyDescent="0.35">
      <c r="A181" s="6" t="s">
        <v>34</v>
      </c>
      <c r="B181" s="6">
        <v>2017</v>
      </c>
      <c r="C181" s="6" t="s">
        <v>46</v>
      </c>
      <c r="D181" s="6" t="str">
        <f t="shared" si="2"/>
        <v>December 2017</v>
      </c>
      <c r="E181" s="7">
        <v>135.80000000000001</v>
      </c>
      <c r="F181" s="7">
        <v>143.30000000000001</v>
      </c>
      <c r="G181" s="7">
        <v>145.19999999999999</v>
      </c>
      <c r="H181" s="7">
        <v>141</v>
      </c>
      <c r="I181" s="7">
        <v>120.5</v>
      </c>
      <c r="J181" s="7">
        <v>141.5</v>
      </c>
      <c r="K181" s="7">
        <v>161.69999999999999</v>
      </c>
      <c r="L181" s="7">
        <v>129.1</v>
      </c>
      <c r="M181" s="7">
        <v>121.5</v>
      </c>
      <c r="N181" s="7">
        <v>137.1</v>
      </c>
      <c r="O181" s="7">
        <v>128.80000000000001</v>
      </c>
      <c r="P181" s="7">
        <v>149</v>
      </c>
      <c r="Q181" s="7">
        <v>140.5</v>
      </c>
      <c r="R181" s="7">
        <v>154.19999999999999</v>
      </c>
      <c r="S181" s="7">
        <v>143.1</v>
      </c>
      <c r="T181" s="7">
        <v>135.1</v>
      </c>
      <c r="U181" s="7">
        <v>142</v>
      </c>
      <c r="V181" s="7">
        <v>139.1</v>
      </c>
      <c r="W181" s="7">
        <v>136.6</v>
      </c>
      <c r="X181" s="7">
        <v>134.69999999999999</v>
      </c>
      <c r="Y181" s="7">
        <v>133.1</v>
      </c>
      <c r="Z181" s="7">
        <v>118.5</v>
      </c>
      <c r="AA181" s="7">
        <v>129</v>
      </c>
      <c r="AB181" s="7">
        <v>138.5</v>
      </c>
      <c r="AC181" s="7">
        <v>126.5</v>
      </c>
      <c r="AD181" s="7">
        <v>128.6</v>
      </c>
      <c r="AE181" s="7">
        <v>137.19999999999999</v>
      </c>
    </row>
    <row r="182" spans="1:31" x14ac:dyDescent="0.35">
      <c r="A182" s="6" t="s">
        <v>30</v>
      </c>
      <c r="B182" s="6">
        <v>2018</v>
      </c>
      <c r="C182" s="6" t="s">
        <v>31</v>
      </c>
      <c r="D182" s="6" t="str">
        <f t="shared" si="2"/>
        <v>January 2018</v>
      </c>
      <c r="E182" s="7">
        <v>136.6</v>
      </c>
      <c r="F182" s="7">
        <v>144.4</v>
      </c>
      <c r="G182" s="7">
        <v>143.80000000000001</v>
      </c>
      <c r="H182" s="7">
        <v>142</v>
      </c>
      <c r="I182" s="7">
        <v>123.2</v>
      </c>
      <c r="J182" s="7">
        <v>147.9</v>
      </c>
      <c r="K182" s="7">
        <v>152.1</v>
      </c>
      <c r="L182" s="7">
        <v>131.80000000000001</v>
      </c>
      <c r="M182" s="7">
        <v>119.5</v>
      </c>
      <c r="N182" s="7">
        <v>136</v>
      </c>
      <c r="O182" s="7">
        <v>131.19999999999999</v>
      </c>
      <c r="P182" s="7">
        <v>151.80000000000001</v>
      </c>
      <c r="Q182" s="7">
        <v>140.4</v>
      </c>
      <c r="R182" s="7">
        <v>153.6</v>
      </c>
      <c r="S182" s="7">
        <v>148.30000000000001</v>
      </c>
      <c r="T182" s="7">
        <v>142.30000000000001</v>
      </c>
      <c r="U182" s="7">
        <v>147.5</v>
      </c>
      <c r="V182" s="7">
        <f>AVERAGE(V177:V181)</f>
        <v>138.59742423445053</v>
      </c>
      <c r="W182" s="7">
        <v>142.30000000000001</v>
      </c>
      <c r="X182" s="7">
        <v>139.80000000000001</v>
      </c>
      <c r="Y182" s="7">
        <v>136</v>
      </c>
      <c r="Z182" s="7">
        <v>122.7</v>
      </c>
      <c r="AA182" s="7">
        <v>134.30000000000001</v>
      </c>
      <c r="AB182" s="7">
        <v>141.6</v>
      </c>
      <c r="AC182" s="7">
        <v>128.6</v>
      </c>
      <c r="AD182" s="7">
        <v>132.30000000000001</v>
      </c>
      <c r="AE182" s="7">
        <v>139.30000000000001</v>
      </c>
    </row>
    <row r="183" spans="1:31" x14ac:dyDescent="0.35">
      <c r="A183" s="6" t="s">
        <v>33</v>
      </c>
      <c r="B183" s="6">
        <v>2018</v>
      </c>
      <c r="C183" s="6" t="s">
        <v>31</v>
      </c>
      <c r="D183" s="6" t="str">
        <f t="shared" si="2"/>
        <v>January 2018</v>
      </c>
      <c r="E183" s="7">
        <v>134.6</v>
      </c>
      <c r="F183" s="7">
        <v>143.69999999999999</v>
      </c>
      <c r="G183" s="7">
        <v>143.6</v>
      </c>
      <c r="H183" s="7">
        <v>139.6</v>
      </c>
      <c r="I183" s="7">
        <v>116.4</v>
      </c>
      <c r="J183" s="7">
        <v>133.80000000000001</v>
      </c>
      <c r="K183" s="7">
        <v>150.5</v>
      </c>
      <c r="L183" s="7">
        <v>118.4</v>
      </c>
      <c r="M183" s="7">
        <v>117.3</v>
      </c>
      <c r="N183" s="7">
        <v>140.5</v>
      </c>
      <c r="O183" s="7">
        <v>125.9</v>
      </c>
      <c r="P183" s="7">
        <v>146.80000000000001</v>
      </c>
      <c r="Q183" s="7">
        <v>137.19999999999999</v>
      </c>
      <c r="R183" s="7">
        <v>157.69999999999999</v>
      </c>
      <c r="S183" s="7">
        <v>136</v>
      </c>
      <c r="T183" s="7">
        <v>125.9</v>
      </c>
      <c r="U183" s="7">
        <v>134.4</v>
      </c>
      <c r="V183" s="7">
        <v>140.4</v>
      </c>
      <c r="W183" s="7">
        <v>127.3</v>
      </c>
      <c r="X183" s="7">
        <v>129.5</v>
      </c>
      <c r="Y183" s="7">
        <v>129</v>
      </c>
      <c r="Z183" s="7">
        <v>116.3</v>
      </c>
      <c r="AA183" s="7">
        <v>126.2</v>
      </c>
      <c r="AB183" s="7">
        <v>137.1</v>
      </c>
      <c r="AC183" s="7">
        <v>125.5</v>
      </c>
      <c r="AD183" s="7">
        <v>125.8</v>
      </c>
      <c r="AE183" s="7">
        <v>134.1</v>
      </c>
    </row>
    <row r="184" spans="1:31" x14ac:dyDescent="0.35">
      <c r="A184" s="6" t="s">
        <v>34</v>
      </c>
      <c r="B184" s="6">
        <v>2018</v>
      </c>
      <c r="C184" s="6" t="s">
        <v>31</v>
      </c>
      <c r="D184" s="6" t="str">
        <f t="shared" si="2"/>
        <v>January 2018</v>
      </c>
      <c r="E184" s="7">
        <v>136</v>
      </c>
      <c r="F184" s="7">
        <v>144.19999999999999</v>
      </c>
      <c r="G184" s="7">
        <v>143.69999999999999</v>
      </c>
      <c r="H184" s="7">
        <v>141.1</v>
      </c>
      <c r="I184" s="7">
        <v>120.7</v>
      </c>
      <c r="J184" s="7">
        <v>141.30000000000001</v>
      </c>
      <c r="K184" s="7">
        <v>151.6</v>
      </c>
      <c r="L184" s="7">
        <v>127.3</v>
      </c>
      <c r="M184" s="7">
        <v>118.8</v>
      </c>
      <c r="N184" s="7">
        <v>137.5</v>
      </c>
      <c r="O184" s="7">
        <v>129</v>
      </c>
      <c r="P184" s="7">
        <v>149.5</v>
      </c>
      <c r="Q184" s="7">
        <v>139.19999999999999</v>
      </c>
      <c r="R184" s="7">
        <v>154.69999999999999</v>
      </c>
      <c r="S184" s="7">
        <v>143.5</v>
      </c>
      <c r="T184" s="7">
        <v>135.5</v>
      </c>
      <c r="U184" s="7">
        <v>142.30000000000001</v>
      </c>
      <c r="V184" s="7">
        <v>140.4</v>
      </c>
      <c r="W184" s="7">
        <v>136.6</v>
      </c>
      <c r="X184" s="7">
        <v>134.9</v>
      </c>
      <c r="Y184" s="7">
        <v>133.30000000000001</v>
      </c>
      <c r="Z184" s="7">
        <v>119.3</v>
      </c>
      <c r="AA184" s="7">
        <v>129.69999999999999</v>
      </c>
      <c r="AB184" s="7">
        <v>139</v>
      </c>
      <c r="AC184" s="7">
        <v>127.3</v>
      </c>
      <c r="AD184" s="7">
        <v>129.1</v>
      </c>
      <c r="AE184" s="7">
        <v>136.9</v>
      </c>
    </row>
    <row r="185" spans="1:31" x14ac:dyDescent="0.35">
      <c r="A185" s="6" t="s">
        <v>30</v>
      </c>
      <c r="B185" s="6">
        <v>2018</v>
      </c>
      <c r="C185" s="6" t="s">
        <v>35</v>
      </c>
      <c r="D185" s="6" t="str">
        <f t="shared" si="2"/>
        <v>February 2018</v>
      </c>
      <c r="E185" s="7">
        <v>136.4</v>
      </c>
      <c r="F185" s="7">
        <v>143.69999999999999</v>
      </c>
      <c r="G185" s="7">
        <v>140.6</v>
      </c>
      <c r="H185" s="7">
        <v>141.5</v>
      </c>
      <c r="I185" s="7">
        <v>122.9</v>
      </c>
      <c r="J185" s="7">
        <v>149.4</v>
      </c>
      <c r="K185" s="7">
        <v>142.4</v>
      </c>
      <c r="L185" s="7">
        <v>130.19999999999999</v>
      </c>
      <c r="M185" s="7">
        <v>117.9</v>
      </c>
      <c r="N185" s="7">
        <v>135.6</v>
      </c>
      <c r="O185" s="7">
        <v>130.5</v>
      </c>
      <c r="P185" s="7">
        <v>151.69999999999999</v>
      </c>
      <c r="Q185" s="7">
        <v>138.69999999999999</v>
      </c>
      <c r="R185" s="7">
        <v>153.30000000000001</v>
      </c>
      <c r="S185" s="7">
        <v>148.69999999999999</v>
      </c>
      <c r="T185" s="7">
        <v>142.4</v>
      </c>
      <c r="U185" s="7">
        <v>147.80000000000001</v>
      </c>
      <c r="V185" s="7">
        <f>AVERAGE(V180:V184)</f>
        <v>139.51948484689009</v>
      </c>
      <c r="W185" s="7">
        <v>142.4</v>
      </c>
      <c r="X185" s="7">
        <v>139.9</v>
      </c>
      <c r="Y185" s="7">
        <v>136.19999999999999</v>
      </c>
      <c r="Z185" s="7">
        <v>123.3</v>
      </c>
      <c r="AA185" s="7">
        <v>134.30000000000001</v>
      </c>
      <c r="AB185" s="7">
        <v>141.5</v>
      </c>
      <c r="AC185" s="7">
        <v>128.80000000000001</v>
      </c>
      <c r="AD185" s="7">
        <v>132.5</v>
      </c>
      <c r="AE185" s="7">
        <v>138.5</v>
      </c>
    </row>
    <row r="186" spans="1:31" x14ac:dyDescent="0.35">
      <c r="A186" s="6" t="s">
        <v>33</v>
      </c>
      <c r="B186" s="6">
        <v>2018</v>
      </c>
      <c r="C186" s="6" t="s">
        <v>35</v>
      </c>
      <c r="D186" s="6" t="str">
        <f t="shared" si="2"/>
        <v>February 2018</v>
      </c>
      <c r="E186" s="7">
        <v>134.80000000000001</v>
      </c>
      <c r="F186" s="7">
        <v>143</v>
      </c>
      <c r="G186" s="7">
        <v>139.9</v>
      </c>
      <c r="H186" s="7">
        <v>139.9</v>
      </c>
      <c r="I186" s="7">
        <v>116.2</v>
      </c>
      <c r="J186" s="7">
        <v>135.5</v>
      </c>
      <c r="K186" s="7">
        <v>136.9</v>
      </c>
      <c r="L186" s="7">
        <v>117</v>
      </c>
      <c r="M186" s="7">
        <v>115.4</v>
      </c>
      <c r="N186" s="7">
        <v>140.69999999999999</v>
      </c>
      <c r="O186" s="7">
        <v>125.9</v>
      </c>
      <c r="P186" s="7">
        <v>147.1</v>
      </c>
      <c r="Q186" s="7">
        <v>135.6</v>
      </c>
      <c r="R186" s="7">
        <v>159.30000000000001</v>
      </c>
      <c r="S186" s="7">
        <v>136.30000000000001</v>
      </c>
      <c r="T186" s="7">
        <v>126.1</v>
      </c>
      <c r="U186" s="7">
        <v>134.69999999999999</v>
      </c>
      <c r="V186" s="7">
        <v>141.30000000000001</v>
      </c>
      <c r="W186" s="7">
        <v>127.3</v>
      </c>
      <c r="X186" s="7">
        <v>129.9</v>
      </c>
      <c r="Y186" s="7">
        <v>129.80000000000001</v>
      </c>
      <c r="Z186" s="7">
        <v>117.4</v>
      </c>
      <c r="AA186" s="7">
        <v>126.5</v>
      </c>
      <c r="AB186" s="7">
        <v>137.19999999999999</v>
      </c>
      <c r="AC186" s="7">
        <v>126.2</v>
      </c>
      <c r="AD186" s="7">
        <v>126.5</v>
      </c>
      <c r="AE186" s="7">
        <v>134</v>
      </c>
    </row>
    <row r="187" spans="1:31" x14ac:dyDescent="0.35">
      <c r="A187" s="6" t="s">
        <v>34</v>
      </c>
      <c r="B187" s="6">
        <v>2018</v>
      </c>
      <c r="C187" s="6" t="s">
        <v>35</v>
      </c>
      <c r="D187" s="6" t="str">
        <f t="shared" si="2"/>
        <v>February 2018</v>
      </c>
      <c r="E187" s="7">
        <v>135.9</v>
      </c>
      <c r="F187" s="7">
        <v>143.5</v>
      </c>
      <c r="G187" s="7">
        <v>140.30000000000001</v>
      </c>
      <c r="H187" s="7">
        <v>140.9</v>
      </c>
      <c r="I187" s="7">
        <v>120.4</v>
      </c>
      <c r="J187" s="7">
        <v>142.9</v>
      </c>
      <c r="K187" s="7">
        <v>140.5</v>
      </c>
      <c r="L187" s="7">
        <v>125.8</v>
      </c>
      <c r="M187" s="7">
        <v>117.1</v>
      </c>
      <c r="N187" s="7">
        <v>137.30000000000001</v>
      </c>
      <c r="O187" s="7">
        <v>128.6</v>
      </c>
      <c r="P187" s="7">
        <v>149.6</v>
      </c>
      <c r="Q187" s="7">
        <v>137.6</v>
      </c>
      <c r="R187" s="7">
        <v>154.9</v>
      </c>
      <c r="S187" s="7">
        <v>143.80000000000001</v>
      </c>
      <c r="T187" s="7">
        <v>135.6</v>
      </c>
      <c r="U187" s="7">
        <v>142.6</v>
      </c>
      <c r="V187" s="7">
        <v>141.30000000000001</v>
      </c>
      <c r="W187" s="7">
        <v>136.69999999999999</v>
      </c>
      <c r="X187" s="7">
        <v>135.19999999999999</v>
      </c>
      <c r="Y187" s="7">
        <v>133.80000000000001</v>
      </c>
      <c r="Z187" s="7">
        <v>120.2</v>
      </c>
      <c r="AA187" s="7">
        <v>129.9</v>
      </c>
      <c r="AB187" s="7">
        <v>139</v>
      </c>
      <c r="AC187" s="7">
        <v>127.7</v>
      </c>
      <c r="AD187" s="7">
        <v>129.6</v>
      </c>
      <c r="AE187" s="7">
        <v>136.4</v>
      </c>
    </row>
    <row r="188" spans="1:31" x14ac:dyDescent="0.35">
      <c r="A188" s="6" t="s">
        <v>30</v>
      </c>
      <c r="B188" s="6">
        <v>2018</v>
      </c>
      <c r="C188" s="6" t="s">
        <v>36</v>
      </c>
      <c r="D188" s="6" t="str">
        <f t="shared" si="2"/>
        <v>March 2018</v>
      </c>
      <c r="E188" s="7">
        <v>136.80000000000001</v>
      </c>
      <c r="F188" s="7">
        <v>143.80000000000001</v>
      </c>
      <c r="G188" s="7">
        <v>140</v>
      </c>
      <c r="H188" s="7">
        <v>142</v>
      </c>
      <c r="I188" s="7">
        <v>123.2</v>
      </c>
      <c r="J188" s="7">
        <v>152.9</v>
      </c>
      <c r="K188" s="7">
        <v>138</v>
      </c>
      <c r="L188" s="7">
        <v>129.30000000000001</v>
      </c>
      <c r="M188" s="7">
        <v>117.1</v>
      </c>
      <c r="N188" s="7">
        <v>136.30000000000001</v>
      </c>
      <c r="O188" s="7">
        <v>131.19999999999999</v>
      </c>
      <c r="P188" s="7">
        <v>152.80000000000001</v>
      </c>
      <c r="Q188" s="7">
        <v>138.6</v>
      </c>
      <c r="R188" s="7">
        <v>155.1</v>
      </c>
      <c r="S188" s="7">
        <v>149.19999999999999</v>
      </c>
      <c r="T188" s="7">
        <v>143</v>
      </c>
      <c r="U188" s="7">
        <v>148.30000000000001</v>
      </c>
      <c r="V188" s="7">
        <f>AVERAGE(V183:V187)</f>
        <v>140.58389696937803</v>
      </c>
      <c r="W188" s="7">
        <v>142.6</v>
      </c>
      <c r="X188" s="7">
        <v>139.9</v>
      </c>
      <c r="Y188" s="7">
        <v>136.69999999999999</v>
      </c>
      <c r="Z188" s="7">
        <v>124.6</v>
      </c>
      <c r="AA188" s="7">
        <v>135.1</v>
      </c>
      <c r="AB188" s="7">
        <v>142.69999999999999</v>
      </c>
      <c r="AC188" s="7">
        <v>129.30000000000001</v>
      </c>
      <c r="AD188" s="7">
        <v>133.30000000000001</v>
      </c>
      <c r="AE188" s="7">
        <v>138.69999999999999</v>
      </c>
    </row>
    <row r="189" spans="1:31" x14ac:dyDescent="0.35">
      <c r="A189" s="6" t="s">
        <v>33</v>
      </c>
      <c r="B189" s="6">
        <v>2018</v>
      </c>
      <c r="C189" s="6" t="s">
        <v>36</v>
      </c>
      <c r="D189" s="6" t="str">
        <f t="shared" si="2"/>
        <v>March 2018</v>
      </c>
      <c r="E189" s="7">
        <v>135</v>
      </c>
      <c r="F189" s="7">
        <v>143.1</v>
      </c>
      <c r="G189" s="7">
        <v>135.5</v>
      </c>
      <c r="H189" s="7">
        <v>139.9</v>
      </c>
      <c r="I189" s="7">
        <v>116.5</v>
      </c>
      <c r="J189" s="7">
        <v>138.5</v>
      </c>
      <c r="K189" s="7">
        <v>128</v>
      </c>
      <c r="L189" s="7">
        <v>115.5</v>
      </c>
      <c r="M189" s="7">
        <v>114.2</v>
      </c>
      <c r="N189" s="7">
        <v>140.69999999999999</v>
      </c>
      <c r="O189" s="7">
        <v>126.2</v>
      </c>
      <c r="P189" s="7">
        <v>147.6</v>
      </c>
      <c r="Q189" s="7">
        <v>134.80000000000001</v>
      </c>
      <c r="R189" s="7">
        <v>159.69999999999999</v>
      </c>
      <c r="S189" s="7">
        <v>136.69999999999999</v>
      </c>
      <c r="T189" s="7">
        <v>126.7</v>
      </c>
      <c r="U189" s="7">
        <v>135.19999999999999</v>
      </c>
      <c r="V189" s="7">
        <v>142</v>
      </c>
      <c r="W189" s="7">
        <v>126.4</v>
      </c>
      <c r="X189" s="7">
        <v>130.80000000000001</v>
      </c>
      <c r="Y189" s="7">
        <v>130.5</v>
      </c>
      <c r="Z189" s="7">
        <v>117.8</v>
      </c>
      <c r="AA189" s="7">
        <v>126.8</v>
      </c>
      <c r="AB189" s="7">
        <v>137.80000000000001</v>
      </c>
      <c r="AC189" s="7">
        <v>126.7</v>
      </c>
      <c r="AD189" s="7">
        <v>127.1</v>
      </c>
      <c r="AE189" s="7">
        <v>134</v>
      </c>
    </row>
    <row r="190" spans="1:31" x14ac:dyDescent="0.35">
      <c r="A190" s="6" t="s">
        <v>34</v>
      </c>
      <c r="B190" s="6">
        <v>2018</v>
      </c>
      <c r="C190" s="6" t="s">
        <v>36</v>
      </c>
      <c r="D190" s="6" t="str">
        <f t="shared" si="2"/>
        <v>March 2018</v>
      </c>
      <c r="E190" s="7">
        <v>136.19999999999999</v>
      </c>
      <c r="F190" s="7">
        <v>143.6</v>
      </c>
      <c r="G190" s="7">
        <v>138.30000000000001</v>
      </c>
      <c r="H190" s="7">
        <v>141.19999999999999</v>
      </c>
      <c r="I190" s="7">
        <v>120.7</v>
      </c>
      <c r="J190" s="7">
        <v>146.19999999999999</v>
      </c>
      <c r="K190" s="7">
        <v>134.6</v>
      </c>
      <c r="L190" s="7">
        <v>124.6</v>
      </c>
      <c r="M190" s="7">
        <v>116.1</v>
      </c>
      <c r="N190" s="7">
        <v>137.80000000000001</v>
      </c>
      <c r="O190" s="7">
        <v>129.1</v>
      </c>
      <c r="P190" s="7">
        <v>150.4</v>
      </c>
      <c r="Q190" s="7">
        <v>137.19999999999999</v>
      </c>
      <c r="R190" s="7">
        <v>156.30000000000001</v>
      </c>
      <c r="S190" s="7">
        <v>144.30000000000001</v>
      </c>
      <c r="T190" s="7">
        <v>136.19999999999999</v>
      </c>
      <c r="U190" s="7">
        <v>143.1</v>
      </c>
      <c r="V190" s="7">
        <v>142</v>
      </c>
      <c r="W190" s="7">
        <v>136.5</v>
      </c>
      <c r="X190" s="7">
        <v>135.6</v>
      </c>
      <c r="Y190" s="7">
        <v>134.30000000000001</v>
      </c>
      <c r="Z190" s="7">
        <v>121</v>
      </c>
      <c r="AA190" s="7">
        <v>130.4</v>
      </c>
      <c r="AB190" s="7">
        <v>139.80000000000001</v>
      </c>
      <c r="AC190" s="7">
        <v>128.19999999999999</v>
      </c>
      <c r="AD190" s="7">
        <v>130.30000000000001</v>
      </c>
      <c r="AE190" s="7">
        <v>136.5</v>
      </c>
    </row>
    <row r="191" spans="1:31" x14ac:dyDescent="0.35">
      <c r="A191" s="6" t="s">
        <v>30</v>
      </c>
      <c r="B191" s="6">
        <v>2018</v>
      </c>
      <c r="C191" s="6" t="s">
        <v>37</v>
      </c>
      <c r="D191" s="6" t="str">
        <f t="shared" si="2"/>
        <v>April 2018</v>
      </c>
      <c r="E191" s="7">
        <v>137.1</v>
      </c>
      <c r="F191" s="7">
        <v>144.5</v>
      </c>
      <c r="G191" s="7">
        <v>135.9</v>
      </c>
      <c r="H191" s="7">
        <v>142.4</v>
      </c>
      <c r="I191" s="7">
        <v>123.5</v>
      </c>
      <c r="J191" s="7">
        <v>156.4</v>
      </c>
      <c r="K191" s="7">
        <v>135.1</v>
      </c>
      <c r="L191" s="7">
        <v>128.4</v>
      </c>
      <c r="M191" s="7">
        <v>115.2</v>
      </c>
      <c r="N191" s="7">
        <v>137.19999999999999</v>
      </c>
      <c r="O191" s="7">
        <v>131.9</v>
      </c>
      <c r="P191" s="7">
        <v>153.80000000000001</v>
      </c>
      <c r="Q191" s="7">
        <v>138.6</v>
      </c>
      <c r="R191" s="7">
        <v>156.1</v>
      </c>
      <c r="S191" s="7">
        <v>150.1</v>
      </c>
      <c r="T191" s="7">
        <v>143.30000000000001</v>
      </c>
      <c r="U191" s="7">
        <v>149.1</v>
      </c>
      <c r="V191" s="7">
        <f>AVERAGE(V186:V190)</f>
        <v>141.43677939387561</v>
      </c>
      <c r="W191" s="7">
        <v>143.80000000000001</v>
      </c>
      <c r="X191" s="7">
        <v>140.9</v>
      </c>
      <c r="Y191" s="7">
        <v>137.6</v>
      </c>
      <c r="Z191" s="7">
        <v>125.3</v>
      </c>
      <c r="AA191" s="7">
        <v>136</v>
      </c>
      <c r="AB191" s="7">
        <v>143.69999999999999</v>
      </c>
      <c r="AC191" s="7">
        <v>130.4</v>
      </c>
      <c r="AD191" s="7">
        <v>134.19999999999999</v>
      </c>
      <c r="AE191" s="7">
        <v>139.1</v>
      </c>
    </row>
    <row r="192" spans="1:31" x14ac:dyDescent="0.35">
      <c r="A192" s="6" t="s">
        <v>33</v>
      </c>
      <c r="B192" s="6">
        <v>2018</v>
      </c>
      <c r="C192" s="6" t="s">
        <v>37</v>
      </c>
      <c r="D192" s="6" t="str">
        <f t="shared" si="2"/>
        <v>April 2018</v>
      </c>
      <c r="E192" s="7">
        <v>135</v>
      </c>
      <c r="F192" s="7">
        <v>144.30000000000001</v>
      </c>
      <c r="G192" s="7">
        <v>130.80000000000001</v>
      </c>
      <c r="H192" s="7">
        <v>140.30000000000001</v>
      </c>
      <c r="I192" s="7">
        <v>116.6</v>
      </c>
      <c r="J192" s="7">
        <v>150.1</v>
      </c>
      <c r="K192" s="7">
        <v>127.6</v>
      </c>
      <c r="L192" s="7">
        <v>114</v>
      </c>
      <c r="M192" s="7">
        <v>110.6</v>
      </c>
      <c r="N192" s="7">
        <v>140.19999999999999</v>
      </c>
      <c r="O192" s="7">
        <v>126.5</v>
      </c>
      <c r="P192" s="7">
        <v>148.30000000000001</v>
      </c>
      <c r="Q192" s="7">
        <v>135.69999999999999</v>
      </c>
      <c r="R192" s="7">
        <v>159.19999999999999</v>
      </c>
      <c r="S192" s="7">
        <v>137.80000000000001</v>
      </c>
      <c r="T192" s="7">
        <v>127.4</v>
      </c>
      <c r="U192" s="7">
        <v>136.19999999999999</v>
      </c>
      <c r="V192" s="7">
        <v>142.9</v>
      </c>
      <c r="W192" s="7">
        <v>124.6</v>
      </c>
      <c r="X192" s="7">
        <v>131.80000000000001</v>
      </c>
      <c r="Y192" s="7">
        <v>131.30000000000001</v>
      </c>
      <c r="Z192" s="7">
        <v>118.9</v>
      </c>
      <c r="AA192" s="7">
        <v>127.6</v>
      </c>
      <c r="AB192" s="7">
        <v>139.69999999999999</v>
      </c>
      <c r="AC192" s="7">
        <v>127.6</v>
      </c>
      <c r="AD192" s="7">
        <v>128.19999999999999</v>
      </c>
      <c r="AE192" s="7">
        <v>134.80000000000001</v>
      </c>
    </row>
    <row r="193" spans="1:31" x14ac:dyDescent="0.35">
      <c r="A193" s="6" t="s">
        <v>34</v>
      </c>
      <c r="B193" s="6">
        <v>2018</v>
      </c>
      <c r="C193" s="6" t="s">
        <v>37</v>
      </c>
      <c r="D193" s="6" t="str">
        <f t="shared" si="2"/>
        <v>April 2018</v>
      </c>
      <c r="E193" s="7">
        <v>136.4</v>
      </c>
      <c r="F193" s="7">
        <v>144.4</v>
      </c>
      <c r="G193" s="7">
        <v>133.9</v>
      </c>
      <c r="H193" s="7">
        <v>141.6</v>
      </c>
      <c r="I193" s="7">
        <v>121</v>
      </c>
      <c r="J193" s="7">
        <v>153.5</v>
      </c>
      <c r="K193" s="7">
        <v>132.6</v>
      </c>
      <c r="L193" s="7">
        <v>123.5</v>
      </c>
      <c r="M193" s="7">
        <v>113.7</v>
      </c>
      <c r="N193" s="7">
        <v>138.19999999999999</v>
      </c>
      <c r="O193" s="7">
        <v>129.6</v>
      </c>
      <c r="P193" s="7">
        <v>151.19999999999999</v>
      </c>
      <c r="Q193" s="7">
        <v>137.5</v>
      </c>
      <c r="R193" s="7">
        <v>156.9</v>
      </c>
      <c r="S193" s="7">
        <v>145.30000000000001</v>
      </c>
      <c r="T193" s="7">
        <v>136.69999999999999</v>
      </c>
      <c r="U193" s="7">
        <v>144</v>
      </c>
      <c r="V193" s="7">
        <v>142.9</v>
      </c>
      <c r="W193" s="7">
        <v>136.5</v>
      </c>
      <c r="X193" s="7">
        <v>136.6</v>
      </c>
      <c r="Y193" s="7">
        <v>135.19999999999999</v>
      </c>
      <c r="Z193" s="7">
        <v>121.9</v>
      </c>
      <c r="AA193" s="7">
        <v>131.30000000000001</v>
      </c>
      <c r="AB193" s="7">
        <v>141.4</v>
      </c>
      <c r="AC193" s="7">
        <v>129.19999999999999</v>
      </c>
      <c r="AD193" s="7">
        <v>131.30000000000001</v>
      </c>
      <c r="AE193" s="7">
        <v>137.1</v>
      </c>
    </row>
    <row r="194" spans="1:31" x14ac:dyDescent="0.35">
      <c r="A194" s="6" t="s">
        <v>30</v>
      </c>
      <c r="B194" s="6">
        <v>2018</v>
      </c>
      <c r="C194" s="6" t="s">
        <v>38</v>
      </c>
      <c r="D194" s="6" t="str">
        <f t="shared" si="2"/>
        <v>May 2018</v>
      </c>
      <c r="E194" s="7">
        <v>137.4</v>
      </c>
      <c r="F194" s="7">
        <v>145.69999999999999</v>
      </c>
      <c r="G194" s="7">
        <v>135.5</v>
      </c>
      <c r="H194" s="7">
        <v>142.9</v>
      </c>
      <c r="I194" s="7">
        <v>123.6</v>
      </c>
      <c r="J194" s="7">
        <v>157.5</v>
      </c>
      <c r="K194" s="7">
        <v>137.80000000000001</v>
      </c>
      <c r="L194" s="7">
        <v>127.2</v>
      </c>
      <c r="M194" s="7">
        <v>111.8</v>
      </c>
      <c r="N194" s="7">
        <v>137.4</v>
      </c>
      <c r="O194" s="7">
        <v>132.19999999999999</v>
      </c>
      <c r="P194" s="7">
        <v>154.30000000000001</v>
      </c>
      <c r="Q194" s="7">
        <v>139.1</v>
      </c>
      <c r="R194" s="7">
        <v>157</v>
      </c>
      <c r="S194" s="7">
        <v>150.80000000000001</v>
      </c>
      <c r="T194" s="7">
        <v>144.1</v>
      </c>
      <c r="U194" s="7">
        <v>149.80000000000001</v>
      </c>
      <c r="V194" s="7">
        <f>AVERAGE(V189:V193)</f>
        <v>142.24735587877512</v>
      </c>
      <c r="W194" s="7">
        <v>144.30000000000001</v>
      </c>
      <c r="X194" s="7">
        <v>141.80000000000001</v>
      </c>
      <c r="Y194" s="7">
        <v>138.4</v>
      </c>
      <c r="Z194" s="7">
        <v>126.4</v>
      </c>
      <c r="AA194" s="7">
        <v>136.80000000000001</v>
      </c>
      <c r="AB194" s="7">
        <v>144.4</v>
      </c>
      <c r="AC194" s="7">
        <v>131.19999999999999</v>
      </c>
      <c r="AD194" s="7">
        <v>135.1</v>
      </c>
      <c r="AE194" s="7">
        <v>139.80000000000001</v>
      </c>
    </row>
    <row r="195" spans="1:31" x14ac:dyDescent="0.35">
      <c r="A195" s="6" t="s">
        <v>33</v>
      </c>
      <c r="B195" s="6">
        <v>2018</v>
      </c>
      <c r="C195" s="6" t="s">
        <v>38</v>
      </c>
      <c r="D195" s="6" t="str">
        <f t="shared" ref="D195:D258" si="3">_xlfn.CONCAT(C195, " ",B195)</f>
        <v>May 2018</v>
      </c>
      <c r="E195" s="7">
        <v>135</v>
      </c>
      <c r="F195" s="7">
        <v>148.19999999999999</v>
      </c>
      <c r="G195" s="7">
        <v>130.5</v>
      </c>
      <c r="H195" s="7">
        <v>140.69999999999999</v>
      </c>
      <c r="I195" s="7">
        <v>116.4</v>
      </c>
      <c r="J195" s="7">
        <v>151.30000000000001</v>
      </c>
      <c r="K195" s="7">
        <v>131.4</v>
      </c>
      <c r="L195" s="7">
        <v>112.8</v>
      </c>
      <c r="M195" s="7">
        <v>105.3</v>
      </c>
      <c r="N195" s="7">
        <v>139.6</v>
      </c>
      <c r="O195" s="7">
        <v>126.6</v>
      </c>
      <c r="P195" s="7">
        <v>148.69999999999999</v>
      </c>
      <c r="Q195" s="7">
        <v>136.4</v>
      </c>
      <c r="R195" s="7">
        <v>160.30000000000001</v>
      </c>
      <c r="S195" s="7">
        <v>138.6</v>
      </c>
      <c r="T195" s="7">
        <v>127.9</v>
      </c>
      <c r="U195" s="7">
        <v>137</v>
      </c>
      <c r="V195" s="7">
        <v>143.19999999999999</v>
      </c>
      <c r="W195" s="7">
        <v>124.7</v>
      </c>
      <c r="X195" s="7">
        <v>132.5</v>
      </c>
      <c r="Y195" s="7">
        <v>132</v>
      </c>
      <c r="Z195" s="7">
        <v>119.8</v>
      </c>
      <c r="AA195" s="7">
        <v>128</v>
      </c>
      <c r="AB195" s="7">
        <v>140.4</v>
      </c>
      <c r="AC195" s="7">
        <v>128.1</v>
      </c>
      <c r="AD195" s="7">
        <v>128.9</v>
      </c>
      <c r="AE195" s="7">
        <v>135.4</v>
      </c>
    </row>
    <row r="196" spans="1:31" x14ac:dyDescent="0.35">
      <c r="A196" s="6" t="s">
        <v>34</v>
      </c>
      <c r="B196" s="6">
        <v>2018</v>
      </c>
      <c r="C196" s="6" t="s">
        <v>38</v>
      </c>
      <c r="D196" s="6" t="str">
        <f t="shared" si="3"/>
        <v>May 2018</v>
      </c>
      <c r="E196" s="7">
        <v>136.6</v>
      </c>
      <c r="F196" s="7">
        <v>146.6</v>
      </c>
      <c r="G196" s="7">
        <v>133.6</v>
      </c>
      <c r="H196" s="7">
        <v>142.1</v>
      </c>
      <c r="I196" s="7">
        <v>121</v>
      </c>
      <c r="J196" s="7">
        <v>154.6</v>
      </c>
      <c r="K196" s="7">
        <v>135.6</v>
      </c>
      <c r="L196" s="7">
        <v>122.3</v>
      </c>
      <c r="M196" s="7">
        <v>109.6</v>
      </c>
      <c r="N196" s="7">
        <v>138.1</v>
      </c>
      <c r="O196" s="7">
        <v>129.9</v>
      </c>
      <c r="P196" s="7">
        <v>151.69999999999999</v>
      </c>
      <c r="Q196" s="7">
        <v>138.1</v>
      </c>
      <c r="R196" s="7">
        <v>157.9</v>
      </c>
      <c r="S196" s="7">
        <v>146</v>
      </c>
      <c r="T196" s="7">
        <v>137.4</v>
      </c>
      <c r="U196" s="7">
        <v>144.69999999999999</v>
      </c>
      <c r="V196" s="7">
        <v>143.19999999999999</v>
      </c>
      <c r="W196" s="7">
        <v>136.9</v>
      </c>
      <c r="X196" s="7">
        <v>137.4</v>
      </c>
      <c r="Y196" s="7">
        <v>136</v>
      </c>
      <c r="Z196" s="7">
        <v>122.9</v>
      </c>
      <c r="AA196" s="7">
        <v>131.80000000000001</v>
      </c>
      <c r="AB196" s="7">
        <v>142.1</v>
      </c>
      <c r="AC196" s="7">
        <v>129.9</v>
      </c>
      <c r="AD196" s="7">
        <v>132.1</v>
      </c>
      <c r="AE196" s="7">
        <v>137.80000000000001</v>
      </c>
    </row>
    <row r="197" spans="1:31" x14ac:dyDescent="0.35">
      <c r="A197" s="6" t="s">
        <v>30</v>
      </c>
      <c r="B197" s="6">
        <v>2018</v>
      </c>
      <c r="C197" s="6" t="s">
        <v>39</v>
      </c>
      <c r="D197" s="6" t="str">
        <f t="shared" si="3"/>
        <v>June 2018</v>
      </c>
      <c r="E197" s="7">
        <v>137.6</v>
      </c>
      <c r="F197" s="7">
        <v>148.1</v>
      </c>
      <c r="G197" s="7">
        <v>136.69999999999999</v>
      </c>
      <c r="H197" s="7">
        <v>143.19999999999999</v>
      </c>
      <c r="I197" s="7">
        <v>124</v>
      </c>
      <c r="J197" s="7">
        <v>154.1</v>
      </c>
      <c r="K197" s="7">
        <v>143.5</v>
      </c>
      <c r="L197" s="7">
        <v>126</v>
      </c>
      <c r="M197" s="7">
        <v>112.4</v>
      </c>
      <c r="N197" s="7">
        <v>137.6</v>
      </c>
      <c r="O197" s="7">
        <v>132.80000000000001</v>
      </c>
      <c r="P197" s="7">
        <v>154.30000000000001</v>
      </c>
      <c r="Q197" s="7">
        <v>140</v>
      </c>
      <c r="R197" s="7">
        <v>157.30000000000001</v>
      </c>
      <c r="S197" s="7">
        <v>151.30000000000001</v>
      </c>
      <c r="T197" s="7">
        <v>144.69999999999999</v>
      </c>
      <c r="U197" s="7">
        <v>150.30000000000001</v>
      </c>
      <c r="V197" s="7">
        <f>AVERAGE(V192:V196)</f>
        <v>142.88947117575503</v>
      </c>
      <c r="W197" s="7">
        <v>145.1</v>
      </c>
      <c r="X197" s="7">
        <v>142.19999999999999</v>
      </c>
      <c r="Y197" s="7">
        <v>138.4</v>
      </c>
      <c r="Z197" s="7">
        <v>127.4</v>
      </c>
      <c r="AA197" s="7">
        <v>137.80000000000001</v>
      </c>
      <c r="AB197" s="7">
        <v>145.1</v>
      </c>
      <c r="AC197" s="7">
        <v>131.4</v>
      </c>
      <c r="AD197" s="7">
        <v>135.6</v>
      </c>
      <c r="AE197" s="7">
        <v>140.5</v>
      </c>
    </row>
    <row r="198" spans="1:31" x14ac:dyDescent="0.35">
      <c r="A198" s="6" t="s">
        <v>33</v>
      </c>
      <c r="B198" s="6">
        <v>2018</v>
      </c>
      <c r="C198" s="6" t="s">
        <v>39</v>
      </c>
      <c r="D198" s="6" t="str">
        <f t="shared" si="3"/>
        <v>June 2018</v>
      </c>
      <c r="E198" s="7">
        <v>135.30000000000001</v>
      </c>
      <c r="F198" s="7">
        <v>149.69999999999999</v>
      </c>
      <c r="G198" s="7">
        <v>133.9</v>
      </c>
      <c r="H198" s="7">
        <v>140.80000000000001</v>
      </c>
      <c r="I198" s="7">
        <v>116.6</v>
      </c>
      <c r="J198" s="7">
        <v>152.19999999999999</v>
      </c>
      <c r="K198" s="7">
        <v>144</v>
      </c>
      <c r="L198" s="7">
        <v>112.3</v>
      </c>
      <c r="M198" s="7">
        <v>108.4</v>
      </c>
      <c r="N198" s="7">
        <v>140</v>
      </c>
      <c r="O198" s="7">
        <v>126.7</v>
      </c>
      <c r="P198" s="7">
        <v>149</v>
      </c>
      <c r="Q198" s="7">
        <v>138.4</v>
      </c>
      <c r="R198" s="7">
        <v>161</v>
      </c>
      <c r="S198" s="7">
        <v>138.9</v>
      </c>
      <c r="T198" s="7">
        <v>128.69999999999999</v>
      </c>
      <c r="U198" s="7">
        <v>137.4</v>
      </c>
      <c r="V198" s="7">
        <v>142.5</v>
      </c>
      <c r="W198" s="7">
        <v>126.5</v>
      </c>
      <c r="X198" s="7">
        <v>133.1</v>
      </c>
      <c r="Y198" s="7">
        <v>132.6</v>
      </c>
      <c r="Z198" s="7">
        <v>120.4</v>
      </c>
      <c r="AA198" s="7">
        <v>128.5</v>
      </c>
      <c r="AB198" s="7">
        <v>141.19999999999999</v>
      </c>
      <c r="AC198" s="7">
        <v>128.19999999999999</v>
      </c>
      <c r="AD198" s="7">
        <v>129.5</v>
      </c>
      <c r="AE198" s="7">
        <v>136.19999999999999</v>
      </c>
    </row>
    <row r="199" spans="1:31" x14ac:dyDescent="0.35">
      <c r="A199" s="6" t="s">
        <v>34</v>
      </c>
      <c r="B199" s="6">
        <v>2018</v>
      </c>
      <c r="C199" s="6" t="s">
        <v>39</v>
      </c>
      <c r="D199" s="6" t="str">
        <f t="shared" si="3"/>
        <v>June 2018</v>
      </c>
      <c r="E199" s="7">
        <v>136.9</v>
      </c>
      <c r="F199" s="7">
        <v>148.69999999999999</v>
      </c>
      <c r="G199" s="7">
        <v>135.6</v>
      </c>
      <c r="H199" s="7">
        <v>142.30000000000001</v>
      </c>
      <c r="I199" s="7">
        <v>121.3</v>
      </c>
      <c r="J199" s="7">
        <v>153.19999999999999</v>
      </c>
      <c r="K199" s="7">
        <v>143.69999999999999</v>
      </c>
      <c r="L199" s="7">
        <v>121.4</v>
      </c>
      <c r="M199" s="7">
        <v>111.1</v>
      </c>
      <c r="N199" s="7">
        <v>138.4</v>
      </c>
      <c r="O199" s="7">
        <v>130.30000000000001</v>
      </c>
      <c r="P199" s="7">
        <v>151.80000000000001</v>
      </c>
      <c r="Q199" s="7">
        <v>139.4</v>
      </c>
      <c r="R199" s="7">
        <v>158.30000000000001</v>
      </c>
      <c r="S199" s="7">
        <v>146.4</v>
      </c>
      <c r="T199" s="7">
        <v>138.1</v>
      </c>
      <c r="U199" s="7">
        <v>145.19999999999999</v>
      </c>
      <c r="V199" s="7">
        <v>142.5</v>
      </c>
      <c r="W199" s="7">
        <v>138.1</v>
      </c>
      <c r="X199" s="7">
        <v>137.9</v>
      </c>
      <c r="Y199" s="7">
        <v>136.19999999999999</v>
      </c>
      <c r="Z199" s="7">
        <v>123.7</v>
      </c>
      <c r="AA199" s="7">
        <v>132.6</v>
      </c>
      <c r="AB199" s="7">
        <v>142.80000000000001</v>
      </c>
      <c r="AC199" s="7">
        <v>130.1</v>
      </c>
      <c r="AD199" s="7">
        <v>132.6</v>
      </c>
      <c r="AE199" s="7">
        <v>138.5</v>
      </c>
    </row>
    <row r="200" spans="1:31" x14ac:dyDescent="0.35">
      <c r="A200" s="6" t="s">
        <v>30</v>
      </c>
      <c r="B200" s="6">
        <v>2018</v>
      </c>
      <c r="C200" s="6" t="s">
        <v>40</v>
      </c>
      <c r="D200" s="6" t="str">
        <f t="shared" si="3"/>
        <v>July 2018</v>
      </c>
      <c r="E200" s="7">
        <v>138.4</v>
      </c>
      <c r="F200" s="7">
        <v>149.30000000000001</v>
      </c>
      <c r="G200" s="7">
        <v>139.30000000000001</v>
      </c>
      <c r="H200" s="7">
        <v>143.4</v>
      </c>
      <c r="I200" s="7">
        <v>124.1</v>
      </c>
      <c r="J200" s="7">
        <v>153.30000000000001</v>
      </c>
      <c r="K200" s="7">
        <v>154.19999999999999</v>
      </c>
      <c r="L200" s="7">
        <v>126.4</v>
      </c>
      <c r="M200" s="7">
        <v>114.3</v>
      </c>
      <c r="N200" s="7">
        <v>138.19999999999999</v>
      </c>
      <c r="O200" s="7">
        <v>132.80000000000001</v>
      </c>
      <c r="P200" s="7">
        <v>154.80000000000001</v>
      </c>
      <c r="Q200" s="7">
        <v>142</v>
      </c>
      <c r="R200" s="7">
        <v>156.1</v>
      </c>
      <c r="S200" s="7">
        <v>151.5</v>
      </c>
      <c r="T200" s="7">
        <v>145.1</v>
      </c>
      <c r="U200" s="7">
        <v>150.6</v>
      </c>
      <c r="V200" s="7">
        <f>AVERAGE(V195:V199)</f>
        <v>142.85789423515101</v>
      </c>
      <c r="W200" s="7">
        <v>146.80000000000001</v>
      </c>
      <c r="X200" s="7">
        <v>143.1</v>
      </c>
      <c r="Y200" s="7">
        <v>139</v>
      </c>
      <c r="Z200" s="7">
        <v>127.5</v>
      </c>
      <c r="AA200" s="7">
        <v>138.4</v>
      </c>
      <c r="AB200" s="7">
        <v>145.80000000000001</v>
      </c>
      <c r="AC200" s="7">
        <v>131.4</v>
      </c>
      <c r="AD200" s="7">
        <v>136</v>
      </c>
      <c r="AE200" s="7">
        <v>141.80000000000001</v>
      </c>
    </row>
    <row r="201" spans="1:31" x14ac:dyDescent="0.35">
      <c r="A201" s="6" t="s">
        <v>33</v>
      </c>
      <c r="B201" s="6">
        <v>2018</v>
      </c>
      <c r="C201" s="6" t="s">
        <v>40</v>
      </c>
      <c r="D201" s="6" t="str">
        <f t="shared" si="3"/>
        <v>July 2018</v>
      </c>
      <c r="E201" s="7">
        <v>135.6</v>
      </c>
      <c r="F201" s="7">
        <v>148.6</v>
      </c>
      <c r="G201" s="7">
        <v>139.1</v>
      </c>
      <c r="H201" s="7">
        <v>141</v>
      </c>
      <c r="I201" s="7">
        <v>116.7</v>
      </c>
      <c r="J201" s="7">
        <v>149.69999999999999</v>
      </c>
      <c r="K201" s="7">
        <v>159.19999999999999</v>
      </c>
      <c r="L201" s="7">
        <v>112.6</v>
      </c>
      <c r="M201" s="7">
        <v>111.8</v>
      </c>
      <c r="N201" s="7">
        <v>140.30000000000001</v>
      </c>
      <c r="O201" s="7">
        <v>126.8</v>
      </c>
      <c r="P201" s="7">
        <v>149.4</v>
      </c>
      <c r="Q201" s="7">
        <v>140.30000000000001</v>
      </c>
      <c r="R201" s="7">
        <v>161.4</v>
      </c>
      <c r="S201" s="7">
        <v>139.6</v>
      </c>
      <c r="T201" s="7">
        <v>128.9</v>
      </c>
      <c r="U201" s="7">
        <v>137.9</v>
      </c>
      <c r="V201" s="7">
        <v>143.6</v>
      </c>
      <c r="W201" s="7">
        <v>128.1</v>
      </c>
      <c r="X201" s="7">
        <v>133.6</v>
      </c>
      <c r="Y201" s="7">
        <v>133.6</v>
      </c>
      <c r="Z201" s="7">
        <v>120.1</v>
      </c>
      <c r="AA201" s="7">
        <v>129</v>
      </c>
      <c r="AB201" s="7">
        <v>144</v>
      </c>
      <c r="AC201" s="7">
        <v>128.19999999999999</v>
      </c>
      <c r="AD201" s="7">
        <v>130.19999999999999</v>
      </c>
      <c r="AE201" s="7">
        <v>137.5</v>
      </c>
    </row>
    <row r="202" spans="1:31" x14ac:dyDescent="0.35">
      <c r="A202" s="6" t="s">
        <v>34</v>
      </c>
      <c r="B202" s="6">
        <v>2018</v>
      </c>
      <c r="C202" s="6" t="s">
        <v>40</v>
      </c>
      <c r="D202" s="6" t="str">
        <f t="shared" si="3"/>
        <v>July 2018</v>
      </c>
      <c r="E202" s="7">
        <v>137.5</v>
      </c>
      <c r="F202" s="7">
        <v>149.1</v>
      </c>
      <c r="G202" s="7">
        <v>139.19999999999999</v>
      </c>
      <c r="H202" s="7">
        <v>142.5</v>
      </c>
      <c r="I202" s="7">
        <v>121.4</v>
      </c>
      <c r="J202" s="7">
        <v>151.6</v>
      </c>
      <c r="K202" s="7">
        <v>155.9</v>
      </c>
      <c r="L202" s="7">
        <v>121.7</v>
      </c>
      <c r="M202" s="7">
        <v>113.5</v>
      </c>
      <c r="N202" s="7">
        <v>138.9</v>
      </c>
      <c r="O202" s="7">
        <v>130.30000000000001</v>
      </c>
      <c r="P202" s="7">
        <v>152.30000000000001</v>
      </c>
      <c r="Q202" s="7">
        <v>141.4</v>
      </c>
      <c r="R202" s="7">
        <v>157.5</v>
      </c>
      <c r="S202" s="7">
        <v>146.80000000000001</v>
      </c>
      <c r="T202" s="7">
        <v>138.4</v>
      </c>
      <c r="U202" s="7">
        <v>145.6</v>
      </c>
      <c r="V202" s="7">
        <v>143.6</v>
      </c>
      <c r="W202" s="7">
        <v>139.69999999999999</v>
      </c>
      <c r="X202" s="7">
        <v>138.6</v>
      </c>
      <c r="Y202" s="7">
        <v>137</v>
      </c>
      <c r="Z202" s="7">
        <v>123.6</v>
      </c>
      <c r="AA202" s="7">
        <v>133.1</v>
      </c>
      <c r="AB202" s="7">
        <v>144.69999999999999</v>
      </c>
      <c r="AC202" s="7">
        <v>130.1</v>
      </c>
      <c r="AD202" s="7">
        <v>133.19999999999999</v>
      </c>
      <c r="AE202" s="7">
        <v>139.80000000000001</v>
      </c>
    </row>
    <row r="203" spans="1:31" x14ac:dyDescent="0.35">
      <c r="A203" s="6" t="s">
        <v>30</v>
      </c>
      <c r="B203" s="6">
        <v>2018</v>
      </c>
      <c r="C203" s="6" t="s">
        <v>41</v>
      </c>
      <c r="D203" s="6" t="str">
        <f t="shared" si="3"/>
        <v>August 2018</v>
      </c>
      <c r="E203" s="7">
        <v>139.19999999999999</v>
      </c>
      <c r="F203" s="7">
        <v>148.80000000000001</v>
      </c>
      <c r="G203" s="7">
        <v>139.1</v>
      </c>
      <c r="H203" s="7">
        <v>143.5</v>
      </c>
      <c r="I203" s="7">
        <v>125</v>
      </c>
      <c r="J203" s="7">
        <v>154.4</v>
      </c>
      <c r="K203" s="7">
        <v>156.30000000000001</v>
      </c>
      <c r="L203" s="7">
        <v>126.8</v>
      </c>
      <c r="M203" s="7">
        <v>115.4</v>
      </c>
      <c r="N203" s="7">
        <v>138.6</v>
      </c>
      <c r="O203" s="7">
        <v>133.80000000000001</v>
      </c>
      <c r="P203" s="7">
        <v>155.19999999999999</v>
      </c>
      <c r="Q203" s="7">
        <v>142.69999999999999</v>
      </c>
      <c r="R203" s="7">
        <v>156.4</v>
      </c>
      <c r="S203" s="7">
        <v>152.1</v>
      </c>
      <c r="T203" s="7">
        <v>145.80000000000001</v>
      </c>
      <c r="U203" s="7">
        <v>151.30000000000001</v>
      </c>
      <c r="V203" s="7">
        <f>AVERAGE(V198:V202)</f>
        <v>143.01157884703019</v>
      </c>
      <c r="W203" s="7">
        <v>147.69999999999999</v>
      </c>
      <c r="X203" s="7">
        <v>143.80000000000001</v>
      </c>
      <c r="Y203" s="7">
        <v>139.4</v>
      </c>
      <c r="Z203" s="7">
        <v>128.30000000000001</v>
      </c>
      <c r="AA203" s="7">
        <v>138.6</v>
      </c>
      <c r="AB203" s="7">
        <v>146.9</v>
      </c>
      <c r="AC203" s="7">
        <v>131.30000000000001</v>
      </c>
      <c r="AD203" s="7">
        <v>136.6</v>
      </c>
      <c r="AE203" s="7">
        <v>142.5</v>
      </c>
    </row>
    <row r="204" spans="1:31" x14ac:dyDescent="0.35">
      <c r="A204" s="6" t="s">
        <v>33</v>
      </c>
      <c r="B204" s="6">
        <v>2018</v>
      </c>
      <c r="C204" s="6" t="s">
        <v>41</v>
      </c>
      <c r="D204" s="6" t="str">
        <f t="shared" si="3"/>
        <v>August 2018</v>
      </c>
      <c r="E204" s="7">
        <v>136.5</v>
      </c>
      <c r="F204" s="7">
        <v>146.4</v>
      </c>
      <c r="G204" s="7">
        <v>136.6</v>
      </c>
      <c r="H204" s="7">
        <v>141.19999999999999</v>
      </c>
      <c r="I204" s="7">
        <v>117.4</v>
      </c>
      <c r="J204" s="7">
        <v>146.30000000000001</v>
      </c>
      <c r="K204" s="7">
        <v>157.30000000000001</v>
      </c>
      <c r="L204" s="7">
        <v>113.6</v>
      </c>
      <c r="M204" s="7">
        <v>113.3</v>
      </c>
      <c r="N204" s="7">
        <v>141.1</v>
      </c>
      <c r="O204" s="7">
        <v>127.4</v>
      </c>
      <c r="P204" s="7">
        <v>150.4</v>
      </c>
      <c r="Q204" s="7">
        <v>140.1</v>
      </c>
      <c r="R204" s="7">
        <v>162.1</v>
      </c>
      <c r="S204" s="7">
        <v>140</v>
      </c>
      <c r="T204" s="7">
        <v>129</v>
      </c>
      <c r="U204" s="7">
        <v>138.30000000000001</v>
      </c>
      <c r="V204" s="7">
        <v>144.6</v>
      </c>
      <c r="W204" s="7">
        <v>129.80000000000001</v>
      </c>
      <c r="X204" s="7">
        <v>134.4</v>
      </c>
      <c r="Y204" s="7">
        <v>134.9</v>
      </c>
      <c r="Z204" s="7">
        <v>120.7</v>
      </c>
      <c r="AA204" s="7">
        <v>129.80000000000001</v>
      </c>
      <c r="AB204" s="7">
        <v>145.30000000000001</v>
      </c>
      <c r="AC204" s="7">
        <v>128.30000000000001</v>
      </c>
      <c r="AD204" s="7">
        <v>131</v>
      </c>
      <c r="AE204" s="7">
        <v>138</v>
      </c>
    </row>
    <row r="205" spans="1:31" x14ac:dyDescent="0.35">
      <c r="A205" s="6" t="s">
        <v>34</v>
      </c>
      <c r="B205" s="6">
        <v>2018</v>
      </c>
      <c r="C205" s="6" t="s">
        <v>41</v>
      </c>
      <c r="D205" s="6" t="str">
        <f t="shared" si="3"/>
        <v>August 2018</v>
      </c>
      <c r="E205" s="7">
        <v>138.30000000000001</v>
      </c>
      <c r="F205" s="7">
        <v>148</v>
      </c>
      <c r="G205" s="7">
        <v>138.1</v>
      </c>
      <c r="H205" s="7">
        <v>142.6</v>
      </c>
      <c r="I205" s="7">
        <v>122.2</v>
      </c>
      <c r="J205" s="7">
        <v>150.6</v>
      </c>
      <c r="K205" s="7">
        <v>156.6</v>
      </c>
      <c r="L205" s="7">
        <v>122.4</v>
      </c>
      <c r="M205" s="7">
        <v>114.7</v>
      </c>
      <c r="N205" s="7">
        <v>139.4</v>
      </c>
      <c r="O205" s="7">
        <v>131.1</v>
      </c>
      <c r="P205" s="7">
        <v>153</v>
      </c>
      <c r="Q205" s="7">
        <v>141.69999999999999</v>
      </c>
      <c r="R205" s="7">
        <v>157.9</v>
      </c>
      <c r="S205" s="7">
        <v>147.30000000000001</v>
      </c>
      <c r="T205" s="7">
        <v>138.80000000000001</v>
      </c>
      <c r="U205" s="7">
        <v>146.1</v>
      </c>
      <c r="V205" s="7">
        <v>144.6</v>
      </c>
      <c r="W205" s="7">
        <v>140.9</v>
      </c>
      <c r="X205" s="7">
        <v>139.4</v>
      </c>
      <c r="Y205" s="7">
        <v>137.69999999999999</v>
      </c>
      <c r="Z205" s="7">
        <v>124.3</v>
      </c>
      <c r="AA205" s="7">
        <v>133.6</v>
      </c>
      <c r="AB205" s="7">
        <v>146</v>
      </c>
      <c r="AC205" s="7">
        <v>130.1</v>
      </c>
      <c r="AD205" s="7">
        <v>133.9</v>
      </c>
      <c r="AE205" s="7">
        <v>140.4</v>
      </c>
    </row>
    <row r="206" spans="1:31" x14ac:dyDescent="0.35">
      <c r="A206" s="6" t="s">
        <v>30</v>
      </c>
      <c r="B206" s="6">
        <v>2018</v>
      </c>
      <c r="C206" s="6" t="s">
        <v>42</v>
      </c>
      <c r="D206" s="6" t="str">
        <f t="shared" si="3"/>
        <v>September 2018</v>
      </c>
      <c r="E206" s="7">
        <v>139.4</v>
      </c>
      <c r="F206" s="7">
        <v>147.19999999999999</v>
      </c>
      <c r="G206" s="7">
        <v>136.6</v>
      </c>
      <c r="H206" s="7">
        <v>143.69999999999999</v>
      </c>
      <c r="I206" s="7">
        <v>124.6</v>
      </c>
      <c r="J206" s="7">
        <v>150.1</v>
      </c>
      <c r="K206" s="7">
        <v>149.4</v>
      </c>
      <c r="L206" s="7">
        <v>125.4</v>
      </c>
      <c r="M206" s="7">
        <v>114.4</v>
      </c>
      <c r="N206" s="7">
        <v>138.69999999999999</v>
      </c>
      <c r="O206" s="7">
        <v>133.1</v>
      </c>
      <c r="P206" s="7">
        <v>155.9</v>
      </c>
      <c r="Q206" s="7">
        <v>141.30000000000001</v>
      </c>
      <c r="R206" s="7">
        <v>157.69999999999999</v>
      </c>
      <c r="S206" s="7">
        <v>152.1</v>
      </c>
      <c r="T206" s="7">
        <v>146.1</v>
      </c>
      <c r="U206" s="7">
        <v>151.30000000000001</v>
      </c>
      <c r="V206" s="7">
        <f>AVERAGE(V201:V205)</f>
        <v>143.88231576940603</v>
      </c>
      <c r="W206" s="7">
        <v>149</v>
      </c>
      <c r="X206" s="7">
        <v>144</v>
      </c>
      <c r="Y206" s="7">
        <v>140</v>
      </c>
      <c r="Z206" s="7">
        <v>129.9</v>
      </c>
      <c r="AA206" s="7">
        <v>140</v>
      </c>
      <c r="AB206" s="7">
        <v>147.6</v>
      </c>
      <c r="AC206" s="7">
        <v>132</v>
      </c>
      <c r="AD206" s="7">
        <v>137.4</v>
      </c>
      <c r="AE206" s="7">
        <v>142.1</v>
      </c>
    </row>
    <row r="207" spans="1:31" x14ac:dyDescent="0.35">
      <c r="A207" s="6" t="s">
        <v>33</v>
      </c>
      <c r="B207" s="6">
        <v>2018</v>
      </c>
      <c r="C207" s="6" t="s">
        <v>42</v>
      </c>
      <c r="D207" s="6" t="str">
        <f t="shared" si="3"/>
        <v>September 2018</v>
      </c>
      <c r="E207" s="7">
        <v>137</v>
      </c>
      <c r="F207" s="7">
        <v>143.1</v>
      </c>
      <c r="G207" s="7">
        <v>132.80000000000001</v>
      </c>
      <c r="H207" s="7">
        <v>141.5</v>
      </c>
      <c r="I207" s="7">
        <v>117.8</v>
      </c>
      <c r="J207" s="7">
        <v>140</v>
      </c>
      <c r="K207" s="7">
        <v>151.30000000000001</v>
      </c>
      <c r="L207" s="7">
        <v>113.5</v>
      </c>
      <c r="M207" s="7">
        <v>112.3</v>
      </c>
      <c r="N207" s="7">
        <v>141.19999999999999</v>
      </c>
      <c r="O207" s="7">
        <v>127.7</v>
      </c>
      <c r="P207" s="7">
        <v>151.30000000000001</v>
      </c>
      <c r="Q207" s="7">
        <v>138.9</v>
      </c>
      <c r="R207" s="7">
        <v>163.30000000000001</v>
      </c>
      <c r="S207" s="7">
        <v>140.80000000000001</v>
      </c>
      <c r="T207" s="7">
        <v>129.30000000000001</v>
      </c>
      <c r="U207" s="7">
        <v>139.1</v>
      </c>
      <c r="V207" s="7">
        <v>145.30000000000001</v>
      </c>
      <c r="W207" s="7">
        <v>131.19999999999999</v>
      </c>
      <c r="X207" s="7">
        <v>134.9</v>
      </c>
      <c r="Y207" s="7">
        <v>135.69999999999999</v>
      </c>
      <c r="Z207" s="7">
        <v>122.5</v>
      </c>
      <c r="AA207" s="7">
        <v>130.19999999999999</v>
      </c>
      <c r="AB207" s="7">
        <v>145.19999999999999</v>
      </c>
      <c r="AC207" s="7">
        <v>129.30000000000001</v>
      </c>
      <c r="AD207" s="7">
        <v>131.9</v>
      </c>
      <c r="AE207" s="7">
        <v>138.1</v>
      </c>
    </row>
    <row r="208" spans="1:31" x14ac:dyDescent="0.35">
      <c r="A208" s="6" t="s">
        <v>34</v>
      </c>
      <c r="B208" s="6">
        <v>2018</v>
      </c>
      <c r="C208" s="6" t="s">
        <v>42</v>
      </c>
      <c r="D208" s="6" t="str">
        <f t="shared" si="3"/>
        <v>September 2018</v>
      </c>
      <c r="E208" s="7">
        <v>138.6</v>
      </c>
      <c r="F208" s="7">
        <v>145.80000000000001</v>
      </c>
      <c r="G208" s="7">
        <v>135.1</v>
      </c>
      <c r="H208" s="7">
        <v>142.9</v>
      </c>
      <c r="I208" s="7">
        <v>122.1</v>
      </c>
      <c r="J208" s="7">
        <v>145.4</v>
      </c>
      <c r="K208" s="7">
        <v>150</v>
      </c>
      <c r="L208" s="7">
        <v>121.4</v>
      </c>
      <c r="M208" s="7">
        <v>113.7</v>
      </c>
      <c r="N208" s="7">
        <v>139.5</v>
      </c>
      <c r="O208" s="7">
        <v>130.80000000000001</v>
      </c>
      <c r="P208" s="7">
        <v>153.80000000000001</v>
      </c>
      <c r="Q208" s="7">
        <v>140.4</v>
      </c>
      <c r="R208" s="7">
        <v>159.19999999999999</v>
      </c>
      <c r="S208" s="7">
        <v>147.69999999999999</v>
      </c>
      <c r="T208" s="7">
        <v>139.1</v>
      </c>
      <c r="U208" s="7">
        <v>146.5</v>
      </c>
      <c r="V208" s="7">
        <v>145.30000000000001</v>
      </c>
      <c r="W208" s="7">
        <v>142.30000000000001</v>
      </c>
      <c r="X208" s="7">
        <v>139.69999999999999</v>
      </c>
      <c r="Y208" s="7">
        <v>138.4</v>
      </c>
      <c r="Z208" s="7">
        <v>126</v>
      </c>
      <c r="AA208" s="7">
        <v>134.5</v>
      </c>
      <c r="AB208" s="7">
        <v>146.19999999999999</v>
      </c>
      <c r="AC208" s="7">
        <v>130.9</v>
      </c>
      <c r="AD208" s="7">
        <v>134.69999999999999</v>
      </c>
      <c r="AE208" s="7">
        <v>140.19999999999999</v>
      </c>
    </row>
    <row r="209" spans="1:31" x14ac:dyDescent="0.35">
      <c r="A209" s="6" t="s">
        <v>30</v>
      </c>
      <c r="B209" s="6">
        <v>2018</v>
      </c>
      <c r="C209" s="6" t="s">
        <v>43</v>
      </c>
      <c r="D209" s="6" t="str">
        <f t="shared" si="3"/>
        <v>October 2018</v>
      </c>
      <c r="E209" s="7">
        <v>139.30000000000001</v>
      </c>
      <c r="F209" s="7">
        <v>147.6</v>
      </c>
      <c r="G209" s="7">
        <v>134.6</v>
      </c>
      <c r="H209" s="7">
        <v>141.9</v>
      </c>
      <c r="I209" s="7">
        <v>123.5</v>
      </c>
      <c r="J209" s="7">
        <v>144.5</v>
      </c>
      <c r="K209" s="7">
        <v>147.6</v>
      </c>
      <c r="L209" s="7">
        <v>121.4</v>
      </c>
      <c r="M209" s="7">
        <v>112.3</v>
      </c>
      <c r="N209" s="7">
        <v>139.5</v>
      </c>
      <c r="O209" s="7">
        <v>134.6</v>
      </c>
      <c r="P209" s="7">
        <v>155.19999999999999</v>
      </c>
      <c r="Q209" s="7">
        <v>140.19999999999999</v>
      </c>
      <c r="R209" s="7">
        <v>159.6</v>
      </c>
      <c r="S209" s="7">
        <v>150.69999999999999</v>
      </c>
      <c r="T209" s="7">
        <v>144.5</v>
      </c>
      <c r="U209" s="7">
        <v>149.80000000000001</v>
      </c>
      <c r="V209" s="7">
        <f>AVERAGE(V204:V208)</f>
        <v>144.73646315388118</v>
      </c>
      <c r="W209" s="7">
        <v>149.69999999999999</v>
      </c>
      <c r="X209" s="7">
        <v>147.5</v>
      </c>
      <c r="Y209" s="7">
        <v>144.80000000000001</v>
      </c>
      <c r="Z209" s="7">
        <v>130.80000000000001</v>
      </c>
      <c r="AA209" s="7">
        <v>140.1</v>
      </c>
      <c r="AB209" s="7">
        <v>148</v>
      </c>
      <c r="AC209" s="7">
        <v>134.4</v>
      </c>
      <c r="AD209" s="7">
        <v>139.80000000000001</v>
      </c>
      <c r="AE209" s="7">
        <v>142.19999999999999</v>
      </c>
    </row>
    <row r="210" spans="1:31" x14ac:dyDescent="0.35">
      <c r="A210" s="6" t="s">
        <v>33</v>
      </c>
      <c r="B210" s="6">
        <v>2018</v>
      </c>
      <c r="C210" s="6" t="s">
        <v>43</v>
      </c>
      <c r="D210" s="6" t="str">
        <f t="shared" si="3"/>
        <v>October 2018</v>
      </c>
      <c r="E210" s="7">
        <v>137.6</v>
      </c>
      <c r="F210" s="7">
        <v>144.9</v>
      </c>
      <c r="G210" s="7">
        <v>133.5</v>
      </c>
      <c r="H210" s="7">
        <v>141.5</v>
      </c>
      <c r="I210" s="7">
        <v>118</v>
      </c>
      <c r="J210" s="7">
        <v>139.5</v>
      </c>
      <c r="K210" s="7">
        <v>153</v>
      </c>
      <c r="L210" s="7">
        <v>113.2</v>
      </c>
      <c r="M210" s="7">
        <v>112.8</v>
      </c>
      <c r="N210" s="7">
        <v>141.1</v>
      </c>
      <c r="O210" s="7">
        <v>127.6</v>
      </c>
      <c r="P210" s="7">
        <v>152</v>
      </c>
      <c r="Q210" s="7">
        <v>139.4</v>
      </c>
      <c r="R210" s="7">
        <v>164</v>
      </c>
      <c r="S210" s="7">
        <v>141.5</v>
      </c>
      <c r="T210" s="7">
        <v>129.80000000000001</v>
      </c>
      <c r="U210" s="7">
        <v>139.69999999999999</v>
      </c>
      <c r="V210" s="7">
        <v>146.30000000000001</v>
      </c>
      <c r="W210" s="7">
        <v>133.4</v>
      </c>
      <c r="X210" s="7">
        <v>135.1</v>
      </c>
      <c r="Y210" s="7">
        <v>136.19999999999999</v>
      </c>
      <c r="Z210" s="7">
        <v>123.3</v>
      </c>
      <c r="AA210" s="7">
        <v>130.69999999999999</v>
      </c>
      <c r="AB210" s="7">
        <v>145.5</v>
      </c>
      <c r="AC210" s="7">
        <v>130.4</v>
      </c>
      <c r="AD210" s="7">
        <v>132.5</v>
      </c>
      <c r="AE210" s="7">
        <v>138.9</v>
      </c>
    </row>
    <row r="211" spans="1:31" x14ac:dyDescent="0.35">
      <c r="A211" s="6" t="s">
        <v>34</v>
      </c>
      <c r="B211" s="6">
        <v>2018</v>
      </c>
      <c r="C211" s="6" t="s">
        <v>43</v>
      </c>
      <c r="D211" s="6" t="str">
        <f t="shared" si="3"/>
        <v>October 2018</v>
      </c>
      <c r="E211" s="7">
        <v>137.4</v>
      </c>
      <c r="F211" s="7">
        <v>149.5</v>
      </c>
      <c r="G211" s="7">
        <v>137.30000000000001</v>
      </c>
      <c r="H211" s="7">
        <v>141.9</v>
      </c>
      <c r="I211" s="7">
        <v>121.1</v>
      </c>
      <c r="J211" s="7">
        <v>142.5</v>
      </c>
      <c r="K211" s="7">
        <v>146.69999999999999</v>
      </c>
      <c r="L211" s="7">
        <v>119.1</v>
      </c>
      <c r="M211" s="7">
        <v>111.9</v>
      </c>
      <c r="N211" s="7">
        <v>141</v>
      </c>
      <c r="O211" s="7">
        <v>133.6</v>
      </c>
      <c r="P211" s="7">
        <v>154.5</v>
      </c>
      <c r="Q211" s="7">
        <v>139.69999999999999</v>
      </c>
      <c r="R211" s="7">
        <v>162.6</v>
      </c>
      <c r="S211" s="7">
        <v>148</v>
      </c>
      <c r="T211" s="7">
        <v>139.19999999999999</v>
      </c>
      <c r="U211" s="7">
        <v>146.80000000000001</v>
      </c>
      <c r="V211" s="7">
        <v>146.9</v>
      </c>
      <c r="W211" s="7">
        <v>145.30000000000001</v>
      </c>
      <c r="X211" s="7">
        <v>142.19999999999999</v>
      </c>
      <c r="Y211" s="7">
        <v>142.1</v>
      </c>
      <c r="Z211" s="7">
        <v>125.5</v>
      </c>
      <c r="AA211" s="7">
        <v>136.5</v>
      </c>
      <c r="AB211" s="7">
        <v>147.80000000000001</v>
      </c>
      <c r="AC211" s="7">
        <v>132</v>
      </c>
      <c r="AD211" s="7">
        <v>136.30000000000001</v>
      </c>
      <c r="AE211" s="7">
        <v>140.80000000000001</v>
      </c>
    </row>
    <row r="212" spans="1:31" x14ac:dyDescent="0.35">
      <c r="A212" s="6" t="s">
        <v>30</v>
      </c>
      <c r="B212" s="6">
        <v>2018</v>
      </c>
      <c r="C212" s="6" t="s">
        <v>45</v>
      </c>
      <c r="D212" s="6" t="str">
        <f t="shared" si="3"/>
        <v>November 2018</v>
      </c>
      <c r="E212" s="7">
        <v>137.1</v>
      </c>
      <c r="F212" s="7">
        <v>150.80000000000001</v>
      </c>
      <c r="G212" s="7">
        <v>136.69999999999999</v>
      </c>
      <c r="H212" s="7">
        <v>141.9</v>
      </c>
      <c r="I212" s="7">
        <v>122.8</v>
      </c>
      <c r="J212" s="7">
        <v>143.9</v>
      </c>
      <c r="K212" s="7">
        <v>147.5</v>
      </c>
      <c r="L212" s="7">
        <v>121</v>
      </c>
      <c r="M212" s="7">
        <v>111.6</v>
      </c>
      <c r="N212" s="7">
        <v>140.6</v>
      </c>
      <c r="O212" s="7">
        <v>137.5</v>
      </c>
      <c r="P212" s="7">
        <v>156.1</v>
      </c>
      <c r="Q212" s="7">
        <v>140</v>
      </c>
      <c r="R212" s="7">
        <v>161.9</v>
      </c>
      <c r="S212" s="7">
        <v>151.69999999999999</v>
      </c>
      <c r="T212" s="7">
        <v>145.5</v>
      </c>
      <c r="U212" s="7">
        <v>150.80000000000001</v>
      </c>
      <c r="V212" s="7">
        <f>AVERAGE(V207:V211)</f>
        <v>145.70729263077624</v>
      </c>
      <c r="W212" s="7">
        <v>150.30000000000001</v>
      </c>
      <c r="X212" s="7">
        <v>148</v>
      </c>
      <c r="Y212" s="7">
        <v>145.4</v>
      </c>
      <c r="Z212" s="7">
        <v>130.30000000000001</v>
      </c>
      <c r="AA212" s="7">
        <v>143.1</v>
      </c>
      <c r="AB212" s="7">
        <v>150.19999999999999</v>
      </c>
      <c r="AC212" s="7">
        <v>133.1</v>
      </c>
      <c r="AD212" s="7">
        <v>140.1</v>
      </c>
      <c r="AE212" s="7">
        <v>142.4</v>
      </c>
    </row>
    <row r="213" spans="1:31" x14ac:dyDescent="0.35">
      <c r="A213" s="6" t="s">
        <v>33</v>
      </c>
      <c r="B213" s="6">
        <v>2018</v>
      </c>
      <c r="C213" s="6" t="s">
        <v>45</v>
      </c>
      <c r="D213" s="6" t="str">
        <f t="shared" si="3"/>
        <v>November 2018</v>
      </c>
      <c r="E213" s="7">
        <v>138.1</v>
      </c>
      <c r="F213" s="7">
        <v>146.30000000000001</v>
      </c>
      <c r="G213" s="7">
        <v>137.80000000000001</v>
      </c>
      <c r="H213" s="7">
        <v>141.6</v>
      </c>
      <c r="I213" s="7">
        <v>118.1</v>
      </c>
      <c r="J213" s="7">
        <v>141.5</v>
      </c>
      <c r="K213" s="7">
        <v>145.19999999999999</v>
      </c>
      <c r="L213" s="7">
        <v>115.3</v>
      </c>
      <c r="M213" s="7">
        <v>112.5</v>
      </c>
      <c r="N213" s="7">
        <v>141.4</v>
      </c>
      <c r="O213" s="7">
        <v>128</v>
      </c>
      <c r="P213" s="7">
        <v>152.6</v>
      </c>
      <c r="Q213" s="7">
        <v>139.1</v>
      </c>
      <c r="R213" s="7">
        <v>164.4</v>
      </c>
      <c r="S213" s="7">
        <v>142.4</v>
      </c>
      <c r="T213" s="7">
        <v>130.19999999999999</v>
      </c>
      <c r="U213" s="7">
        <v>140.5</v>
      </c>
      <c r="V213" s="7">
        <v>146.9</v>
      </c>
      <c r="W213" s="7">
        <v>136.69999999999999</v>
      </c>
      <c r="X213" s="7">
        <v>135.80000000000001</v>
      </c>
      <c r="Y213" s="7">
        <v>136.80000000000001</v>
      </c>
      <c r="Z213" s="7">
        <v>121.2</v>
      </c>
      <c r="AA213" s="7">
        <v>131.30000000000001</v>
      </c>
      <c r="AB213" s="7">
        <v>146.1</v>
      </c>
      <c r="AC213" s="7">
        <v>130.5</v>
      </c>
      <c r="AD213" s="7">
        <v>132.19999999999999</v>
      </c>
      <c r="AE213" s="7">
        <v>139</v>
      </c>
    </row>
    <row r="214" spans="1:31" x14ac:dyDescent="0.35">
      <c r="A214" s="6" t="s">
        <v>34</v>
      </c>
      <c r="B214" s="6">
        <v>2018</v>
      </c>
      <c r="C214" s="6" t="s">
        <v>45</v>
      </c>
      <c r="D214" s="6" t="str">
        <f t="shared" si="3"/>
        <v>November 2018</v>
      </c>
      <c r="E214" s="7">
        <v>137.4</v>
      </c>
      <c r="F214" s="7">
        <v>149.19999999999999</v>
      </c>
      <c r="G214" s="7">
        <v>137.1</v>
      </c>
      <c r="H214" s="7">
        <v>141.80000000000001</v>
      </c>
      <c r="I214" s="7">
        <v>121.1</v>
      </c>
      <c r="J214" s="7">
        <v>142.80000000000001</v>
      </c>
      <c r="K214" s="7">
        <v>146.69999999999999</v>
      </c>
      <c r="L214" s="7">
        <v>119.1</v>
      </c>
      <c r="M214" s="7">
        <v>111.9</v>
      </c>
      <c r="N214" s="7">
        <v>140.9</v>
      </c>
      <c r="O214" s="7">
        <v>133.5</v>
      </c>
      <c r="P214" s="7">
        <v>154.5</v>
      </c>
      <c r="Q214" s="7">
        <v>139.69999999999999</v>
      </c>
      <c r="R214" s="7">
        <v>162.6</v>
      </c>
      <c r="S214" s="7">
        <v>148</v>
      </c>
      <c r="T214" s="7">
        <v>139.1</v>
      </c>
      <c r="U214" s="7">
        <v>146.69999999999999</v>
      </c>
      <c r="V214" s="7">
        <v>146.9</v>
      </c>
      <c r="W214" s="7">
        <v>145.1</v>
      </c>
      <c r="X214" s="7">
        <v>142.19999999999999</v>
      </c>
      <c r="Y214" s="7">
        <v>142.1</v>
      </c>
      <c r="Z214" s="7">
        <v>125.5</v>
      </c>
      <c r="AA214" s="7">
        <v>136.5</v>
      </c>
      <c r="AB214" s="7">
        <v>147.80000000000001</v>
      </c>
      <c r="AC214" s="7">
        <v>132</v>
      </c>
      <c r="AD214" s="7">
        <v>136.30000000000001</v>
      </c>
      <c r="AE214" s="7">
        <v>140.80000000000001</v>
      </c>
    </row>
    <row r="215" spans="1:31" x14ac:dyDescent="0.35">
      <c r="A215" s="6" t="s">
        <v>30</v>
      </c>
      <c r="B215" s="6">
        <v>2018</v>
      </c>
      <c r="C215" s="6" t="s">
        <v>46</v>
      </c>
      <c r="D215" s="6" t="str">
        <f t="shared" si="3"/>
        <v>December 2018</v>
      </c>
      <c r="E215" s="7">
        <v>137.1</v>
      </c>
      <c r="F215" s="7">
        <v>151.9</v>
      </c>
      <c r="G215" s="7">
        <v>137.4</v>
      </c>
      <c r="H215" s="7">
        <v>142.4</v>
      </c>
      <c r="I215" s="7">
        <v>124.2</v>
      </c>
      <c r="J215" s="7">
        <v>140.19999999999999</v>
      </c>
      <c r="K215" s="7">
        <v>136.6</v>
      </c>
      <c r="L215" s="7">
        <v>120.9</v>
      </c>
      <c r="M215" s="7">
        <v>109.9</v>
      </c>
      <c r="N215" s="7">
        <v>140.19999999999999</v>
      </c>
      <c r="O215" s="7">
        <v>137.80000000000001</v>
      </c>
      <c r="P215" s="7">
        <v>156</v>
      </c>
      <c r="Q215" s="7">
        <v>138.5</v>
      </c>
      <c r="R215" s="7">
        <v>162.4</v>
      </c>
      <c r="S215" s="7">
        <v>151.6</v>
      </c>
      <c r="T215" s="7">
        <v>145.9</v>
      </c>
      <c r="U215" s="7">
        <v>150.80000000000001</v>
      </c>
      <c r="V215" s="7">
        <f>AVERAGE(V210:V214)</f>
        <v>146.54145852615525</v>
      </c>
      <c r="W215" s="7">
        <v>149</v>
      </c>
      <c r="X215" s="7">
        <v>149.5</v>
      </c>
      <c r="Y215" s="7">
        <v>149.6</v>
      </c>
      <c r="Z215" s="7">
        <v>128.9</v>
      </c>
      <c r="AA215" s="7">
        <v>143.30000000000001</v>
      </c>
      <c r="AB215" s="7">
        <v>155.1</v>
      </c>
      <c r="AC215" s="7">
        <v>133.19999999999999</v>
      </c>
      <c r="AD215" s="7">
        <v>141.6</v>
      </c>
      <c r="AE215" s="7">
        <v>141.9</v>
      </c>
    </row>
    <row r="216" spans="1:31" x14ac:dyDescent="0.35">
      <c r="A216" s="6" t="s">
        <v>33</v>
      </c>
      <c r="B216" s="6">
        <v>2018</v>
      </c>
      <c r="C216" s="6" t="s">
        <v>46</v>
      </c>
      <c r="D216" s="6" t="str">
        <f t="shared" si="3"/>
        <v>December 2018</v>
      </c>
      <c r="E216" s="7">
        <v>138.5</v>
      </c>
      <c r="F216" s="7">
        <v>147.80000000000001</v>
      </c>
      <c r="G216" s="7">
        <v>141.1</v>
      </c>
      <c r="H216" s="7">
        <v>141.6</v>
      </c>
      <c r="I216" s="7">
        <v>118.1</v>
      </c>
      <c r="J216" s="7">
        <v>138.5</v>
      </c>
      <c r="K216" s="7">
        <v>132.4</v>
      </c>
      <c r="L216" s="7">
        <v>117.5</v>
      </c>
      <c r="M216" s="7">
        <v>111</v>
      </c>
      <c r="N216" s="7">
        <v>141.5</v>
      </c>
      <c r="O216" s="7">
        <v>128.1</v>
      </c>
      <c r="P216" s="7">
        <v>152.9</v>
      </c>
      <c r="Q216" s="7">
        <v>137.6</v>
      </c>
      <c r="R216" s="7">
        <v>164.6</v>
      </c>
      <c r="S216" s="7">
        <v>142.69999999999999</v>
      </c>
      <c r="T216" s="7">
        <v>130.30000000000001</v>
      </c>
      <c r="U216" s="7">
        <v>140.80000000000001</v>
      </c>
      <c r="V216" s="7">
        <v>146.5</v>
      </c>
      <c r="W216" s="7">
        <v>132.4</v>
      </c>
      <c r="X216" s="7">
        <v>136.19999999999999</v>
      </c>
      <c r="Y216" s="7">
        <v>137.30000000000001</v>
      </c>
      <c r="Z216" s="7">
        <v>118.8</v>
      </c>
      <c r="AA216" s="7">
        <v>131.69999999999999</v>
      </c>
      <c r="AB216" s="7">
        <v>146.5</v>
      </c>
      <c r="AC216" s="7">
        <v>130.80000000000001</v>
      </c>
      <c r="AD216" s="7">
        <v>131.69999999999999</v>
      </c>
      <c r="AE216" s="7">
        <v>138</v>
      </c>
    </row>
    <row r="217" spans="1:31" x14ac:dyDescent="0.35">
      <c r="A217" s="6" t="s">
        <v>34</v>
      </c>
      <c r="B217" s="6">
        <v>2018</v>
      </c>
      <c r="C217" s="6" t="s">
        <v>46</v>
      </c>
      <c r="D217" s="6" t="str">
        <f t="shared" si="3"/>
        <v>December 2018</v>
      </c>
      <c r="E217" s="7">
        <v>137.5</v>
      </c>
      <c r="F217" s="7">
        <v>150.5</v>
      </c>
      <c r="G217" s="7">
        <v>138.80000000000001</v>
      </c>
      <c r="H217" s="7">
        <v>142.1</v>
      </c>
      <c r="I217" s="7">
        <v>122</v>
      </c>
      <c r="J217" s="7">
        <v>139.4</v>
      </c>
      <c r="K217" s="7">
        <v>135.19999999999999</v>
      </c>
      <c r="L217" s="7">
        <v>119.8</v>
      </c>
      <c r="M217" s="7">
        <v>110.3</v>
      </c>
      <c r="N217" s="7">
        <v>140.6</v>
      </c>
      <c r="O217" s="7">
        <v>133.80000000000001</v>
      </c>
      <c r="P217" s="7">
        <v>154.6</v>
      </c>
      <c r="Q217" s="7">
        <v>138.19999999999999</v>
      </c>
      <c r="R217" s="7">
        <v>163</v>
      </c>
      <c r="S217" s="7">
        <v>148.1</v>
      </c>
      <c r="T217" s="7">
        <v>139.4</v>
      </c>
      <c r="U217" s="7">
        <v>146.80000000000001</v>
      </c>
      <c r="V217" s="7">
        <v>146.5</v>
      </c>
      <c r="W217" s="7">
        <v>142.69999999999999</v>
      </c>
      <c r="X217" s="7">
        <v>143.19999999999999</v>
      </c>
      <c r="Y217" s="7">
        <v>144.9</v>
      </c>
      <c r="Z217" s="7">
        <v>123.6</v>
      </c>
      <c r="AA217" s="7">
        <v>136.80000000000001</v>
      </c>
      <c r="AB217" s="7">
        <v>150.1</v>
      </c>
      <c r="AC217" s="7">
        <v>132.19999999999999</v>
      </c>
      <c r="AD217" s="7">
        <v>136.80000000000001</v>
      </c>
      <c r="AE217" s="7">
        <v>140.1</v>
      </c>
    </row>
    <row r="218" spans="1:31" x14ac:dyDescent="0.35">
      <c r="A218" s="6" t="s">
        <v>30</v>
      </c>
      <c r="B218" s="6">
        <v>2019</v>
      </c>
      <c r="C218" s="6" t="s">
        <v>31</v>
      </c>
      <c r="D218" s="6" t="str">
        <f t="shared" si="3"/>
        <v>January 2019</v>
      </c>
      <c r="E218" s="7">
        <v>136.6</v>
      </c>
      <c r="F218" s="7">
        <v>152.5</v>
      </c>
      <c r="G218" s="7">
        <v>138.19999999999999</v>
      </c>
      <c r="H218" s="7">
        <v>142.4</v>
      </c>
      <c r="I218" s="7">
        <v>123.9</v>
      </c>
      <c r="J218" s="7">
        <v>135.5</v>
      </c>
      <c r="K218" s="7">
        <v>131.69999999999999</v>
      </c>
      <c r="L218" s="7">
        <v>121.3</v>
      </c>
      <c r="M218" s="7">
        <v>108.4</v>
      </c>
      <c r="N218" s="7">
        <v>138.9</v>
      </c>
      <c r="O218" s="7">
        <v>137</v>
      </c>
      <c r="P218" s="7">
        <v>155.80000000000001</v>
      </c>
      <c r="Q218" s="7">
        <v>137.4</v>
      </c>
      <c r="R218" s="7">
        <v>162.69999999999999</v>
      </c>
      <c r="S218" s="7">
        <v>150.6</v>
      </c>
      <c r="T218" s="7">
        <v>145.1</v>
      </c>
      <c r="U218" s="7">
        <v>149.9</v>
      </c>
      <c r="V218" s="7">
        <f>AVERAGE(V213:V217)</f>
        <v>146.66829170523107</v>
      </c>
      <c r="W218" s="7">
        <v>146.19999999999999</v>
      </c>
      <c r="X218" s="7">
        <v>150.1</v>
      </c>
      <c r="Y218" s="7">
        <v>149.6</v>
      </c>
      <c r="Z218" s="7">
        <v>128.6</v>
      </c>
      <c r="AA218" s="7">
        <v>142.9</v>
      </c>
      <c r="AB218" s="7">
        <v>155.19999999999999</v>
      </c>
      <c r="AC218" s="7">
        <v>133.5</v>
      </c>
      <c r="AD218" s="7">
        <v>141.69999999999999</v>
      </c>
      <c r="AE218" s="7">
        <v>141</v>
      </c>
    </row>
    <row r="219" spans="1:31" x14ac:dyDescent="0.35">
      <c r="A219" s="6" t="s">
        <v>33</v>
      </c>
      <c r="B219" s="6">
        <v>2019</v>
      </c>
      <c r="C219" s="6" t="s">
        <v>31</v>
      </c>
      <c r="D219" s="6" t="str">
        <f t="shared" si="3"/>
        <v>January 2019</v>
      </c>
      <c r="E219" s="7">
        <v>138.30000000000001</v>
      </c>
      <c r="F219" s="7">
        <v>149.4</v>
      </c>
      <c r="G219" s="7">
        <v>143.5</v>
      </c>
      <c r="H219" s="7">
        <v>141.69999999999999</v>
      </c>
      <c r="I219" s="7">
        <v>118.1</v>
      </c>
      <c r="J219" s="7">
        <v>135.19999999999999</v>
      </c>
      <c r="K219" s="7">
        <v>130.5</v>
      </c>
      <c r="L219" s="7">
        <v>118.2</v>
      </c>
      <c r="M219" s="7">
        <v>110.4</v>
      </c>
      <c r="N219" s="7">
        <v>140.4</v>
      </c>
      <c r="O219" s="7">
        <v>128.1</v>
      </c>
      <c r="P219" s="7">
        <v>153.19999999999999</v>
      </c>
      <c r="Q219" s="7">
        <v>137.30000000000001</v>
      </c>
      <c r="R219" s="7">
        <v>164.7</v>
      </c>
      <c r="S219" s="7">
        <v>143</v>
      </c>
      <c r="T219" s="7">
        <v>130.4</v>
      </c>
      <c r="U219" s="7">
        <v>141.1</v>
      </c>
      <c r="V219" s="7">
        <v>147.69999999999999</v>
      </c>
      <c r="W219" s="7">
        <v>128.6</v>
      </c>
      <c r="X219" s="7">
        <v>136.30000000000001</v>
      </c>
      <c r="Y219" s="7">
        <v>137.80000000000001</v>
      </c>
      <c r="Z219" s="7">
        <v>118.6</v>
      </c>
      <c r="AA219" s="7">
        <v>131.9</v>
      </c>
      <c r="AB219" s="7">
        <v>146.6</v>
      </c>
      <c r="AC219" s="7">
        <v>131.69999999999999</v>
      </c>
      <c r="AD219" s="7">
        <v>131.80000000000001</v>
      </c>
      <c r="AE219" s="7">
        <v>138</v>
      </c>
    </row>
    <row r="220" spans="1:31" x14ac:dyDescent="0.35">
      <c r="A220" s="6" t="s">
        <v>34</v>
      </c>
      <c r="B220" s="6">
        <v>2019</v>
      </c>
      <c r="C220" s="6" t="s">
        <v>31</v>
      </c>
      <c r="D220" s="6" t="str">
        <f t="shared" si="3"/>
        <v>January 2019</v>
      </c>
      <c r="E220" s="7">
        <v>137.1</v>
      </c>
      <c r="F220" s="7">
        <v>151.4</v>
      </c>
      <c r="G220" s="7">
        <v>140.19999999999999</v>
      </c>
      <c r="H220" s="7">
        <v>142.1</v>
      </c>
      <c r="I220" s="7">
        <v>121.8</v>
      </c>
      <c r="J220" s="7">
        <v>135.4</v>
      </c>
      <c r="K220" s="7">
        <v>131.30000000000001</v>
      </c>
      <c r="L220" s="7">
        <v>120.3</v>
      </c>
      <c r="M220" s="7">
        <v>109.1</v>
      </c>
      <c r="N220" s="7">
        <v>139.4</v>
      </c>
      <c r="O220" s="7">
        <v>133.30000000000001</v>
      </c>
      <c r="P220" s="7">
        <v>154.6</v>
      </c>
      <c r="Q220" s="7">
        <v>137.4</v>
      </c>
      <c r="R220" s="7">
        <v>163.19999999999999</v>
      </c>
      <c r="S220" s="7">
        <v>147.6</v>
      </c>
      <c r="T220" s="7">
        <v>139</v>
      </c>
      <c r="U220" s="7">
        <v>146.4</v>
      </c>
      <c r="V220" s="7">
        <v>147.69999999999999</v>
      </c>
      <c r="W220" s="7">
        <v>139.5</v>
      </c>
      <c r="X220" s="7">
        <v>143.6</v>
      </c>
      <c r="Y220" s="7">
        <v>145.1</v>
      </c>
      <c r="Z220" s="7">
        <v>123.3</v>
      </c>
      <c r="AA220" s="7">
        <v>136.69999999999999</v>
      </c>
      <c r="AB220" s="7">
        <v>150.19999999999999</v>
      </c>
      <c r="AC220" s="7">
        <v>132.80000000000001</v>
      </c>
      <c r="AD220" s="7">
        <v>136.9</v>
      </c>
      <c r="AE220" s="7">
        <v>139.6</v>
      </c>
    </row>
    <row r="221" spans="1:31" x14ac:dyDescent="0.35">
      <c r="A221" s="6" t="s">
        <v>30</v>
      </c>
      <c r="B221" s="6">
        <v>2019</v>
      </c>
      <c r="C221" s="6" t="s">
        <v>35</v>
      </c>
      <c r="D221" s="6" t="str">
        <f t="shared" si="3"/>
        <v>February 2019</v>
      </c>
      <c r="E221" s="7">
        <v>136.80000000000001</v>
      </c>
      <c r="F221" s="7">
        <v>153</v>
      </c>
      <c r="G221" s="7">
        <v>139.1</v>
      </c>
      <c r="H221" s="7">
        <v>142.5</v>
      </c>
      <c r="I221" s="7">
        <v>124.1</v>
      </c>
      <c r="J221" s="7">
        <v>135.80000000000001</v>
      </c>
      <c r="K221" s="7">
        <v>128.69999999999999</v>
      </c>
      <c r="L221" s="7">
        <v>121.5</v>
      </c>
      <c r="M221" s="7">
        <v>108.3</v>
      </c>
      <c r="N221" s="7">
        <v>139.19999999999999</v>
      </c>
      <c r="O221" s="7">
        <v>137.4</v>
      </c>
      <c r="P221" s="7">
        <v>156.19999999999999</v>
      </c>
      <c r="Q221" s="7">
        <v>137.19999999999999</v>
      </c>
      <c r="R221" s="7">
        <v>162.80000000000001</v>
      </c>
      <c r="S221" s="7">
        <v>150.5</v>
      </c>
      <c r="T221" s="7">
        <v>146.1</v>
      </c>
      <c r="U221" s="7">
        <v>149.9</v>
      </c>
      <c r="V221" s="7">
        <f>AVERAGE(V216:V220)</f>
        <v>147.01365834104621</v>
      </c>
      <c r="W221" s="7">
        <v>145.30000000000001</v>
      </c>
      <c r="X221" s="7">
        <v>150.1</v>
      </c>
      <c r="Y221" s="7">
        <v>149.9</v>
      </c>
      <c r="Z221" s="7">
        <v>129.19999999999999</v>
      </c>
      <c r="AA221" s="7">
        <v>143.4</v>
      </c>
      <c r="AB221" s="7">
        <v>155.5</v>
      </c>
      <c r="AC221" s="7">
        <v>134.9</v>
      </c>
      <c r="AD221" s="7">
        <v>142.19999999999999</v>
      </c>
      <c r="AE221" s="7">
        <v>141</v>
      </c>
    </row>
    <row r="222" spans="1:31" x14ac:dyDescent="0.35">
      <c r="A222" s="6" t="s">
        <v>33</v>
      </c>
      <c r="B222" s="6">
        <v>2019</v>
      </c>
      <c r="C222" s="6" t="s">
        <v>35</v>
      </c>
      <c r="D222" s="6" t="str">
        <f t="shared" si="3"/>
        <v>February 2019</v>
      </c>
      <c r="E222" s="7">
        <v>139.4</v>
      </c>
      <c r="F222" s="7">
        <v>150.1</v>
      </c>
      <c r="G222" s="7">
        <v>145.30000000000001</v>
      </c>
      <c r="H222" s="7">
        <v>141.69999999999999</v>
      </c>
      <c r="I222" s="7">
        <v>118.4</v>
      </c>
      <c r="J222" s="7">
        <v>137</v>
      </c>
      <c r="K222" s="7">
        <v>131.6</v>
      </c>
      <c r="L222" s="7">
        <v>119.9</v>
      </c>
      <c r="M222" s="7">
        <v>110.4</v>
      </c>
      <c r="N222" s="7">
        <v>140.80000000000001</v>
      </c>
      <c r="O222" s="7">
        <v>128.30000000000001</v>
      </c>
      <c r="P222" s="7">
        <v>153.5</v>
      </c>
      <c r="Q222" s="7">
        <v>138</v>
      </c>
      <c r="R222" s="7">
        <v>164.9</v>
      </c>
      <c r="S222" s="7">
        <v>143.30000000000001</v>
      </c>
      <c r="T222" s="7">
        <v>130.80000000000001</v>
      </c>
      <c r="U222" s="7">
        <v>141.4</v>
      </c>
      <c r="V222" s="7">
        <v>148.5</v>
      </c>
      <c r="W222" s="7">
        <v>127.1</v>
      </c>
      <c r="X222" s="7">
        <v>136.6</v>
      </c>
      <c r="Y222" s="7">
        <v>138.5</v>
      </c>
      <c r="Z222" s="7">
        <v>119.2</v>
      </c>
      <c r="AA222" s="7">
        <v>132.19999999999999</v>
      </c>
      <c r="AB222" s="7">
        <v>146.6</v>
      </c>
      <c r="AC222" s="7">
        <v>133</v>
      </c>
      <c r="AD222" s="7">
        <v>132.4</v>
      </c>
      <c r="AE222" s="7">
        <v>138.6</v>
      </c>
    </row>
    <row r="223" spans="1:31" x14ac:dyDescent="0.35">
      <c r="A223" s="6" t="s">
        <v>34</v>
      </c>
      <c r="B223" s="6">
        <v>2019</v>
      </c>
      <c r="C223" s="6" t="s">
        <v>35</v>
      </c>
      <c r="D223" s="6" t="str">
        <f t="shared" si="3"/>
        <v>February 2019</v>
      </c>
      <c r="E223" s="7">
        <v>137.6</v>
      </c>
      <c r="F223" s="7">
        <v>152</v>
      </c>
      <c r="G223" s="7">
        <v>141.5</v>
      </c>
      <c r="H223" s="7">
        <v>142.19999999999999</v>
      </c>
      <c r="I223" s="7">
        <v>122</v>
      </c>
      <c r="J223" s="7">
        <v>136.4</v>
      </c>
      <c r="K223" s="7">
        <v>129.69999999999999</v>
      </c>
      <c r="L223" s="7">
        <v>121</v>
      </c>
      <c r="M223" s="7">
        <v>109</v>
      </c>
      <c r="N223" s="7">
        <v>139.69999999999999</v>
      </c>
      <c r="O223" s="7">
        <v>133.6</v>
      </c>
      <c r="P223" s="7">
        <v>154.9</v>
      </c>
      <c r="Q223" s="7">
        <v>137.5</v>
      </c>
      <c r="R223" s="7">
        <v>163.4</v>
      </c>
      <c r="S223" s="7">
        <v>147.69999999999999</v>
      </c>
      <c r="T223" s="7">
        <v>139.69999999999999</v>
      </c>
      <c r="U223" s="7">
        <v>146.5</v>
      </c>
      <c r="V223" s="7">
        <v>148.5</v>
      </c>
      <c r="W223" s="7">
        <v>138.4</v>
      </c>
      <c r="X223" s="7">
        <v>143.69999999999999</v>
      </c>
      <c r="Y223" s="7">
        <v>145.6</v>
      </c>
      <c r="Z223" s="7">
        <v>123.9</v>
      </c>
      <c r="AA223" s="7">
        <v>137.1</v>
      </c>
      <c r="AB223" s="7">
        <v>150.30000000000001</v>
      </c>
      <c r="AC223" s="7">
        <v>134.1</v>
      </c>
      <c r="AD223" s="7">
        <v>137.4</v>
      </c>
      <c r="AE223" s="7">
        <v>139.9</v>
      </c>
    </row>
    <row r="224" spans="1:31" x14ac:dyDescent="0.35">
      <c r="A224" s="6" t="s">
        <v>30</v>
      </c>
      <c r="B224" s="6">
        <v>2019</v>
      </c>
      <c r="C224" s="6" t="s">
        <v>36</v>
      </c>
      <c r="D224" s="6" t="str">
        <f t="shared" si="3"/>
        <v>March 2019</v>
      </c>
      <c r="E224" s="7">
        <v>136.9</v>
      </c>
      <c r="F224" s="7">
        <v>154.1</v>
      </c>
      <c r="G224" s="7">
        <v>138.69999999999999</v>
      </c>
      <c r="H224" s="7">
        <v>142.5</v>
      </c>
      <c r="I224" s="7">
        <v>124.1</v>
      </c>
      <c r="J224" s="7">
        <v>136.1</v>
      </c>
      <c r="K224" s="7">
        <v>128.19999999999999</v>
      </c>
      <c r="L224" s="7">
        <v>122.3</v>
      </c>
      <c r="M224" s="7">
        <v>108.3</v>
      </c>
      <c r="N224" s="7">
        <v>138.9</v>
      </c>
      <c r="O224" s="7">
        <v>137.4</v>
      </c>
      <c r="P224" s="7">
        <v>156.4</v>
      </c>
      <c r="Q224" s="7">
        <v>137.30000000000001</v>
      </c>
      <c r="R224" s="7">
        <v>162.9</v>
      </c>
      <c r="S224" s="7">
        <v>150.80000000000001</v>
      </c>
      <c r="T224" s="7">
        <v>146.1</v>
      </c>
      <c r="U224" s="7">
        <v>150.1</v>
      </c>
      <c r="V224" s="7">
        <f>AVERAGE(V219:V223)</f>
        <v>147.88273166820923</v>
      </c>
      <c r="W224" s="7">
        <v>146.4</v>
      </c>
      <c r="X224" s="7">
        <v>150</v>
      </c>
      <c r="Y224" s="7">
        <v>150.4</v>
      </c>
      <c r="Z224" s="7">
        <v>129.9</v>
      </c>
      <c r="AA224" s="7">
        <v>143.80000000000001</v>
      </c>
      <c r="AB224" s="7">
        <v>155.5</v>
      </c>
      <c r="AC224" s="7">
        <v>134</v>
      </c>
      <c r="AD224" s="7">
        <v>142.4</v>
      </c>
      <c r="AE224" s="7">
        <v>141.19999999999999</v>
      </c>
    </row>
    <row r="225" spans="1:31" x14ac:dyDescent="0.35">
      <c r="A225" s="6" t="s">
        <v>33</v>
      </c>
      <c r="B225" s="6">
        <v>2019</v>
      </c>
      <c r="C225" s="6" t="s">
        <v>36</v>
      </c>
      <c r="D225" s="6" t="str">
        <f t="shared" si="3"/>
        <v>March 2019</v>
      </c>
      <c r="E225" s="7">
        <v>139.69999999999999</v>
      </c>
      <c r="F225" s="7">
        <v>151.1</v>
      </c>
      <c r="G225" s="7">
        <v>142.9</v>
      </c>
      <c r="H225" s="7">
        <v>141.9</v>
      </c>
      <c r="I225" s="7">
        <v>118.4</v>
      </c>
      <c r="J225" s="7">
        <v>139.4</v>
      </c>
      <c r="K225" s="7">
        <v>141.19999999999999</v>
      </c>
      <c r="L225" s="7">
        <v>120.7</v>
      </c>
      <c r="M225" s="7">
        <v>110.4</v>
      </c>
      <c r="N225" s="7">
        <v>140.69999999999999</v>
      </c>
      <c r="O225" s="7">
        <v>128.5</v>
      </c>
      <c r="P225" s="7">
        <v>153.9</v>
      </c>
      <c r="Q225" s="7">
        <v>139.6</v>
      </c>
      <c r="R225" s="7">
        <v>165.3</v>
      </c>
      <c r="S225" s="7">
        <v>143.5</v>
      </c>
      <c r="T225" s="7">
        <v>131.19999999999999</v>
      </c>
      <c r="U225" s="7">
        <v>141.6</v>
      </c>
      <c r="V225" s="7">
        <v>149</v>
      </c>
      <c r="W225" s="7">
        <v>128.80000000000001</v>
      </c>
      <c r="X225" s="7">
        <v>136.80000000000001</v>
      </c>
      <c r="Y225" s="7">
        <v>139.19999999999999</v>
      </c>
      <c r="Z225" s="7">
        <v>119.9</v>
      </c>
      <c r="AA225" s="7">
        <v>133</v>
      </c>
      <c r="AB225" s="7">
        <v>146.69999999999999</v>
      </c>
      <c r="AC225" s="7">
        <v>132.5</v>
      </c>
      <c r="AD225" s="7">
        <v>132.80000000000001</v>
      </c>
      <c r="AE225" s="7">
        <v>139.5</v>
      </c>
    </row>
    <row r="226" spans="1:31" x14ac:dyDescent="0.35">
      <c r="A226" s="6" t="s">
        <v>34</v>
      </c>
      <c r="B226" s="6">
        <v>2019</v>
      </c>
      <c r="C226" s="6" t="s">
        <v>36</v>
      </c>
      <c r="D226" s="6" t="str">
        <f t="shared" si="3"/>
        <v>March 2019</v>
      </c>
      <c r="E226" s="7">
        <v>137.80000000000001</v>
      </c>
      <c r="F226" s="7">
        <v>153</v>
      </c>
      <c r="G226" s="7">
        <v>140.30000000000001</v>
      </c>
      <c r="H226" s="7">
        <v>142.30000000000001</v>
      </c>
      <c r="I226" s="7">
        <v>122</v>
      </c>
      <c r="J226" s="7">
        <v>137.6</v>
      </c>
      <c r="K226" s="7">
        <v>132.6</v>
      </c>
      <c r="L226" s="7">
        <v>121.8</v>
      </c>
      <c r="M226" s="7">
        <v>109</v>
      </c>
      <c r="N226" s="7">
        <v>139.5</v>
      </c>
      <c r="O226" s="7">
        <v>133.69999999999999</v>
      </c>
      <c r="P226" s="7">
        <v>155.19999999999999</v>
      </c>
      <c r="Q226" s="7">
        <v>138.1</v>
      </c>
      <c r="R226" s="7">
        <v>163.5</v>
      </c>
      <c r="S226" s="7">
        <v>147.9</v>
      </c>
      <c r="T226" s="7">
        <v>139.9</v>
      </c>
      <c r="U226" s="7">
        <v>146.69999999999999</v>
      </c>
      <c r="V226" s="7">
        <v>149</v>
      </c>
      <c r="W226" s="7">
        <v>139.69999999999999</v>
      </c>
      <c r="X226" s="7">
        <v>143.80000000000001</v>
      </c>
      <c r="Y226" s="7">
        <v>146.19999999999999</v>
      </c>
      <c r="Z226" s="7">
        <v>124.6</v>
      </c>
      <c r="AA226" s="7">
        <v>137.69999999999999</v>
      </c>
      <c r="AB226" s="7">
        <v>150.30000000000001</v>
      </c>
      <c r="AC226" s="7">
        <v>133.4</v>
      </c>
      <c r="AD226" s="7">
        <v>137.69999999999999</v>
      </c>
      <c r="AE226" s="7">
        <v>140.4</v>
      </c>
    </row>
    <row r="227" spans="1:31" x14ac:dyDescent="0.35">
      <c r="A227" s="6" t="s">
        <v>30</v>
      </c>
      <c r="B227" s="6">
        <v>2019</v>
      </c>
      <c r="C227" s="6" t="s">
        <v>38</v>
      </c>
      <c r="D227" s="6" t="str">
        <f t="shared" si="3"/>
        <v>May 2019</v>
      </c>
      <c r="E227" s="7">
        <v>137.4</v>
      </c>
      <c r="F227" s="7">
        <v>159.5</v>
      </c>
      <c r="G227" s="7">
        <v>134.5</v>
      </c>
      <c r="H227" s="7">
        <v>142.6</v>
      </c>
      <c r="I227" s="7">
        <v>124</v>
      </c>
      <c r="J227" s="7">
        <v>143.69999999999999</v>
      </c>
      <c r="K227" s="7">
        <v>133.4</v>
      </c>
      <c r="L227" s="7">
        <v>125.1</v>
      </c>
      <c r="M227" s="7">
        <v>109.3</v>
      </c>
      <c r="N227" s="7">
        <v>139.30000000000001</v>
      </c>
      <c r="O227" s="7">
        <v>137.69999999999999</v>
      </c>
      <c r="P227" s="7">
        <v>156.4</v>
      </c>
      <c r="Q227" s="7">
        <v>139.19999999999999</v>
      </c>
      <c r="R227" s="7">
        <v>163.30000000000001</v>
      </c>
      <c r="S227" s="7">
        <v>151.30000000000001</v>
      </c>
      <c r="T227" s="7">
        <v>146.6</v>
      </c>
      <c r="U227" s="7">
        <v>150.69999999999999</v>
      </c>
      <c r="V227" s="7">
        <f>AVERAGE(V222:V226)</f>
        <v>148.57654633364183</v>
      </c>
      <c r="W227" s="7">
        <v>146.9</v>
      </c>
      <c r="X227" s="7">
        <v>149.5</v>
      </c>
      <c r="Y227" s="7">
        <v>151.30000000000001</v>
      </c>
      <c r="Z227" s="7">
        <v>130.19999999999999</v>
      </c>
      <c r="AA227" s="7">
        <v>145.9</v>
      </c>
      <c r="AB227" s="7">
        <v>156.69999999999999</v>
      </c>
      <c r="AC227" s="7">
        <v>133.9</v>
      </c>
      <c r="AD227" s="7">
        <v>142.9</v>
      </c>
      <c r="AE227" s="7">
        <v>142.4</v>
      </c>
    </row>
    <row r="228" spans="1:31" x14ac:dyDescent="0.35">
      <c r="A228" s="6" t="s">
        <v>33</v>
      </c>
      <c r="B228" s="6">
        <v>2019</v>
      </c>
      <c r="C228" s="6" t="s">
        <v>38</v>
      </c>
      <c r="D228" s="6" t="str">
        <f t="shared" si="3"/>
        <v>May 2019</v>
      </c>
      <c r="E228" s="7">
        <v>140.4</v>
      </c>
      <c r="F228" s="7">
        <v>156.69999999999999</v>
      </c>
      <c r="G228" s="7">
        <v>138.30000000000001</v>
      </c>
      <c r="H228" s="7">
        <v>142.4</v>
      </c>
      <c r="I228" s="7">
        <v>118.6</v>
      </c>
      <c r="J228" s="7">
        <v>149.69999999999999</v>
      </c>
      <c r="K228" s="7">
        <v>161.6</v>
      </c>
      <c r="L228" s="7">
        <v>124.4</v>
      </c>
      <c r="M228" s="7">
        <v>111.2</v>
      </c>
      <c r="N228" s="7">
        <v>141</v>
      </c>
      <c r="O228" s="7">
        <v>128.9</v>
      </c>
      <c r="P228" s="7">
        <v>154.5</v>
      </c>
      <c r="Q228" s="7">
        <v>143.80000000000001</v>
      </c>
      <c r="R228" s="7">
        <v>166.2</v>
      </c>
      <c r="S228" s="7">
        <v>144</v>
      </c>
      <c r="T228" s="7">
        <v>131.69999999999999</v>
      </c>
      <c r="U228" s="7">
        <v>142.19999999999999</v>
      </c>
      <c r="V228" s="7">
        <v>150.1</v>
      </c>
      <c r="W228" s="7">
        <v>129.4</v>
      </c>
      <c r="X228" s="7">
        <v>137.19999999999999</v>
      </c>
      <c r="Y228" s="7">
        <v>139.80000000000001</v>
      </c>
      <c r="Z228" s="7">
        <v>120.1</v>
      </c>
      <c r="AA228" s="7">
        <v>134</v>
      </c>
      <c r="AB228" s="7">
        <v>148</v>
      </c>
      <c r="AC228" s="7">
        <v>132.6</v>
      </c>
      <c r="AD228" s="7">
        <v>133.30000000000001</v>
      </c>
      <c r="AE228" s="7">
        <v>141.5</v>
      </c>
    </row>
    <row r="229" spans="1:31" x14ac:dyDescent="0.35">
      <c r="A229" s="6" t="s">
        <v>34</v>
      </c>
      <c r="B229" s="6">
        <v>2019</v>
      </c>
      <c r="C229" s="6" t="s">
        <v>38</v>
      </c>
      <c r="D229" s="6" t="str">
        <f t="shared" si="3"/>
        <v>May 2019</v>
      </c>
      <c r="E229" s="7">
        <v>138.30000000000001</v>
      </c>
      <c r="F229" s="7">
        <v>158.5</v>
      </c>
      <c r="G229" s="7">
        <v>136</v>
      </c>
      <c r="H229" s="7">
        <v>142.5</v>
      </c>
      <c r="I229" s="7">
        <v>122</v>
      </c>
      <c r="J229" s="7">
        <v>146.5</v>
      </c>
      <c r="K229" s="7">
        <v>143</v>
      </c>
      <c r="L229" s="7">
        <v>124.9</v>
      </c>
      <c r="M229" s="7">
        <v>109.9</v>
      </c>
      <c r="N229" s="7">
        <v>139.9</v>
      </c>
      <c r="O229" s="7">
        <v>134</v>
      </c>
      <c r="P229" s="7">
        <v>155.5</v>
      </c>
      <c r="Q229" s="7">
        <v>140.9</v>
      </c>
      <c r="R229" s="7">
        <v>164.1</v>
      </c>
      <c r="S229" s="7">
        <v>148.4</v>
      </c>
      <c r="T229" s="7">
        <v>140.4</v>
      </c>
      <c r="U229" s="7">
        <v>147.30000000000001</v>
      </c>
      <c r="V229" s="7">
        <v>150.1</v>
      </c>
      <c r="W229" s="7">
        <v>140.30000000000001</v>
      </c>
      <c r="X229" s="7">
        <v>143.69999999999999</v>
      </c>
      <c r="Y229" s="7">
        <v>146.9</v>
      </c>
      <c r="Z229" s="7">
        <v>124.9</v>
      </c>
      <c r="AA229" s="7">
        <v>139.19999999999999</v>
      </c>
      <c r="AB229" s="7">
        <v>151.6</v>
      </c>
      <c r="AC229" s="7">
        <v>133.4</v>
      </c>
      <c r="AD229" s="7">
        <v>138.19999999999999</v>
      </c>
      <c r="AE229" s="7">
        <v>142</v>
      </c>
    </row>
    <row r="230" spans="1:31" x14ac:dyDescent="0.35">
      <c r="A230" s="6" t="s">
        <v>30</v>
      </c>
      <c r="B230" s="6">
        <v>2019</v>
      </c>
      <c r="C230" s="6" t="s">
        <v>39</v>
      </c>
      <c r="D230" s="6" t="str">
        <f t="shared" si="3"/>
        <v>June 2019</v>
      </c>
      <c r="E230" s="7">
        <v>137.80000000000001</v>
      </c>
      <c r="F230" s="7">
        <v>163.5</v>
      </c>
      <c r="G230" s="7">
        <v>136.19999999999999</v>
      </c>
      <c r="H230" s="7">
        <v>143.19999999999999</v>
      </c>
      <c r="I230" s="7">
        <v>124.3</v>
      </c>
      <c r="J230" s="7">
        <v>143.30000000000001</v>
      </c>
      <c r="K230" s="7">
        <v>140.6</v>
      </c>
      <c r="L230" s="7">
        <v>128.69999999999999</v>
      </c>
      <c r="M230" s="7">
        <v>110.6</v>
      </c>
      <c r="N230" s="7">
        <v>140.4</v>
      </c>
      <c r="O230" s="7">
        <v>138</v>
      </c>
      <c r="P230" s="7">
        <v>156.6</v>
      </c>
      <c r="Q230" s="7">
        <v>141</v>
      </c>
      <c r="R230" s="7">
        <v>164.2</v>
      </c>
      <c r="S230" s="7">
        <v>151.4</v>
      </c>
      <c r="T230" s="7">
        <v>146.5</v>
      </c>
      <c r="U230" s="7">
        <v>150.69999999999999</v>
      </c>
      <c r="V230" s="7">
        <f>AVERAGE(V225:V229)</f>
        <v>149.35530926672837</v>
      </c>
      <c r="W230" s="7">
        <v>147.80000000000001</v>
      </c>
      <c r="X230" s="7">
        <v>149.6</v>
      </c>
      <c r="Y230" s="7">
        <v>151.69999999999999</v>
      </c>
      <c r="Z230" s="7">
        <v>130.19999999999999</v>
      </c>
      <c r="AA230" s="7">
        <v>146.4</v>
      </c>
      <c r="AB230" s="7">
        <v>157.69999999999999</v>
      </c>
      <c r="AC230" s="7">
        <v>134.80000000000001</v>
      </c>
      <c r="AD230" s="7">
        <v>143.30000000000001</v>
      </c>
      <c r="AE230" s="7">
        <v>143.6</v>
      </c>
    </row>
    <row r="231" spans="1:31" x14ac:dyDescent="0.35">
      <c r="A231" s="6" t="s">
        <v>33</v>
      </c>
      <c r="B231" s="6">
        <v>2019</v>
      </c>
      <c r="C231" s="6" t="s">
        <v>39</v>
      </c>
      <c r="D231" s="6" t="str">
        <f t="shared" si="3"/>
        <v>June 2019</v>
      </c>
      <c r="E231" s="7">
        <v>140.69999999999999</v>
      </c>
      <c r="F231" s="7">
        <v>159.6</v>
      </c>
      <c r="G231" s="7">
        <v>140.4</v>
      </c>
      <c r="H231" s="7">
        <v>143.4</v>
      </c>
      <c r="I231" s="7">
        <v>118.6</v>
      </c>
      <c r="J231" s="7">
        <v>150.9</v>
      </c>
      <c r="K231" s="7">
        <v>169.8</v>
      </c>
      <c r="L231" s="7">
        <v>127.4</v>
      </c>
      <c r="M231" s="7">
        <v>111.8</v>
      </c>
      <c r="N231" s="7">
        <v>141</v>
      </c>
      <c r="O231" s="7">
        <v>129</v>
      </c>
      <c r="P231" s="7">
        <v>155.1</v>
      </c>
      <c r="Q231" s="7">
        <v>145.6</v>
      </c>
      <c r="R231" s="7">
        <v>166.7</v>
      </c>
      <c r="S231" s="7">
        <v>144.30000000000001</v>
      </c>
      <c r="T231" s="7">
        <v>131.69999999999999</v>
      </c>
      <c r="U231" s="7">
        <v>142.4</v>
      </c>
      <c r="V231" s="7">
        <v>149.4</v>
      </c>
      <c r="W231" s="7">
        <v>130.5</v>
      </c>
      <c r="X231" s="7">
        <v>137.4</v>
      </c>
      <c r="Y231" s="7">
        <v>140.30000000000001</v>
      </c>
      <c r="Z231" s="7">
        <v>119.6</v>
      </c>
      <c r="AA231" s="7">
        <v>134.30000000000001</v>
      </c>
      <c r="AB231" s="7">
        <v>148.9</v>
      </c>
      <c r="AC231" s="7">
        <v>133.69999999999999</v>
      </c>
      <c r="AD231" s="7">
        <v>133.6</v>
      </c>
      <c r="AE231" s="7">
        <v>142.1</v>
      </c>
    </row>
    <row r="232" spans="1:31" x14ac:dyDescent="0.35">
      <c r="A232" s="6" t="s">
        <v>34</v>
      </c>
      <c r="B232" s="6">
        <v>2019</v>
      </c>
      <c r="C232" s="6" t="s">
        <v>39</v>
      </c>
      <c r="D232" s="6" t="str">
        <f t="shared" si="3"/>
        <v>June 2019</v>
      </c>
      <c r="E232" s="7">
        <v>138.69999999999999</v>
      </c>
      <c r="F232" s="7">
        <v>162.1</v>
      </c>
      <c r="G232" s="7">
        <v>137.80000000000001</v>
      </c>
      <c r="H232" s="7">
        <v>143.30000000000001</v>
      </c>
      <c r="I232" s="7">
        <v>122.2</v>
      </c>
      <c r="J232" s="7">
        <v>146.80000000000001</v>
      </c>
      <c r="K232" s="7">
        <v>150.5</v>
      </c>
      <c r="L232" s="7">
        <v>128.30000000000001</v>
      </c>
      <c r="M232" s="7">
        <v>111</v>
      </c>
      <c r="N232" s="7">
        <v>140.6</v>
      </c>
      <c r="O232" s="7">
        <v>134.19999999999999</v>
      </c>
      <c r="P232" s="7">
        <v>155.9</v>
      </c>
      <c r="Q232" s="7">
        <v>142.69999999999999</v>
      </c>
      <c r="R232" s="7">
        <v>164.9</v>
      </c>
      <c r="S232" s="7">
        <v>148.6</v>
      </c>
      <c r="T232" s="7">
        <v>140.4</v>
      </c>
      <c r="U232" s="7">
        <v>147.4</v>
      </c>
      <c r="V232" s="7">
        <v>149.4</v>
      </c>
      <c r="W232" s="7">
        <v>141.19999999999999</v>
      </c>
      <c r="X232" s="7">
        <v>143.80000000000001</v>
      </c>
      <c r="Y232" s="7">
        <v>147.4</v>
      </c>
      <c r="Z232" s="7">
        <v>124.6</v>
      </c>
      <c r="AA232" s="7">
        <v>139.6</v>
      </c>
      <c r="AB232" s="7">
        <v>152.5</v>
      </c>
      <c r="AC232" s="7">
        <v>134.30000000000001</v>
      </c>
      <c r="AD232" s="7">
        <v>138.6</v>
      </c>
      <c r="AE232" s="7">
        <v>142.9</v>
      </c>
    </row>
    <row r="233" spans="1:31" x14ac:dyDescent="0.35">
      <c r="A233" s="6" t="s">
        <v>30</v>
      </c>
      <c r="B233" s="6">
        <v>2019</v>
      </c>
      <c r="C233" s="6" t="s">
        <v>40</v>
      </c>
      <c r="D233" s="6" t="str">
        <f t="shared" si="3"/>
        <v>July 2019</v>
      </c>
      <c r="E233" s="7">
        <v>138.4</v>
      </c>
      <c r="F233" s="7">
        <v>164</v>
      </c>
      <c r="G233" s="7">
        <v>138.4</v>
      </c>
      <c r="H233" s="7">
        <v>143.9</v>
      </c>
      <c r="I233" s="7">
        <v>124.4</v>
      </c>
      <c r="J233" s="7">
        <v>146.4</v>
      </c>
      <c r="K233" s="7">
        <v>150.1</v>
      </c>
      <c r="L233" s="7">
        <v>130.6</v>
      </c>
      <c r="M233" s="7">
        <v>110.8</v>
      </c>
      <c r="N233" s="7">
        <v>141.69999999999999</v>
      </c>
      <c r="O233" s="7">
        <v>138.5</v>
      </c>
      <c r="P233" s="7">
        <v>156.69999999999999</v>
      </c>
      <c r="Q233" s="7">
        <v>143</v>
      </c>
      <c r="R233" s="7">
        <v>164.5</v>
      </c>
      <c r="S233" s="7">
        <v>151.6</v>
      </c>
      <c r="T233" s="7">
        <v>146.6</v>
      </c>
      <c r="U233" s="7">
        <v>150.9</v>
      </c>
      <c r="V233" s="7">
        <f>AVERAGE(V228:V232)</f>
        <v>149.67106185334566</v>
      </c>
      <c r="W233" s="7">
        <v>146.80000000000001</v>
      </c>
      <c r="X233" s="7">
        <v>150</v>
      </c>
      <c r="Y233" s="7">
        <v>152.19999999999999</v>
      </c>
      <c r="Z233" s="7">
        <v>131.19999999999999</v>
      </c>
      <c r="AA233" s="7">
        <v>147.5</v>
      </c>
      <c r="AB233" s="7">
        <v>159.1</v>
      </c>
      <c r="AC233" s="7">
        <v>136.1</v>
      </c>
      <c r="AD233" s="7">
        <v>144.19999999999999</v>
      </c>
      <c r="AE233" s="7">
        <v>144.9</v>
      </c>
    </row>
    <row r="234" spans="1:31" x14ac:dyDescent="0.35">
      <c r="A234" s="6" t="s">
        <v>33</v>
      </c>
      <c r="B234" s="6">
        <v>2019</v>
      </c>
      <c r="C234" s="6" t="s">
        <v>40</v>
      </c>
      <c r="D234" s="6" t="str">
        <f t="shared" si="3"/>
        <v>July 2019</v>
      </c>
      <c r="E234" s="7">
        <v>141.4</v>
      </c>
      <c r="F234" s="7">
        <v>160.19999999999999</v>
      </c>
      <c r="G234" s="7">
        <v>142.5</v>
      </c>
      <c r="H234" s="7">
        <v>144.1</v>
      </c>
      <c r="I234" s="7">
        <v>119.3</v>
      </c>
      <c r="J234" s="7">
        <v>154.69999999999999</v>
      </c>
      <c r="K234" s="7">
        <v>180.1</v>
      </c>
      <c r="L234" s="7">
        <v>128.9</v>
      </c>
      <c r="M234" s="7">
        <v>111.8</v>
      </c>
      <c r="N234" s="7">
        <v>141.6</v>
      </c>
      <c r="O234" s="7">
        <v>129.5</v>
      </c>
      <c r="P234" s="7">
        <v>155.6</v>
      </c>
      <c r="Q234" s="7">
        <v>147.69999999999999</v>
      </c>
      <c r="R234" s="7">
        <v>167.2</v>
      </c>
      <c r="S234" s="7">
        <v>144.69999999999999</v>
      </c>
      <c r="T234" s="7">
        <v>131.9</v>
      </c>
      <c r="U234" s="7">
        <v>142.69999999999999</v>
      </c>
      <c r="V234" s="7">
        <v>150.6</v>
      </c>
      <c r="W234" s="7">
        <v>127</v>
      </c>
      <c r="X234" s="7">
        <v>137.69999999999999</v>
      </c>
      <c r="Y234" s="7">
        <v>140.80000000000001</v>
      </c>
      <c r="Z234" s="7">
        <v>120.6</v>
      </c>
      <c r="AA234" s="7">
        <v>135</v>
      </c>
      <c r="AB234" s="7">
        <v>150.4</v>
      </c>
      <c r="AC234" s="7">
        <v>135.1</v>
      </c>
      <c r="AD234" s="7">
        <v>134.5</v>
      </c>
      <c r="AE234" s="7">
        <v>143.30000000000001</v>
      </c>
    </row>
    <row r="235" spans="1:31" x14ac:dyDescent="0.35">
      <c r="A235" s="6" t="s">
        <v>34</v>
      </c>
      <c r="B235" s="6">
        <v>2019</v>
      </c>
      <c r="C235" s="6" t="s">
        <v>40</v>
      </c>
      <c r="D235" s="6" t="str">
        <f t="shared" si="3"/>
        <v>July 2019</v>
      </c>
      <c r="E235" s="7">
        <v>139.30000000000001</v>
      </c>
      <c r="F235" s="7">
        <v>162.69999999999999</v>
      </c>
      <c r="G235" s="7">
        <v>140</v>
      </c>
      <c r="H235" s="7">
        <v>144</v>
      </c>
      <c r="I235" s="7">
        <v>122.5</v>
      </c>
      <c r="J235" s="7">
        <v>150.30000000000001</v>
      </c>
      <c r="K235" s="7">
        <v>160.30000000000001</v>
      </c>
      <c r="L235" s="7">
        <v>130</v>
      </c>
      <c r="M235" s="7">
        <v>111.1</v>
      </c>
      <c r="N235" s="7">
        <v>141.69999999999999</v>
      </c>
      <c r="O235" s="7">
        <v>134.69999999999999</v>
      </c>
      <c r="P235" s="7">
        <v>156.19999999999999</v>
      </c>
      <c r="Q235" s="7">
        <v>144.69999999999999</v>
      </c>
      <c r="R235" s="7">
        <v>165.2</v>
      </c>
      <c r="S235" s="7">
        <v>148.9</v>
      </c>
      <c r="T235" s="7">
        <v>140.5</v>
      </c>
      <c r="U235" s="7">
        <v>147.6</v>
      </c>
      <c r="V235" s="7">
        <v>150.6</v>
      </c>
      <c r="W235" s="7">
        <v>139.30000000000001</v>
      </c>
      <c r="X235" s="7">
        <v>144.19999999999999</v>
      </c>
      <c r="Y235" s="7">
        <v>147.9</v>
      </c>
      <c r="Z235" s="7">
        <v>125.6</v>
      </c>
      <c r="AA235" s="7">
        <v>140.5</v>
      </c>
      <c r="AB235" s="7">
        <v>154</v>
      </c>
      <c r="AC235" s="7">
        <v>135.69999999999999</v>
      </c>
      <c r="AD235" s="7">
        <v>139.5</v>
      </c>
      <c r="AE235" s="7">
        <v>144.19999999999999</v>
      </c>
    </row>
    <row r="236" spans="1:31" x14ac:dyDescent="0.35">
      <c r="A236" s="6" t="s">
        <v>30</v>
      </c>
      <c r="B236" s="6">
        <v>2019</v>
      </c>
      <c r="C236" s="6" t="s">
        <v>41</v>
      </c>
      <c r="D236" s="6" t="str">
        <f t="shared" si="3"/>
        <v>August 2019</v>
      </c>
      <c r="E236" s="7">
        <v>139.19999999999999</v>
      </c>
      <c r="F236" s="7">
        <v>161.9</v>
      </c>
      <c r="G236" s="7">
        <v>137.1</v>
      </c>
      <c r="H236" s="7">
        <v>144.6</v>
      </c>
      <c r="I236" s="7">
        <v>124.7</v>
      </c>
      <c r="J236" s="7">
        <v>145.5</v>
      </c>
      <c r="K236" s="7">
        <v>156.19999999999999</v>
      </c>
      <c r="L236" s="7">
        <v>131.5</v>
      </c>
      <c r="M236" s="7">
        <v>111.7</v>
      </c>
      <c r="N236" s="7">
        <v>142.69999999999999</v>
      </c>
      <c r="O236" s="7">
        <v>138.5</v>
      </c>
      <c r="P236" s="7">
        <v>156.9</v>
      </c>
      <c r="Q236" s="7">
        <v>144</v>
      </c>
      <c r="R236" s="7">
        <v>165.1</v>
      </c>
      <c r="S236" s="7">
        <v>151.80000000000001</v>
      </c>
      <c r="T236" s="7">
        <v>146.6</v>
      </c>
      <c r="U236" s="7">
        <v>151.1</v>
      </c>
      <c r="V236" s="7">
        <f>AVERAGE(V231:V235)</f>
        <v>149.93421237066914</v>
      </c>
      <c r="W236" s="7">
        <v>146.4</v>
      </c>
      <c r="X236" s="7">
        <v>150.19999999999999</v>
      </c>
      <c r="Y236" s="7">
        <v>152.69999999999999</v>
      </c>
      <c r="Z236" s="7">
        <v>131.4</v>
      </c>
      <c r="AA236" s="7">
        <v>148</v>
      </c>
      <c r="AB236" s="7">
        <v>159.69999999999999</v>
      </c>
      <c r="AC236" s="7">
        <v>138.80000000000001</v>
      </c>
      <c r="AD236" s="7">
        <v>144.9</v>
      </c>
      <c r="AE236" s="7">
        <v>145.69999999999999</v>
      </c>
    </row>
    <row r="237" spans="1:31" x14ac:dyDescent="0.35">
      <c r="A237" s="6" t="s">
        <v>33</v>
      </c>
      <c r="B237" s="6">
        <v>2019</v>
      </c>
      <c r="C237" s="6" t="s">
        <v>41</v>
      </c>
      <c r="D237" s="6" t="str">
        <f t="shared" si="3"/>
        <v>August 2019</v>
      </c>
      <c r="E237" s="7">
        <v>142.1</v>
      </c>
      <c r="F237" s="7">
        <v>158.30000000000001</v>
      </c>
      <c r="G237" s="7">
        <v>140.80000000000001</v>
      </c>
      <c r="H237" s="7">
        <v>144.9</v>
      </c>
      <c r="I237" s="7">
        <v>119.9</v>
      </c>
      <c r="J237" s="7">
        <v>153.9</v>
      </c>
      <c r="K237" s="7">
        <v>189.1</v>
      </c>
      <c r="L237" s="7">
        <v>129.80000000000001</v>
      </c>
      <c r="M237" s="7">
        <v>112.7</v>
      </c>
      <c r="N237" s="7">
        <v>142.5</v>
      </c>
      <c r="O237" s="7">
        <v>129.80000000000001</v>
      </c>
      <c r="P237" s="7">
        <v>156.19999999999999</v>
      </c>
      <c r="Q237" s="7">
        <v>149.1</v>
      </c>
      <c r="R237" s="7">
        <v>167.9</v>
      </c>
      <c r="S237" s="7">
        <v>145</v>
      </c>
      <c r="T237" s="7">
        <v>132.19999999999999</v>
      </c>
      <c r="U237" s="7">
        <v>143</v>
      </c>
      <c r="V237" s="7">
        <v>151.6</v>
      </c>
      <c r="W237" s="7">
        <v>125.5</v>
      </c>
      <c r="X237" s="7">
        <v>138.1</v>
      </c>
      <c r="Y237" s="7">
        <v>141.5</v>
      </c>
      <c r="Z237" s="7">
        <v>120.8</v>
      </c>
      <c r="AA237" s="7">
        <v>135.4</v>
      </c>
      <c r="AB237" s="7">
        <v>151.5</v>
      </c>
      <c r="AC237" s="7">
        <v>137.80000000000001</v>
      </c>
      <c r="AD237" s="7">
        <v>135.30000000000001</v>
      </c>
      <c r="AE237" s="7">
        <v>144.19999999999999</v>
      </c>
    </row>
    <row r="238" spans="1:31" x14ac:dyDescent="0.35">
      <c r="A238" s="6" t="s">
        <v>34</v>
      </c>
      <c r="B238" s="6">
        <v>2019</v>
      </c>
      <c r="C238" s="6" t="s">
        <v>41</v>
      </c>
      <c r="D238" s="6" t="str">
        <f t="shared" si="3"/>
        <v>August 2019</v>
      </c>
      <c r="E238" s="7">
        <v>140.1</v>
      </c>
      <c r="F238" s="7">
        <v>160.6</v>
      </c>
      <c r="G238" s="7">
        <v>138.5</v>
      </c>
      <c r="H238" s="7">
        <v>144.69999999999999</v>
      </c>
      <c r="I238" s="7">
        <v>122.9</v>
      </c>
      <c r="J238" s="7">
        <v>149.4</v>
      </c>
      <c r="K238" s="7">
        <v>167.4</v>
      </c>
      <c r="L238" s="7">
        <v>130.9</v>
      </c>
      <c r="M238" s="7">
        <v>112</v>
      </c>
      <c r="N238" s="7">
        <v>142.6</v>
      </c>
      <c r="O238" s="7">
        <v>134.9</v>
      </c>
      <c r="P238" s="7">
        <v>156.6</v>
      </c>
      <c r="Q238" s="7">
        <v>145.9</v>
      </c>
      <c r="R238" s="7">
        <v>165.8</v>
      </c>
      <c r="S238" s="7">
        <v>149.1</v>
      </c>
      <c r="T238" s="7">
        <v>140.6</v>
      </c>
      <c r="U238" s="7">
        <v>147.9</v>
      </c>
      <c r="V238" s="7">
        <v>151.6</v>
      </c>
      <c r="W238" s="7">
        <v>138.5</v>
      </c>
      <c r="X238" s="7">
        <v>144.5</v>
      </c>
      <c r="Y238" s="7">
        <v>148.5</v>
      </c>
      <c r="Z238" s="7">
        <v>125.8</v>
      </c>
      <c r="AA238" s="7">
        <v>140.9</v>
      </c>
      <c r="AB238" s="7">
        <v>154.9</v>
      </c>
      <c r="AC238" s="7">
        <v>138.4</v>
      </c>
      <c r="AD238" s="7">
        <v>140.19999999999999</v>
      </c>
      <c r="AE238" s="7">
        <v>145</v>
      </c>
    </row>
    <row r="239" spans="1:31" x14ac:dyDescent="0.35">
      <c r="A239" s="6" t="s">
        <v>30</v>
      </c>
      <c r="B239" s="6">
        <v>2019</v>
      </c>
      <c r="C239" s="6" t="s">
        <v>42</v>
      </c>
      <c r="D239" s="6" t="str">
        <f t="shared" si="3"/>
        <v>September 2019</v>
      </c>
      <c r="E239" s="7">
        <v>140.1</v>
      </c>
      <c r="F239" s="7">
        <v>161.9</v>
      </c>
      <c r="G239" s="7">
        <v>138.30000000000001</v>
      </c>
      <c r="H239" s="7">
        <v>145.69999999999999</v>
      </c>
      <c r="I239" s="7">
        <v>125.1</v>
      </c>
      <c r="J239" s="7">
        <v>143.80000000000001</v>
      </c>
      <c r="K239" s="7">
        <v>163.4</v>
      </c>
      <c r="L239" s="7">
        <v>132.19999999999999</v>
      </c>
      <c r="M239" s="7">
        <v>112.8</v>
      </c>
      <c r="N239" s="7">
        <v>144.19999999999999</v>
      </c>
      <c r="O239" s="7">
        <v>138.5</v>
      </c>
      <c r="P239" s="7">
        <v>157.19999999999999</v>
      </c>
      <c r="Q239" s="7">
        <v>145.5</v>
      </c>
      <c r="R239" s="7">
        <v>165.7</v>
      </c>
      <c r="S239" s="7">
        <v>151.69999999999999</v>
      </c>
      <c r="T239" s="7">
        <v>146.6</v>
      </c>
      <c r="U239" s="7">
        <v>151</v>
      </c>
      <c r="V239" s="7">
        <f>AVERAGE(V234:V238)</f>
        <v>150.86684247413385</v>
      </c>
      <c r="W239" s="7">
        <v>146.9</v>
      </c>
      <c r="X239" s="7">
        <v>150.30000000000001</v>
      </c>
      <c r="Y239" s="7">
        <v>153.4</v>
      </c>
      <c r="Z239" s="7">
        <v>131.6</v>
      </c>
      <c r="AA239" s="7">
        <v>148.30000000000001</v>
      </c>
      <c r="AB239" s="7">
        <v>160.19999999999999</v>
      </c>
      <c r="AC239" s="7">
        <v>140.19999999999999</v>
      </c>
      <c r="AD239" s="7">
        <v>145.4</v>
      </c>
      <c r="AE239" s="7">
        <v>146.69999999999999</v>
      </c>
    </row>
    <row r="240" spans="1:31" x14ac:dyDescent="0.35">
      <c r="A240" s="6" t="s">
        <v>33</v>
      </c>
      <c r="B240" s="6">
        <v>2019</v>
      </c>
      <c r="C240" s="6" t="s">
        <v>42</v>
      </c>
      <c r="D240" s="6" t="str">
        <f t="shared" si="3"/>
        <v>September 2019</v>
      </c>
      <c r="E240" s="7">
        <v>142.69999999999999</v>
      </c>
      <c r="F240" s="7">
        <v>158.69999999999999</v>
      </c>
      <c r="G240" s="7">
        <v>141.6</v>
      </c>
      <c r="H240" s="7">
        <v>144.9</v>
      </c>
      <c r="I240" s="7">
        <v>120.8</v>
      </c>
      <c r="J240" s="7">
        <v>149.80000000000001</v>
      </c>
      <c r="K240" s="7">
        <v>192.4</v>
      </c>
      <c r="L240" s="7">
        <v>130.30000000000001</v>
      </c>
      <c r="M240" s="7">
        <v>114</v>
      </c>
      <c r="N240" s="7">
        <v>143.80000000000001</v>
      </c>
      <c r="O240" s="7">
        <v>130</v>
      </c>
      <c r="P240" s="7">
        <v>156.4</v>
      </c>
      <c r="Q240" s="7">
        <v>149.5</v>
      </c>
      <c r="R240" s="7">
        <v>168.6</v>
      </c>
      <c r="S240" s="7">
        <v>145.30000000000001</v>
      </c>
      <c r="T240" s="7">
        <v>132.19999999999999</v>
      </c>
      <c r="U240" s="7">
        <v>143.30000000000001</v>
      </c>
      <c r="V240" s="7">
        <v>152.19999999999999</v>
      </c>
      <c r="W240" s="7">
        <v>126.6</v>
      </c>
      <c r="X240" s="7">
        <v>138.30000000000001</v>
      </c>
      <c r="Y240" s="7">
        <v>141.9</v>
      </c>
      <c r="Z240" s="7">
        <v>121.2</v>
      </c>
      <c r="AA240" s="7">
        <v>135.9</v>
      </c>
      <c r="AB240" s="7">
        <v>151.6</v>
      </c>
      <c r="AC240" s="7">
        <v>139</v>
      </c>
      <c r="AD240" s="7">
        <v>135.69999999999999</v>
      </c>
      <c r="AE240" s="7">
        <v>144.69999999999999</v>
      </c>
    </row>
    <row r="241" spans="1:31" x14ac:dyDescent="0.35">
      <c r="A241" s="6" t="s">
        <v>34</v>
      </c>
      <c r="B241" s="6">
        <v>2019</v>
      </c>
      <c r="C241" s="6" t="s">
        <v>42</v>
      </c>
      <c r="D241" s="6" t="str">
        <f t="shared" si="3"/>
        <v>September 2019</v>
      </c>
      <c r="E241" s="7">
        <v>140.9</v>
      </c>
      <c r="F241" s="7">
        <v>160.80000000000001</v>
      </c>
      <c r="G241" s="7">
        <v>139.6</v>
      </c>
      <c r="H241" s="7">
        <v>145.4</v>
      </c>
      <c r="I241" s="7">
        <v>123.5</v>
      </c>
      <c r="J241" s="7">
        <v>146.6</v>
      </c>
      <c r="K241" s="7">
        <v>173.2</v>
      </c>
      <c r="L241" s="7">
        <v>131.6</v>
      </c>
      <c r="M241" s="7">
        <v>113.2</v>
      </c>
      <c r="N241" s="7">
        <v>144.1</v>
      </c>
      <c r="O241" s="7">
        <v>135</v>
      </c>
      <c r="P241" s="7">
        <v>156.80000000000001</v>
      </c>
      <c r="Q241" s="7">
        <v>147</v>
      </c>
      <c r="R241" s="7">
        <v>166.5</v>
      </c>
      <c r="S241" s="7">
        <v>149.19999999999999</v>
      </c>
      <c r="T241" s="7">
        <v>140.6</v>
      </c>
      <c r="U241" s="7">
        <v>147.9</v>
      </c>
      <c r="V241" s="7">
        <v>152.19999999999999</v>
      </c>
      <c r="W241" s="7">
        <v>139.19999999999999</v>
      </c>
      <c r="X241" s="7">
        <v>144.6</v>
      </c>
      <c r="Y241" s="7">
        <v>149</v>
      </c>
      <c r="Z241" s="7">
        <v>126.1</v>
      </c>
      <c r="AA241" s="7">
        <v>141.30000000000001</v>
      </c>
      <c r="AB241" s="7">
        <v>155.19999999999999</v>
      </c>
      <c r="AC241" s="7">
        <v>139.69999999999999</v>
      </c>
      <c r="AD241" s="7">
        <v>140.69999999999999</v>
      </c>
      <c r="AE241" s="7">
        <v>145.80000000000001</v>
      </c>
    </row>
    <row r="242" spans="1:31" x14ac:dyDescent="0.35">
      <c r="A242" s="6" t="s">
        <v>30</v>
      </c>
      <c r="B242" s="6">
        <v>2019</v>
      </c>
      <c r="C242" s="6" t="s">
        <v>43</v>
      </c>
      <c r="D242" s="6" t="str">
        <f t="shared" si="3"/>
        <v>October 2019</v>
      </c>
      <c r="E242" s="7">
        <v>141</v>
      </c>
      <c r="F242" s="7">
        <v>161.6</v>
      </c>
      <c r="G242" s="7">
        <v>141.19999999999999</v>
      </c>
      <c r="H242" s="7">
        <v>146.5</v>
      </c>
      <c r="I242" s="7">
        <v>125.6</v>
      </c>
      <c r="J242" s="7">
        <v>145.69999999999999</v>
      </c>
      <c r="K242" s="7">
        <v>178.8</v>
      </c>
      <c r="L242" s="7">
        <v>133.1</v>
      </c>
      <c r="M242" s="7">
        <v>113.6</v>
      </c>
      <c r="N242" s="7">
        <v>145.5</v>
      </c>
      <c r="O242" s="7">
        <v>138.6</v>
      </c>
      <c r="P242" s="7">
        <v>157.4</v>
      </c>
      <c r="Q242" s="7">
        <v>148.30000000000001</v>
      </c>
      <c r="R242" s="7">
        <v>166.3</v>
      </c>
      <c r="S242" s="7">
        <v>151.69999999999999</v>
      </c>
      <c r="T242" s="7">
        <v>146.69999999999999</v>
      </c>
      <c r="U242" s="7">
        <v>151</v>
      </c>
      <c r="V242" s="7">
        <f>AVERAGE(V237:V241)</f>
        <v>151.69336849482679</v>
      </c>
      <c r="W242" s="7">
        <v>147.69999999999999</v>
      </c>
      <c r="X242" s="7">
        <v>150.6</v>
      </c>
      <c r="Y242" s="7">
        <v>153.69999999999999</v>
      </c>
      <c r="Z242" s="7">
        <v>131.69999999999999</v>
      </c>
      <c r="AA242" s="7">
        <v>148.69999999999999</v>
      </c>
      <c r="AB242" s="7">
        <v>160.69999999999999</v>
      </c>
      <c r="AC242" s="7">
        <v>140.30000000000001</v>
      </c>
      <c r="AD242" s="7">
        <v>145.69999999999999</v>
      </c>
      <c r="AE242" s="7">
        <v>148.30000000000001</v>
      </c>
    </row>
    <row r="243" spans="1:31" x14ac:dyDescent="0.35">
      <c r="A243" s="6" t="s">
        <v>33</v>
      </c>
      <c r="B243" s="6">
        <v>2019</v>
      </c>
      <c r="C243" s="6" t="s">
        <v>43</v>
      </c>
      <c r="D243" s="6" t="str">
        <f t="shared" si="3"/>
        <v>October 2019</v>
      </c>
      <c r="E243" s="7">
        <v>143.5</v>
      </c>
      <c r="F243" s="7">
        <v>159.80000000000001</v>
      </c>
      <c r="G243" s="7">
        <v>144.69999999999999</v>
      </c>
      <c r="H243" s="7">
        <v>145.6</v>
      </c>
      <c r="I243" s="7">
        <v>121.1</v>
      </c>
      <c r="J243" s="7">
        <v>150.6</v>
      </c>
      <c r="K243" s="7">
        <v>207.2</v>
      </c>
      <c r="L243" s="7">
        <v>131.19999999999999</v>
      </c>
      <c r="M243" s="7">
        <v>114.8</v>
      </c>
      <c r="N243" s="7">
        <v>145.19999999999999</v>
      </c>
      <c r="O243" s="7">
        <v>130.19999999999999</v>
      </c>
      <c r="P243" s="7">
        <v>156.80000000000001</v>
      </c>
      <c r="Q243" s="7">
        <v>151.9</v>
      </c>
      <c r="R243" s="7">
        <v>169.3</v>
      </c>
      <c r="S243" s="7">
        <v>145.9</v>
      </c>
      <c r="T243" s="7">
        <v>132.4</v>
      </c>
      <c r="U243" s="7">
        <v>143.9</v>
      </c>
      <c r="V243" s="7">
        <v>153</v>
      </c>
      <c r="W243" s="7">
        <v>128.9</v>
      </c>
      <c r="X243" s="7">
        <v>138.69999999999999</v>
      </c>
      <c r="Y243" s="7">
        <v>142.4</v>
      </c>
      <c r="Z243" s="7">
        <v>121.5</v>
      </c>
      <c r="AA243" s="7">
        <v>136.19999999999999</v>
      </c>
      <c r="AB243" s="7">
        <v>151.69999999999999</v>
      </c>
      <c r="AC243" s="7">
        <v>139.5</v>
      </c>
      <c r="AD243" s="7">
        <v>136</v>
      </c>
      <c r="AE243" s="7">
        <v>146</v>
      </c>
    </row>
    <row r="244" spans="1:31" x14ac:dyDescent="0.35">
      <c r="A244" s="6" t="s">
        <v>34</v>
      </c>
      <c r="B244" s="6">
        <v>2019</v>
      </c>
      <c r="C244" s="6" t="s">
        <v>43</v>
      </c>
      <c r="D244" s="6" t="str">
        <f t="shared" si="3"/>
        <v>October 2019</v>
      </c>
      <c r="E244" s="7">
        <v>141.80000000000001</v>
      </c>
      <c r="F244" s="7">
        <v>161</v>
      </c>
      <c r="G244" s="7">
        <v>142.6</v>
      </c>
      <c r="H244" s="7">
        <v>146.19999999999999</v>
      </c>
      <c r="I244" s="7">
        <v>123.9</v>
      </c>
      <c r="J244" s="7">
        <v>148</v>
      </c>
      <c r="K244" s="7">
        <v>188.4</v>
      </c>
      <c r="L244" s="7">
        <v>132.5</v>
      </c>
      <c r="M244" s="7">
        <v>114</v>
      </c>
      <c r="N244" s="7">
        <v>145.4</v>
      </c>
      <c r="O244" s="7">
        <v>135.1</v>
      </c>
      <c r="P244" s="7">
        <v>157.1</v>
      </c>
      <c r="Q244" s="7">
        <v>149.6</v>
      </c>
      <c r="R244" s="7">
        <v>167.1</v>
      </c>
      <c r="S244" s="7">
        <v>149.4</v>
      </c>
      <c r="T244" s="7">
        <v>140.80000000000001</v>
      </c>
      <c r="U244" s="7">
        <v>148.19999999999999</v>
      </c>
      <c r="V244" s="7">
        <v>153</v>
      </c>
      <c r="W244" s="7">
        <v>140.6</v>
      </c>
      <c r="X244" s="7">
        <v>145</v>
      </c>
      <c r="Y244" s="7">
        <v>149.4</v>
      </c>
      <c r="Z244" s="7">
        <v>126.3</v>
      </c>
      <c r="AA244" s="7">
        <v>141.69999999999999</v>
      </c>
      <c r="AB244" s="7">
        <v>155.4</v>
      </c>
      <c r="AC244" s="7">
        <v>140</v>
      </c>
      <c r="AD244" s="7">
        <v>141</v>
      </c>
      <c r="AE244" s="7">
        <v>147.19999999999999</v>
      </c>
    </row>
    <row r="245" spans="1:31" x14ac:dyDescent="0.35">
      <c r="A245" s="6" t="s">
        <v>30</v>
      </c>
      <c r="B245" s="6">
        <v>2019</v>
      </c>
      <c r="C245" s="6" t="s">
        <v>45</v>
      </c>
      <c r="D245" s="6" t="str">
        <f t="shared" si="3"/>
        <v>November 2019</v>
      </c>
      <c r="E245" s="7">
        <v>141.80000000000001</v>
      </c>
      <c r="F245" s="7">
        <v>163.69999999999999</v>
      </c>
      <c r="G245" s="7">
        <v>143.80000000000001</v>
      </c>
      <c r="H245" s="7">
        <v>147.1</v>
      </c>
      <c r="I245" s="7">
        <v>126</v>
      </c>
      <c r="J245" s="7">
        <v>146.19999999999999</v>
      </c>
      <c r="K245" s="7">
        <v>191.4</v>
      </c>
      <c r="L245" s="7">
        <v>136.19999999999999</v>
      </c>
      <c r="M245" s="7">
        <v>113.8</v>
      </c>
      <c r="N245" s="7">
        <v>147.30000000000001</v>
      </c>
      <c r="O245" s="7">
        <v>138.69999999999999</v>
      </c>
      <c r="P245" s="7">
        <v>157.69999999999999</v>
      </c>
      <c r="Q245" s="7">
        <v>150.9</v>
      </c>
      <c r="R245" s="7">
        <v>167.2</v>
      </c>
      <c r="S245" s="7">
        <v>152.30000000000001</v>
      </c>
      <c r="T245" s="7">
        <v>147</v>
      </c>
      <c r="U245" s="7">
        <v>151.5</v>
      </c>
      <c r="V245" s="7">
        <f>AVERAGE(V240:V244)</f>
        <v>152.41867369896536</v>
      </c>
      <c r="W245" s="7">
        <v>148.4</v>
      </c>
      <c r="X245" s="7">
        <v>150.9</v>
      </c>
      <c r="Y245" s="7">
        <v>154.30000000000001</v>
      </c>
      <c r="Z245" s="7">
        <v>132.1</v>
      </c>
      <c r="AA245" s="7">
        <v>149.1</v>
      </c>
      <c r="AB245" s="7">
        <v>160.80000000000001</v>
      </c>
      <c r="AC245" s="7">
        <v>140.6</v>
      </c>
      <c r="AD245" s="7">
        <v>146.1</v>
      </c>
      <c r="AE245" s="7">
        <v>149.9</v>
      </c>
    </row>
    <row r="246" spans="1:31" x14ac:dyDescent="0.35">
      <c r="A246" s="6" t="s">
        <v>33</v>
      </c>
      <c r="B246" s="6">
        <v>2019</v>
      </c>
      <c r="C246" s="6" t="s">
        <v>45</v>
      </c>
      <c r="D246" s="6" t="str">
        <f t="shared" si="3"/>
        <v>November 2019</v>
      </c>
      <c r="E246" s="7">
        <v>144.1</v>
      </c>
      <c r="F246" s="7">
        <v>162.4</v>
      </c>
      <c r="G246" s="7">
        <v>148.4</v>
      </c>
      <c r="H246" s="7">
        <v>145.9</v>
      </c>
      <c r="I246" s="7">
        <v>121.5</v>
      </c>
      <c r="J246" s="7">
        <v>148.80000000000001</v>
      </c>
      <c r="K246" s="7">
        <v>215.7</v>
      </c>
      <c r="L246" s="7">
        <v>134.6</v>
      </c>
      <c r="M246" s="7">
        <v>115</v>
      </c>
      <c r="N246" s="7">
        <v>146.30000000000001</v>
      </c>
      <c r="O246" s="7">
        <v>130.5</v>
      </c>
      <c r="P246" s="7">
        <v>157.19999999999999</v>
      </c>
      <c r="Q246" s="7">
        <v>153.6</v>
      </c>
      <c r="R246" s="7">
        <v>169.9</v>
      </c>
      <c r="S246" s="7">
        <v>146.30000000000001</v>
      </c>
      <c r="T246" s="7">
        <v>132.6</v>
      </c>
      <c r="U246" s="7">
        <v>144.19999999999999</v>
      </c>
      <c r="V246" s="7">
        <v>153.5</v>
      </c>
      <c r="W246" s="7">
        <v>132.19999999999999</v>
      </c>
      <c r="X246" s="7">
        <v>139.1</v>
      </c>
      <c r="Y246" s="7">
        <v>142.80000000000001</v>
      </c>
      <c r="Z246" s="7">
        <v>121.7</v>
      </c>
      <c r="AA246" s="7">
        <v>136.69999999999999</v>
      </c>
      <c r="AB246" s="7">
        <v>151.80000000000001</v>
      </c>
      <c r="AC246" s="7">
        <v>139.80000000000001</v>
      </c>
      <c r="AD246" s="7">
        <v>136.30000000000001</v>
      </c>
      <c r="AE246" s="7">
        <v>147</v>
      </c>
    </row>
    <row r="247" spans="1:31" x14ac:dyDescent="0.35">
      <c r="A247" s="6" t="s">
        <v>34</v>
      </c>
      <c r="B247" s="6">
        <v>2019</v>
      </c>
      <c r="C247" s="6" t="s">
        <v>45</v>
      </c>
      <c r="D247" s="6" t="str">
        <f t="shared" si="3"/>
        <v>November 2019</v>
      </c>
      <c r="E247" s="7">
        <v>142.5</v>
      </c>
      <c r="F247" s="7">
        <v>163.19999999999999</v>
      </c>
      <c r="G247" s="7">
        <v>145.6</v>
      </c>
      <c r="H247" s="7">
        <v>146.69999999999999</v>
      </c>
      <c r="I247" s="7">
        <v>124.3</v>
      </c>
      <c r="J247" s="7">
        <v>147.4</v>
      </c>
      <c r="K247" s="7">
        <v>199.6</v>
      </c>
      <c r="L247" s="7">
        <v>135.69999999999999</v>
      </c>
      <c r="M247" s="7">
        <v>114.2</v>
      </c>
      <c r="N247" s="7">
        <v>147</v>
      </c>
      <c r="O247" s="7">
        <v>135.30000000000001</v>
      </c>
      <c r="P247" s="7">
        <v>157.5</v>
      </c>
      <c r="Q247" s="7">
        <v>151.9</v>
      </c>
      <c r="R247" s="7">
        <v>167.9</v>
      </c>
      <c r="S247" s="7">
        <v>149.9</v>
      </c>
      <c r="T247" s="7">
        <v>141</v>
      </c>
      <c r="U247" s="7">
        <v>148.6</v>
      </c>
      <c r="V247" s="7">
        <v>153.5</v>
      </c>
      <c r="W247" s="7">
        <v>142.30000000000001</v>
      </c>
      <c r="X247" s="7">
        <v>145.30000000000001</v>
      </c>
      <c r="Y247" s="7">
        <v>149.9</v>
      </c>
      <c r="Z247" s="7">
        <v>126.6</v>
      </c>
      <c r="AA247" s="7">
        <v>142.1</v>
      </c>
      <c r="AB247" s="7">
        <v>155.5</v>
      </c>
      <c r="AC247" s="7">
        <v>140.30000000000001</v>
      </c>
      <c r="AD247" s="7">
        <v>141.30000000000001</v>
      </c>
      <c r="AE247" s="7">
        <v>148.6</v>
      </c>
    </row>
    <row r="248" spans="1:31" x14ac:dyDescent="0.35">
      <c r="A248" s="6" t="s">
        <v>30</v>
      </c>
      <c r="B248" s="6">
        <v>2019</v>
      </c>
      <c r="C248" s="6" t="s">
        <v>46</v>
      </c>
      <c r="D248" s="6" t="str">
        <f t="shared" si="3"/>
        <v>December 2019</v>
      </c>
      <c r="E248" s="7">
        <v>142.80000000000001</v>
      </c>
      <c r="F248" s="7">
        <v>165.3</v>
      </c>
      <c r="G248" s="7">
        <v>149.5</v>
      </c>
      <c r="H248" s="7">
        <v>148.69999999999999</v>
      </c>
      <c r="I248" s="7">
        <v>127.5</v>
      </c>
      <c r="J248" s="7">
        <v>144.30000000000001</v>
      </c>
      <c r="K248" s="7">
        <v>209.5</v>
      </c>
      <c r="L248" s="7">
        <v>138.80000000000001</v>
      </c>
      <c r="M248" s="7">
        <v>113.6</v>
      </c>
      <c r="N248" s="7">
        <v>149.1</v>
      </c>
      <c r="O248" s="7">
        <v>139.30000000000001</v>
      </c>
      <c r="P248" s="7">
        <v>158.30000000000001</v>
      </c>
      <c r="Q248" s="7">
        <v>154.30000000000001</v>
      </c>
      <c r="R248" s="7">
        <v>167.8</v>
      </c>
      <c r="S248" s="7">
        <v>152.6</v>
      </c>
      <c r="T248" s="7">
        <v>147.30000000000001</v>
      </c>
      <c r="U248" s="7">
        <v>151.9</v>
      </c>
      <c r="V248" s="7">
        <f>AVERAGE(V243:V247)</f>
        <v>153.08373473979307</v>
      </c>
      <c r="W248" s="7">
        <v>149.9</v>
      </c>
      <c r="X248" s="7">
        <v>151.19999999999999</v>
      </c>
      <c r="Y248" s="7">
        <v>154.80000000000001</v>
      </c>
      <c r="Z248" s="7">
        <v>135</v>
      </c>
      <c r="AA248" s="7">
        <v>149.5</v>
      </c>
      <c r="AB248" s="7">
        <v>161.1</v>
      </c>
      <c r="AC248" s="7">
        <v>140.6</v>
      </c>
      <c r="AD248" s="7">
        <v>147.1</v>
      </c>
      <c r="AE248" s="7">
        <v>152.30000000000001</v>
      </c>
    </row>
    <row r="249" spans="1:31" x14ac:dyDescent="0.35">
      <c r="A249" s="6" t="s">
        <v>33</v>
      </c>
      <c r="B249" s="6">
        <v>2019</v>
      </c>
      <c r="C249" s="6" t="s">
        <v>46</v>
      </c>
      <c r="D249" s="6" t="str">
        <f t="shared" si="3"/>
        <v>December 2019</v>
      </c>
      <c r="E249" s="7">
        <v>144.9</v>
      </c>
      <c r="F249" s="7">
        <v>164.5</v>
      </c>
      <c r="G249" s="7">
        <v>153.69999999999999</v>
      </c>
      <c r="H249" s="7">
        <v>147.5</v>
      </c>
      <c r="I249" s="7">
        <v>122.7</v>
      </c>
      <c r="J249" s="7">
        <v>147.19999999999999</v>
      </c>
      <c r="K249" s="7">
        <v>231.5</v>
      </c>
      <c r="L249" s="7">
        <v>137.19999999999999</v>
      </c>
      <c r="M249" s="7">
        <v>114.7</v>
      </c>
      <c r="N249" s="7">
        <v>148</v>
      </c>
      <c r="O249" s="7">
        <v>130.80000000000001</v>
      </c>
      <c r="P249" s="7">
        <v>157.69999999999999</v>
      </c>
      <c r="Q249" s="7">
        <v>156.30000000000001</v>
      </c>
      <c r="R249" s="7">
        <v>170.4</v>
      </c>
      <c r="S249" s="7">
        <v>146.80000000000001</v>
      </c>
      <c r="T249" s="7">
        <v>132.80000000000001</v>
      </c>
      <c r="U249" s="7">
        <v>144.6</v>
      </c>
      <c r="V249" s="7">
        <v>152.80000000000001</v>
      </c>
      <c r="W249" s="7">
        <v>133.6</v>
      </c>
      <c r="X249" s="7">
        <v>139.80000000000001</v>
      </c>
      <c r="Y249" s="7">
        <v>143.19999999999999</v>
      </c>
      <c r="Z249" s="7">
        <v>125.2</v>
      </c>
      <c r="AA249" s="7">
        <v>136.80000000000001</v>
      </c>
      <c r="AB249" s="7">
        <v>151.9</v>
      </c>
      <c r="AC249" s="7">
        <v>140.19999999999999</v>
      </c>
      <c r="AD249" s="7">
        <v>137.69999999999999</v>
      </c>
      <c r="AE249" s="7">
        <v>148.30000000000001</v>
      </c>
    </row>
    <row r="250" spans="1:31" x14ac:dyDescent="0.35">
      <c r="A250" s="6" t="s">
        <v>34</v>
      </c>
      <c r="B250" s="6">
        <v>2019</v>
      </c>
      <c r="C250" s="6" t="s">
        <v>46</v>
      </c>
      <c r="D250" s="6" t="str">
        <f t="shared" si="3"/>
        <v>December 2019</v>
      </c>
      <c r="E250" s="7">
        <v>143.5</v>
      </c>
      <c r="F250" s="7">
        <v>165</v>
      </c>
      <c r="G250" s="7">
        <v>151.1</v>
      </c>
      <c r="H250" s="7">
        <v>148.30000000000001</v>
      </c>
      <c r="I250" s="7">
        <v>125.7</v>
      </c>
      <c r="J250" s="7">
        <v>145.69999999999999</v>
      </c>
      <c r="K250" s="7">
        <v>217</v>
      </c>
      <c r="L250" s="7">
        <v>138.30000000000001</v>
      </c>
      <c r="M250" s="7">
        <v>114</v>
      </c>
      <c r="N250" s="7">
        <v>148.69999999999999</v>
      </c>
      <c r="O250" s="7">
        <v>135.80000000000001</v>
      </c>
      <c r="P250" s="7">
        <v>158</v>
      </c>
      <c r="Q250" s="7">
        <v>155</v>
      </c>
      <c r="R250" s="7">
        <v>168.5</v>
      </c>
      <c r="S250" s="7">
        <v>150.30000000000001</v>
      </c>
      <c r="T250" s="7">
        <v>141.30000000000001</v>
      </c>
      <c r="U250" s="7">
        <v>149</v>
      </c>
      <c r="V250" s="7">
        <v>152.80000000000001</v>
      </c>
      <c r="W250" s="7">
        <v>143.69999999999999</v>
      </c>
      <c r="X250" s="7">
        <v>145.80000000000001</v>
      </c>
      <c r="Y250" s="7">
        <v>150.4</v>
      </c>
      <c r="Z250" s="7">
        <v>129.80000000000001</v>
      </c>
      <c r="AA250" s="7">
        <v>142.30000000000001</v>
      </c>
      <c r="AB250" s="7">
        <v>155.69999999999999</v>
      </c>
      <c r="AC250" s="7">
        <v>140.4</v>
      </c>
      <c r="AD250" s="7">
        <v>142.5</v>
      </c>
      <c r="AE250" s="7">
        <v>150.4</v>
      </c>
    </row>
    <row r="251" spans="1:31" x14ac:dyDescent="0.35">
      <c r="A251" s="6" t="s">
        <v>30</v>
      </c>
      <c r="B251" s="6">
        <v>2020</v>
      </c>
      <c r="C251" s="6" t="s">
        <v>31</v>
      </c>
      <c r="D251" s="6" t="str">
        <f t="shared" si="3"/>
        <v>January 2020</v>
      </c>
      <c r="E251" s="7">
        <v>143.69999999999999</v>
      </c>
      <c r="F251" s="7">
        <v>167.3</v>
      </c>
      <c r="G251" s="7">
        <v>153.5</v>
      </c>
      <c r="H251" s="7">
        <v>150.5</v>
      </c>
      <c r="I251" s="7">
        <v>132</v>
      </c>
      <c r="J251" s="7">
        <v>142.19999999999999</v>
      </c>
      <c r="K251" s="7">
        <v>191.5</v>
      </c>
      <c r="L251" s="7">
        <v>141.1</v>
      </c>
      <c r="M251" s="7">
        <v>113.8</v>
      </c>
      <c r="N251" s="7">
        <v>151.6</v>
      </c>
      <c r="O251" s="7">
        <v>139.69999999999999</v>
      </c>
      <c r="P251" s="7">
        <v>158.69999999999999</v>
      </c>
      <c r="Q251" s="7">
        <v>153</v>
      </c>
      <c r="R251" s="7">
        <v>168.6</v>
      </c>
      <c r="S251" s="7">
        <v>152.80000000000001</v>
      </c>
      <c r="T251" s="7">
        <v>147.4</v>
      </c>
      <c r="U251" s="7">
        <v>152.1</v>
      </c>
      <c r="V251" s="7">
        <f>AVERAGE(V246:V250)</f>
        <v>153.13674694795858</v>
      </c>
      <c r="W251" s="7">
        <v>150.4</v>
      </c>
      <c r="X251" s="7">
        <v>151.69999999999999</v>
      </c>
      <c r="Y251" s="7">
        <v>155.69999999999999</v>
      </c>
      <c r="Z251" s="7">
        <v>136.30000000000001</v>
      </c>
      <c r="AA251" s="7">
        <v>150.1</v>
      </c>
      <c r="AB251" s="7">
        <v>161.69999999999999</v>
      </c>
      <c r="AC251" s="7">
        <v>142.5</v>
      </c>
      <c r="AD251" s="7">
        <v>148.1</v>
      </c>
      <c r="AE251" s="7">
        <v>151.9</v>
      </c>
    </row>
    <row r="252" spans="1:31" x14ac:dyDescent="0.35">
      <c r="A252" s="6" t="s">
        <v>33</v>
      </c>
      <c r="B252" s="6">
        <v>2020</v>
      </c>
      <c r="C252" s="6" t="s">
        <v>31</v>
      </c>
      <c r="D252" s="6" t="str">
        <f t="shared" si="3"/>
        <v>January 2020</v>
      </c>
      <c r="E252" s="7">
        <v>145.6</v>
      </c>
      <c r="F252" s="7">
        <v>167.6</v>
      </c>
      <c r="G252" s="7">
        <v>157</v>
      </c>
      <c r="H252" s="7">
        <v>149.30000000000001</v>
      </c>
      <c r="I252" s="7">
        <v>126.3</v>
      </c>
      <c r="J252" s="7">
        <v>144.4</v>
      </c>
      <c r="K252" s="7">
        <v>207.8</v>
      </c>
      <c r="L252" s="7">
        <v>139.1</v>
      </c>
      <c r="M252" s="7">
        <v>114.8</v>
      </c>
      <c r="N252" s="7">
        <v>149.5</v>
      </c>
      <c r="O252" s="7">
        <v>131.1</v>
      </c>
      <c r="P252" s="7">
        <v>158.5</v>
      </c>
      <c r="Q252" s="7">
        <v>154.4</v>
      </c>
      <c r="R252" s="7">
        <v>170.8</v>
      </c>
      <c r="S252" s="7">
        <v>147</v>
      </c>
      <c r="T252" s="7">
        <v>133.19999999999999</v>
      </c>
      <c r="U252" s="7">
        <v>144.9</v>
      </c>
      <c r="V252" s="7">
        <v>153.9</v>
      </c>
      <c r="W252" s="7">
        <v>135.1</v>
      </c>
      <c r="X252" s="7">
        <v>140.1</v>
      </c>
      <c r="Y252" s="7">
        <v>143.80000000000001</v>
      </c>
      <c r="Z252" s="7">
        <v>126.1</v>
      </c>
      <c r="AA252" s="7">
        <v>137.19999999999999</v>
      </c>
      <c r="AB252" s="7">
        <v>152.1</v>
      </c>
      <c r="AC252" s="7">
        <v>142.1</v>
      </c>
      <c r="AD252" s="7">
        <v>138.4</v>
      </c>
      <c r="AE252" s="7">
        <v>148.19999999999999</v>
      </c>
    </row>
    <row r="253" spans="1:31" x14ac:dyDescent="0.35">
      <c r="A253" s="6" t="s">
        <v>34</v>
      </c>
      <c r="B253" s="6">
        <v>2020</v>
      </c>
      <c r="C253" s="6" t="s">
        <v>31</v>
      </c>
      <c r="D253" s="6" t="str">
        <f t="shared" si="3"/>
        <v>January 2020</v>
      </c>
      <c r="E253" s="7">
        <v>144.30000000000001</v>
      </c>
      <c r="F253" s="7">
        <v>167.4</v>
      </c>
      <c r="G253" s="7">
        <v>154.9</v>
      </c>
      <c r="H253" s="7">
        <v>150.1</v>
      </c>
      <c r="I253" s="7">
        <v>129.9</v>
      </c>
      <c r="J253" s="7">
        <v>143.19999999999999</v>
      </c>
      <c r="K253" s="7">
        <v>197</v>
      </c>
      <c r="L253" s="7">
        <v>140.4</v>
      </c>
      <c r="M253" s="7">
        <v>114.1</v>
      </c>
      <c r="N253" s="7">
        <v>150.9</v>
      </c>
      <c r="O253" s="7">
        <v>136.1</v>
      </c>
      <c r="P253" s="7">
        <v>158.6</v>
      </c>
      <c r="Q253" s="7">
        <v>153.5</v>
      </c>
      <c r="R253" s="7">
        <v>169.2</v>
      </c>
      <c r="S253" s="7">
        <v>150.5</v>
      </c>
      <c r="T253" s="7">
        <v>141.5</v>
      </c>
      <c r="U253" s="7">
        <v>149.19999999999999</v>
      </c>
      <c r="V253" s="7">
        <v>153.9</v>
      </c>
      <c r="W253" s="7">
        <v>144.6</v>
      </c>
      <c r="X253" s="7">
        <v>146.19999999999999</v>
      </c>
      <c r="Y253" s="7">
        <v>151.19999999999999</v>
      </c>
      <c r="Z253" s="7">
        <v>130.9</v>
      </c>
      <c r="AA253" s="7">
        <v>142.80000000000001</v>
      </c>
      <c r="AB253" s="7">
        <v>156.1</v>
      </c>
      <c r="AC253" s="7">
        <v>142.30000000000001</v>
      </c>
      <c r="AD253" s="7">
        <v>143.4</v>
      </c>
      <c r="AE253" s="7">
        <v>150.19999999999999</v>
      </c>
    </row>
    <row r="254" spans="1:31" x14ac:dyDescent="0.35">
      <c r="A254" s="6" t="s">
        <v>30</v>
      </c>
      <c r="B254" s="6">
        <v>2020</v>
      </c>
      <c r="C254" s="6" t="s">
        <v>35</v>
      </c>
      <c r="D254" s="6" t="str">
        <f t="shared" si="3"/>
        <v>February 2020</v>
      </c>
      <c r="E254" s="7">
        <v>144.19999999999999</v>
      </c>
      <c r="F254" s="7">
        <v>167.5</v>
      </c>
      <c r="G254" s="7">
        <v>150.9</v>
      </c>
      <c r="H254" s="7">
        <v>150.9</v>
      </c>
      <c r="I254" s="7">
        <v>133.69999999999999</v>
      </c>
      <c r="J254" s="7">
        <v>140.69999999999999</v>
      </c>
      <c r="K254" s="7">
        <v>165.1</v>
      </c>
      <c r="L254" s="7">
        <v>141.80000000000001</v>
      </c>
      <c r="M254" s="7">
        <v>113.1</v>
      </c>
      <c r="N254" s="7">
        <v>152.80000000000001</v>
      </c>
      <c r="O254" s="7">
        <v>140.1</v>
      </c>
      <c r="P254" s="7">
        <v>159.19999999999999</v>
      </c>
      <c r="Q254" s="7">
        <v>149.80000000000001</v>
      </c>
      <c r="R254" s="7">
        <v>169.4</v>
      </c>
      <c r="S254" s="7">
        <v>153</v>
      </c>
      <c r="T254" s="7">
        <v>147.5</v>
      </c>
      <c r="U254" s="7">
        <v>152.30000000000001</v>
      </c>
      <c r="V254" s="7">
        <f>AVERAGE(V249:V253)</f>
        <v>153.30734938959171</v>
      </c>
      <c r="W254" s="7">
        <v>152.30000000000001</v>
      </c>
      <c r="X254" s="7">
        <v>151.80000000000001</v>
      </c>
      <c r="Y254" s="7">
        <v>156.19999999999999</v>
      </c>
      <c r="Z254" s="7">
        <v>136</v>
      </c>
      <c r="AA254" s="7">
        <v>150.4</v>
      </c>
      <c r="AB254" s="7">
        <v>161.9</v>
      </c>
      <c r="AC254" s="7">
        <v>143.4</v>
      </c>
      <c r="AD254" s="7">
        <v>148.4</v>
      </c>
      <c r="AE254" s="7">
        <v>150.4</v>
      </c>
    </row>
    <row r="255" spans="1:31" x14ac:dyDescent="0.35">
      <c r="A255" s="6" t="s">
        <v>33</v>
      </c>
      <c r="B255" s="6">
        <v>2020</v>
      </c>
      <c r="C255" s="6" t="s">
        <v>35</v>
      </c>
      <c r="D255" s="6" t="str">
        <f t="shared" si="3"/>
        <v>February 2020</v>
      </c>
      <c r="E255" s="7">
        <v>146.19999999999999</v>
      </c>
      <c r="F255" s="7">
        <v>167.6</v>
      </c>
      <c r="G255" s="7">
        <v>153.1</v>
      </c>
      <c r="H255" s="7">
        <v>150.69999999999999</v>
      </c>
      <c r="I255" s="7">
        <v>127.4</v>
      </c>
      <c r="J255" s="7">
        <v>143.1</v>
      </c>
      <c r="K255" s="7">
        <v>181.7</v>
      </c>
      <c r="L255" s="7">
        <v>139.6</v>
      </c>
      <c r="M255" s="7">
        <v>114.6</v>
      </c>
      <c r="N255" s="7">
        <v>150.4</v>
      </c>
      <c r="O255" s="7">
        <v>131.5</v>
      </c>
      <c r="P255" s="7">
        <v>159</v>
      </c>
      <c r="Q255" s="7">
        <v>151.69999999999999</v>
      </c>
      <c r="R255" s="7">
        <v>172</v>
      </c>
      <c r="S255" s="7">
        <v>147.30000000000001</v>
      </c>
      <c r="T255" s="7">
        <v>133.5</v>
      </c>
      <c r="U255" s="7">
        <v>145.19999999999999</v>
      </c>
      <c r="V255" s="7">
        <v>154.80000000000001</v>
      </c>
      <c r="W255" s="7">
        <v>138.9</v>
      </c>
      <c r="X255" s="7">
        <v>140.4</v>
      </c>
      <c r="Y255" s="7">
        <v>144.4</v>
      </c>
      <c r="Z255" s="7">
        <v>125.2</v>
      </c>
      <c r="AA255" s="7">
        <v>137.69999999999999</v>
      </c>
      <c r="AB255" s="7">
        <v>152.19999999999999</v>
      </c>
      <c r="AC255" s="7">
        <v>143.5</v>
      </c>
      <c r="AD255" s="7">
        <v>138.4</v>
      </c>
      <c r="AE255" s="7">
        <v>147.69999999999999</v>
      </c>
    </row>
    <row r="256" spans="1:31" x14ac:dyDescent="0.35">
      <c r="A256" s="6" t="s">
        <v>34</v>
      </c>
      <c r="B256" s="6">
        <v>2020</v>
      </c>
      <c r="C256" s="6" t="s">
        <v>35</v>
      </c>
      <c r="D256" s="6" t="str">
        <f t="shared" si="3"/>
        <v>February 2020</v>
      </c>
      <c r="E256" s="7">
        <v>144.80000000000001</v>
      </c>
      <c r="F256" s="7">
        <v>167.5</v>
      </c>
      <c r="G256" s="7">
        <v>151.80000000000001</v>
      </c>
      <c r="H256" s="7">
        <v>150.80000000000001</v>
      </c>
      <c r="I256" s="7">
        <v>131.4</v>
      </c>
      <c r="J256" s="7">
        <v>141.80000000000001</v>
      </c>
      <c r="K256" s="7">
        <v>170.7</v>
      </c>
      <c r="L256" s="7">
        <v>141.1</v>
      </c>
      <c r="M256" s="7">
        <v>113.6</v>
      </c>
      <c r="N256" s="7">
        <v>152</v>
      </c>
      <c r="O256" s="7">
        <v>136.5</v>
      </c>
      <c r="P256" s="7">
        <v>159.1</v>
      </c>
      <c r="Q256" s="7">
        <v>150.5</v>
      </c>
      <c r="R256" s="7">
        <v>170.1</v>
      </c>
      <c r="S256" s="7">
        <v>150.80000000000001</v>
      </c>
      <c r="T256" s="7">
        <v>141.69999999999999</v>
      </c>
      <c r="U256" s="7">
        <v>149.5</v>
      </c>
      <c r="V256" s="7">
        <v>154.80000000000001</v>
      </c>
      <c r="W256" s="7">
        <v>147.19999999999999</v>
      </c>
      <c r="X256" s="7">
        <v>146.4</v>
      </c>
      <c r="Y256" s="7">
        <v>151.69999999999999</v>
      </c>
      <c r="Z256" s="7">
        <v>130.30000000000001</v>
      </c>
      <c r="AA256" s="7">
        <v>143.19999999999999</v>
      </c>
      <c r="AB256" s="7">
        <v>156.19999999999999</v>
      </c>
      <c r="AC256" s="7">
        <v>143.4</v>
      </c>
      <c r="AD256" s="7">
        <v>143.6</v>
      </c>
      <c r="AE256" s="7">
        <v>149.1</v>
      </c>
    </row>
    <row r="257" spans="1:31" x14ac:dyDescent="0.35">
      <c r="A257" s="6" t="s">
        <v>30</v>
      </c>
      <c r="B257" s="6">
        <v>2020</v>
      </c>
      <c r="C257" s="6" t="s">
        <v>36</v>
      </c>
      <c r="D257" s="6" t="str">
        <f t="shared" si="3"/>
        <v>March 2020</v>
      </c>
      <c r="E257" s="7">
        <v>144.4</v>
      </c>
      <c r="F257" s="7">
        <v>166.8</v>
      </c>
      <c r="G257" s="7">
        <v>147.6</v>
      </c>
      <c r="H257" s="7">
        <v>151.69999999999999</v>
      </c>
      <c r="I257" s="7">
        <v>133.30000000000001</v>
      </c>
      <c r="J257" s="7">
        <v>141.80000000000001</v>
      </c>
      <c r="K257" s="7">
        <v>152.30000000000001</v>
      </c>
      <c r="L257" s="7">
        <v>141.80000000000001</v>
      </c>
      <c r="M257" s="7">
        <v>112.6</v>
      </c>
      <c r="N257" s="7">
        <v>154</v>
      </c>
      <c r="O257" s="7">
        <v>140.1</v>
      </c>
      <c r="P257" s="7">
        <v>160</v>
      </c>
      <c r="Q257" s="7">
        <v>148.19999999999999</v>
      </c>
      <c r="R257" s="7">
        <v>170.5</v>
      </c>
      <c r="S257" s="7">
        <v>153.4</v>
      </c>
      <c r="T257" s="7">
        <v>147.6</v>
      </c>
      <c r="U257" s="7">
        <v>152.5</v>
      </c>
      <c r="V257" s="7">
        <f>AVERAGE(V252:V256)</f>
        <v>154.14146987791833</v>
      </c>
      <c r="W257" s="7">
        <v>153.4</v>
      </c>
      <c r="X257" s="7">
        <v>151.5</v>
      </c>
      <c r="Y257" s="7">
        <v>156.69999999999999</v>
      </c>
      <c r="Z257" s="7">
        <v>135.80000000000001</v>
      </c>
      <c r="AA257" s="7">
        <v>151.19999999999999</v>
      </c>
      <c r="AB257" s="7">
        <v>161.19999999999999</v>
      </c>
      <c r="AC257" s="7">
        <v>145.1</v>
      </c>
      <c r="AD257" s="7">
        <v>148.6</v>
      </c>
      <c r="AE257" s="7">
        <v>149.80000000000001</v>
      </c>
    </row>
    <row r="258" spans="1:31" x14ac:dyDescent="0.35">
      <c r="A258" s="6" t="s">
        <v>33</v>
      </c>
      <c r="B258" s="6">
        <v>2020</v>
      </c>
      <c r="C258" s="6" t="s">
        <v>36</v>
      </c>
      <c r="D258" s="6" t="str">
        <f t="shared" si="3"/>
        <v>March 2020</v>
      </c>
      <c r="E258" s="7">
        <v>146.5</v>
      </c>
      <c r="F258" s="7">
        <v>167.5</v>
      </c>
      <c r="G258" s="7">
        <v>148.9</v>
      </c>
      <c r="H258" s="7">
        <v>151.1</v>
      </c>
      <c r="I258" s="7">
        <v>127.5</v>
      </c>
      <c r="J258" s="7">
        <v>143.30000000000001</v>
      </c>
      <c r="K258" s="7">
        <v>167</v>
      </c>
      <c r="L258" s="7">
        <v>139.69999999999999</v>
      </c>
      <c r="M258" s="7">
        <v>114.4</v>
      </c>
      <c r="N258" s="7">
        <v>151.5</v>
      </c>
      <c r="O258" s="7">
        <v>131.9</v>
      </c>
      <c r="P258" s="7">
        <v>159.1</v>
      </c>
      <c r="Q258" s="7">
        <v>150.1</v>
      </c>
      <c r="R258" s="7">
        <v>173.3</v>
      </c>
      <c r="S258" s="7">
        <v>147.69999999999999</v>
      </c>
      <c r="T258" s="7">
        <v>133.80000000000001</v>
      </c>
      <c r="U258" s="7">
        <v>145.6</v>
      </c>
      <c r="V258" s="7">
        <v>154.5</v>
      </c>
      <c r="W258" s="7">
        <v>141.4</v>
      </c>
      <c r="X258" s="7">
        <v>140.80000000000001</v>
      </c>
      <c r="Y258" s="7">
        <v>145</v>
      </c>
      <c r="Z258" s="7">
        <v>124.6</v>
      </c>
      <c r="AA258" s="7">
        <v>137.9</v>
      </c>
      <c r="AB258" s="7">
        <v>152.5</v>
      </c>
      <c r="AC258" s="7">
        <v>145.30000000000001</v>
      </c>
      <c r="AD258" s="7">
        <v>138.69999999999999</v>
      </c>
      <c r="AE258" s="7">
        <v>147.30000000000001</v>
      </c>
    </row>
    <row r="259" spans="1:31" x14ac:dyDescent="0.35">
      <c r="A259" s="6" t="s">
        <v>34</v>
      </c>
      <c r="B259" s="6">
        <v>2020</v>
      </c>
      <c r="C259" s="6" t="s">
        <v>36</v>
      </c>
      <c r="D259" s="6" t="str">
        <f t="shared" ref="D259:D322" si="4">_xlfn.CONCAT(C259, " ",B259)</f>
        <v>March 2020</v>
      </c>
      <c r="E259" s="7">
        <v>145.1</v>
      </c>
      <c r="F259" s="7">
        <v>167</v>
      </c>
      <c r="G259" s="7">
        <v>148.1</v>
      </c>
      <c r="H259" s="7">
        <v>151.5</v>
      </c>
      <c r="I259" s="7">
        <v>131.19999999999999</v>
      </c>
      <c r="J259" s="7">
        <v>142.5</v>
      </c>
      <c r="K259" s="7">
        <v>157.30000000000001</v>
      </c>
      <c r="L259" s="7">
        <v>141.1</v>
      </c>
      <c r="M259" s="7">
        <v>113.2</v>
      </c>
      <c r="N259" s="7">
        <v>153.19999999999999</v>
      </c>
      <c r="O259" s="7">
        <v>136.69999999999999</v>
      </c>
      <c r="P259" s="7">
        <v>159.6</v>
      </c>
      <c r="Q259" s="7">
        <v>148.9</v>
      </c>
      <c r="R259" s="7">
        <v>171.2</v>
      </c>
      <c r="S259" s="7">
        <v>151.19999999999999</v>
      </c>
      <c r="T259" s="7">
        <v>141.9</v>
      </c>
      <c r="U259" s="7">
        <v>149.80000000000001</v>
      </c>
      <c r="V259" s="7">
        <v>154.5</v>
      </c>
      <c r="W259" s="7">
        <v>148.9</v>
      </c>
      <c r="X259" s="7">
        <v>146.4</v>
      </c>
      <c r="Y259" s="7">
        <v>152.30000000000001</v>
      </c>
      <c r="Z259" s="7">
        <v>129.9</v>
      </c>
      <c r="AA259" s="7">
        <v>143.69999999999999</v>
      </c>
      <c r="AB259" s="7">
        <v>156.1</v>
      </c>
      <c r="AC259" s="7">
        <v>145.19999999999999</v>
      </c>
      <c r="AD259" s="7">
        <v>143.80000000000001</v>
      </c>
      <c r="AE259" s="7">
        <v>148.6</v>
      </c>
    </row>
    <row r="260" spans="1:31" x14ac:dyDescent="0.35">
      <c r="A260" s="6" t="s">
        <v>30</v>
      </c>
      <c r="B260" s="6">
        <v>2020</v>
      </c>
      <c r="C260" s="6" t="s">
        <v>37</v>
      </c>
      <c r="D260" s="6" t="str">
        <f t="shared" si="4"/>
        <v>April 2020</v>
      </c>
      <c r="E260" s="7">
        <v>147.19999999999999</v>
      </c>
      <c r="F260" s="7">
        <f>AVERAGE(F254:F259)</f>
        <v>167.31666666666669</v>
      </c>
      <c r="G260" s="7">
        <v>146.9</v>
      </c>
      <c r="H260" s="7">
        <v>155.6</v>
      </c>
      <c r="I260" s="7">
        <v>137.1</v>
      </c>
      <c r="J260" s="7">
        <v>147.30000000000001</v>
      </c>
      <c r="K260" s="7">
        <v>162.69999999999999</v>
      </c>
      <c r="L260" s="7">
        <v>150.19999999999999</v>
      </c>
      <c r="M260" s="7">
        <v>119.8</v>
      </c>
      <c r="N260" s="7">
        <v>158.69999999999999</v>
      </c>
      <c r="O260" s="7">
        <v>139.19999999999999</v>
      </c>
      <c r="P260" s="7">
        <f>AVERAGE(P255:P259)</f>
        <v>159.36000000000001</v>
      </c>
      <c r="Q260" s="7">
        <v>150.1</v>
      </c>
      <c r="R260" s="7">
        <f>AVERAGE(R255:R259)</f>
        <v>171.42000000000002</v>
      </c>
      <c r="S260" s="7">
        <f>AVERAGE(S255:S259)</f>
        <v>150.08000000000001</v>
      </c>
      <c r="T260" s="7">
        <f>AVERAGE(T255:T259)</f>
        <v>139.69999999999999</v>
      </c>
      <c r="U260" s="7">
        <f>AVERAGE(U255:U259)</f>
        <v>148.51999999999998</v>
      </c>
      <c r="V260" s="7">
        <f>AVERAGE(V255:V259)</f>
        <v>154.54829397558368</v>
      </c>
      <c r="W260" s="7">
        <v>148.4</v>
      </c>
      <c r="X260" s="7">
        <f>AVERAGE(X255:X259)</f>
        <v>145.1</v>
      </c>
      <c r="Y260" s="7">
        <v>154.30000000000001</v>
      </c>
      <c r="Z260" s="7">
        <f>AVERAGE(Z255:Z259)</f>
        <v>129.16</v>
      </c>
      <c r="AA260" s="7">
        <f>AVERAGE(AA255:AA259)</f>
        <v>142.74</v>
      </c>
      <c r="AB260" s="7">
        <f>AVERAGE(AB255:AB259)</f>
        <v>155.63999999999999</v>
      </c>
      <c r="AC260" s="7">
        <f>AVERAGE(AC255:AC259)</f>
        <v>144.5</v>
      </c>
      <c r="AD260" s="7">
        <f>AVERAGE(AD254:AD259)</f>
        <v>143.58333333333334</v>
      </c>
      <c r="AE260" s="7">
        <f>AVERAGE(AE254:AE259)</f>
        <v>148.81666666666666</v>
      </c>
    </row>
    <row r="261" spans="1:31" x14ac:dyDescent="0.35">
      <c r="A261" s="6" t="s">
        <v>33</v>
      </c>
      <c r="B261" s="6">
        <v>2020</v>
      </c>
      <c r="C261" s="6" t="s">
        <v>37</v>
      </c>
      <c r="D261" s="6" t="str">
        <f t="shared" si="4"/>
        <v>April 2020</v>
      </c>
      <c r="E261" s="7">
        <v>151.80000000000001</v>
      </c>
      <c r="F261" s="7">
        <f t="shared" ref="F261:F265" si="5">AVERAGE(F255:F260)</f>
        <v>167.28611111111113</v>
      </c>
      <c r="G261" s="7">
        <v>151.9</v>
      </c>
      <c r="H261" s="7">
        <v>155.5</v>
      </c>
      <c r="I261" s="7">
        <v>131.6</v>
      </c>
      <c r="J261" s="7">
        <v>152.9</v>
      </c>
      <c r="K261" s="7">
        <v>180</v>
      </c>
      <c r="L261" s="7">
        <v>150.80000000000001</v>
      </c>
      <c r="M261" s="7">
        <v>121.2</v>
      </c>
      <c r="N261" s="7">
        <v>154</v>
      </c>
      <c r="O261" s="7">
        <v>133.5</v>
      </c>
      <c r="P261" s="7">
        <f t="shared" ref="P261:P265" si="6">AVERAGE(P256:P260)</f>
        <v>159.43200000000002</v>
      </c>
      <c r="Q261" s="7">
        <v>153.5</v>
      </c>
      <c r="R261" s="7">
        <f t="shared" ref="R261:R265" si="7">AVERAGE(R256:R260)</f>
        <v>171.30400000000003</v>
      </c>
      <c r="S261" s="7">
        <f t="shared" ref="S261:S265" si="8">AVERAGE(S256:S260)</f>
        <v>150.63600000000002</v>
      </c>
      <c r="T261" s="7">
        <f t="shared" ref="T261:T265" si="9">AVERAGE(T256:T260)</f>
        <v>140.94</v>
      </c>
      <c r="U261" s="7">
        <f t="shared" ref="U261:U265" si="10">AVERAGE(U256:U260)</f>
        <v>149.18400000000003</v>
      </c>
      <c r="V261" s="7">
        <v>155.6</v>
      </c>
      <c r="W261" s="7">
        <v>137.1</v>
      </c>
      <c r="X261" s="7">
        <f t="shared" ref="X261:X265" si="11">AVERAGE(X256:X260)</f>
        <v>146.04000000000002</v>
      </c>
      <c r="Y261" s="7">
        <v>144.80000000000001</v>
      </c>
      <c r="Z261" s="7">
        <f t="shared" ref="Z261:Z265" si="12">AVERAGE(Z256:Z260)</f>
        <v>129.952</v>
      </c>
      <c r="AA261" s="7">
        <f t="shared" ref="AA261:AA265" si="13">AVERAGE(AA256:AA260)</f>
        <v>143.74799999999999</v>
      </c>
      <c r="AB261" s="7">
        <f t="shared" ref="AB261:AB265" si="14">AVERAGE(AB256:AB260)</f>
        <v>156.328</v>
      </c>
      <c r="AC261" s="7">
        <f t="shared" ref="AC261:AC265" si="15">AVERAGE(AC256:AC260)</f>
        <v>144.69999999999999</v>
      </c>
      <c r="AD261" s="7">
        <f t="shared" ref="AD261:AD265" si="16">AVERAGE(AD255:AD260)</f>
        <v>142.78055555555554</v>
      </c>
      <c r="AE261" s="7">
        <f t="shared" ref="AE261:AE265" si="17">AVERAGE(AE255:AE260)</f>
        <v>148.55277777777778</v>
      </c>
    </row>
    <row r="262" spans="1:31" x14ac:dyDescent="0.35">
      <c r="A262" s="6" t="s">
        <v>34</v>
      </c>
      <c r="B262" s="6">
        <v>2020</v>
      </c>
      <c r="C262" s="6" t="s">
        <v>37</v>
      </c>
      <c r="D262" s="6" t="str">
        <f t="shared" si="4"/>
        <v>April 2020</v>
      </c>
      <c r="E262" s="7">
        <v>148.69999999999999</v>
      </c>
      <c r="F262" s="7">
        <f t="shared" si="5"/>
        <v>167.2337962962963</v>
      </c>
      <c r="G262" s="7">
        <v>148.80000000000001</v>
      </c>
      <c r="H262" s="7">
        <v>155.6</v>
      </c>
      <c r="I262" s="7">
        <v>135.1</v>
      </c>
      <c r="J262" s="7">
        <v>149.9</v>
      </c>
      <c r="K262" s="7">
        <v>168.6</v>
      </c>
      <c r="L262" s="7">
        <v>150.4</v>
      </c>
      <c r="M262" s="7">
        <v>120.3</v>
      </c>
      <c r="N262" s="7">
        <v>157.1</v>
      </c>
      <c r="O262" s="7">
        <v>136.80000000000001</v>
      </c>
      <c r="P262" s="7">
        <f t="shared" si="6"/>
        <v>159.4984</v>
      </c>
      <c r="Q262" s="7">
        <v>151.4</v>
      </c>
      <c r="R262" s="7">
        <f t="shared" si="7"/>
        <v>171.54480000000004</v>
      </c>
      <c r="S262" s="7">
        <f t="shared" si="8"/>
        <v>150.60320000000002</v>
      </c>
      <c r="T262" s="7">
        <f t="shared" si="9"/>
        <v>140.78800000000001</v>
      </c>
      <c r="U262" s="7">
        <f t="shared" si="10"/>
        <v>149.1208</v>
      </c>
      <c r="V262" s="7">
        <v>155.6</v>
      </c>
      <c r="W262" s="7">
        <v>144.1</v>
      </c>
      <c r="X262" s="7">
        <f t="shared" si="11"/>
        <v>145.96800000000002</v>
      </c>
      <c r="Y262" s="7">
        <v>150.69999999999999</v>
      </c>
      <c r="Z262" s="7">
        <f t="shared" si="12"/>
        <v>129.88239999999999</v>
      </c>
      <c r="AA262" s="7">
        <f t="shared" si="13"/>
        <v>143.85759999999999</v>
      </c>
      <c r="AB262" s="7">
        <f t="shared" si="14"/>
        <v>156.35359999999997</v>
      </c>
      <c r="AC262" s="7">
        <f t="shared" si="15"/>
        <v>144.95999999999998</v>
      </c>
      <c r="AD262" s="7">
        <f t="shared" si="16"/>
        <v>143.51064814814816</v>
      </c>
      <c r="AE262" s="7">
        <f t="shared" si="17"/>
        <v>148.69490740740738</v>
      </c>
    </row>
    <row r="263" spans="1:31" x14ac:dyDescent="0.35">
      <c r="A263" s="6" t="s">
        <v>30</v>
      </c>
      <c r="B263" s="6">
        <v>2020</v>
      </c>
      <c r="C263" s="6" t="s">
        <v>38</v>
      </c>
      <c r="D263" s="6" t="str">
        <f t="shared" si="4"/>
        <v>May 2020</v>
      </c>
      <c r="E263" s="7">
        <f>AVERAGE(E258:E262)</f>
        <v>147.85999999999999</v>
      </c>
      <c r="F263" s="7">
        <f t="shared" si="5"/>
        <v>167.1894290123457</v>
      </c>
      <c r="G263" s="7">
        <f t="shared" ref="G263:O263" si="18">AVERAGE(G258:G262)</f>
        <v>148.91999999999999</v>
      </c>
      <c r="H263" s="7">
        <f t="shared" si="18"/>
        <v>153.86000000000001</v>
      </c>
      <c r="I263" s="7">
        <f t="shared" si="18"/>
        <v>132.5</v>
      </c>
      <c r="J263" s="7">
        <f t="shared" si="18"/>
        <v>147.18</v>
      </c>
      <c r="K263" s="7">
        <f t="shared" si="18"/>
        <v>167.12</v>
      </c>
      <c r="L263" s="7">
        <f t="shared" si="18"/>
        <v>146.44</v>
      </c>
      <c r="M263" s="7">
        <f t="shared" si="18"/>
        <v>117.78</v>
      </c>
      <c r="N263" s="7">
        <f t="shared" si="18"/>
        <v>154.9</v>
      </c>
      <c r="O263" s="7">
        <f t="shared" si="18"/>
        <v>135.61999999999998</v>
      </c>
      <c r="P263" s="7">
        <f t="shared" si="6"/>
        <v>159.39807999999999</v>
      </c>
      <c r="Q263" s="7">
        <f>AVERAGE(Q258:Q262)</f>
        <v>150.80000000000001</v>
      </c>
      <c r="R263" s="7">
        <f t="shared" si="7"/>
        <v>171.75376000000003</v>
      </c>
      <c r="S263" s="7">
        <f t="shared" si="8"/>
        <v>150.04383999999999</v>
      </c>
      <c r="T263" s="7">
        <f t="shared" si="9"/>
        <v>139.4256</v>
      </c>
      <c r="U263" s="7">
        <f t="shared" si="10"/>
        <v>148.44496000000001</v>
      </c>
      <c r="V263" s="7">
        <f>AVERAGE(V258:V262)</f>
        <v>154.94965879511673</v>
      </c>
      <c r="W263" s="7">
        <f>AVERAGE(W258:W262)</f>
        <v>143.98000000000002</v>
      </c>
      <c r="X263" s="7">
        <f t="shared" si="11"/>
        <v>144.86160000000004</v>
      </c>
      <c r="Y263" s="7">
        <f>AVERAGE(Y258:Y262)</f>
        <v>149.42000000000002</v>
      </c>
      <c r="Z263" s="7">
        <f t="shared" si="12"/>
        <v>128.69887999999997</v>
      </c>
      <c r="AA263" s="7">
        <f t="shared" si="13"/>
        <v>142.38911999999999</v>
      </c>
      <c r="AB263" s="7">
        <f t="shared" si="14"/>
        <v>155.38431999999997</v>
      </c>
      <c r="AC263" s="7">
        <f t="shared" si="15"/>
        <v>144.93200000000002</v>
      </c>
      <c r="AD263" s="7">
        <f t="shared" si="16"/>
        <v>143.49575617283949</v>
      </c>
      <c r="AE263" s="7">
        <f t="shared" si="17"/>
        <v>148.62739197530865</v>
      </c>
    </row>
    <row r="264" spans="1:31" x14ac:dyDescent="0.35">
      <c r="A264" s="6" t="s">
        <v>33</v>
      </c>
      <c r="B264" s="6">
        <v>2020</v>
      </c>
      <c r="C264" s="6" t="s">
        <v>38</v>
      </c>
      <c r="D264" s="6" t="str">
        <f t="shared" si="4"/>
        <v>May 2020</v>
      </c>
      <c r="E264" s="7">
        <f t="shared" ref="E264:E265" si="19">AVERAGE(E259:E263)</f>
        <v>148.13200000000001</v>
      </c>
      <c r="F264" s="7">
        <f t="shared" si="5"/>
        <v>167.25433384773666</v>
      </c>
      <c r="G264" s="7">
        <f t="shared" ref="G264:G265" si="20">AVERAGE(G259:G263)</f>
        <v>148.92400000000001</v>
      </c>
      <c r="H264" s="7">
        <f t="shared" ref="H264:H265" si="21">AVERAGE(H259:H263)</f>
        <v>154.41200000000001</v>
      </c>
      <c r="I264" s="7">
        <f t="shared" ref="I264:I265" si="22">AVERAGE(I259:I263)</f>
        <v>133.5</v>
      </c>
      <c r="J264" s="7">
        <f t="shared" ref="J264:J265" si="23">AVERAGE(J259:J263)</f>
        <v>147.95599999999999</v>
      </c>
      <c r="K264" s="7">
        <f t="shared" ref="K264:K265" si="24">AVERAGE(K259:K263)</f>
        <v>167.14400000000001</v>
      </c>
      <c r="L264" s="7">
        <f t="shared" ref="L264:L265" si="25">AVERAGE(L259:L263)</f>
        <v>147.78800000000001</v>
      </c>
      <c r="M264" s="7">
        <f t="shared" ref="M264:M265" si="26">AVERAGE(M259:M263)</f>
        <v>118.45599999999999</v>
      </c>
      <c r="N264" s="7">
        <f t="shared" ref="N264:N265" si="27">AVERAGE(N259:N263)</f>
        <v>155.57999999999998</v>
      </c>
      <c r="O264" s="7">
        <f t="shared" ref="O264:O265" si="28">AVERAGE(O259:O263)</f>
        <v>136.364</v>
      </c>
      <c r="P264" s="7">
        <f t="shared" si="6"/>
        <v>159.457696</v>
      </c>
      <c r="Q264" s="7">
        <f t="shared" ref="Q264:Q265" si="29">AVERAGE(Q259:Q263)</f>
        <v>150.94</v>
      </c>
      <c r="R264" s="7">
        <f t="shared" si="7"/>
        <v>171.444512</v>
      </c>
      <c r="S264" s="7">
        <f t="shared" si="8"/>
        <v>150.512608</v>
      </c>
      <c r="T264" s="7">
        <f t="shared" si="9"/>
        <v>140.55072000000001</v>
      </c>
      <c r="U264" s="7">
        <f t="shared" si="10"/>
        <v>149.01395200000002</v>
      </c>
      <c r="V264" s="7">
        <f>AVERAGE(V259:V263)</f>
        <v>155.03959055414009</v>
      </c>
      <c r="W264" s="7">
        <f t="shared" ref="W264:W265" si="30">AVERAGE(W259:W263)</f>
        <v>144.49600000000001</v>
      </c>
      <c r="X264" s="7">
        <f t="shared" si="11"/>
        <v>145.67392000000001</v>
      </c>
      <c r="Y264" s="7">
        <f t="shared" ref="Y264:Y265" si="31">AVERAGE(Y259:Y263)</f>
        <v>150.304</v>
      </c>
      <c r="Z264" s="7">
        <f t="shared" si="12"/>
        <v>129.51865600000002</v>
      </c>
      <c r="AA264" s="7">
        <f t="shared" si="13"/>
        <v>143.28694400000001</v>
      </c>
      <c r="AB264" s="7">
        <f t="shared" si="14"/>
        <v>155.96118399999997</v>
      </c>
      <c r="AC264" s="7">
        <f t="shared" si="15"/>
        <v>144.85839999999999</v>
      </c>
      <c r="AD264" s="7">
        <f t="shared" si="16"/>
        <v>142.64504886831276</v>
      </c>
      <c r="AE264" s="7">
        <f t="shared" si="17"/>
        <v>148.43195730452675</v>
      </c>
    </row>
    <row r="265" spans="1:31" x14ac:dyDescent="0.35">
      <c r="A265" s="6" t="s">
        <v>34</v>
      </c>
      <c r="B265" s="6">
        <v>2020</v>
      </c>
      <c r="C265" s="6" t="s">
        <v>38</v>
      </c>
      <c r="D265" s="6" t="str">
        <f t="shared" si="4"/>
        <v>May 2020</v>
      </c>
      <c r="E265" s="7">
        <f t="shared" si="19"/>
        <v>148.73840000000001</v>
      </c>
      <c r="F265" s="7">
        <f t="shared" si="5"/>
        <v>167.2133894890261</v>
      </c>
      <c r="G265" s="7">
        <f t="shared" si="20"/>
        <v>149.08879999999999</v>
      </c>
      <c r="H265" s="7">
        <f t="shared" si="21"/>
        <v>154.99440000000001</v>
      </c>
      <c r="I265" s="7">
        <f t="shared" si="22"/>
        <v>133.95999999999998</v>
      </c>
      <c r="J265" s="7">
        <f t="shared" si="23"/>
        <v>149.0472</v>
      </c>
      <c r="K265" s="7">
        <f t="shared" si="24"/>
        <v>169.11279999999999</v>
      </c>
      <c r="L265" s="7">
        <f t="shared" si="25"/>
        <v>149.12559999999999</v>
      </c>
      <c r="M265" s="7">
        <f t="shared" si="26"/>
        <v>119.50720000000001</v>
      </c>
      <c r="N265" s="7">
        <f t="shared" si="27"/>
        <v>156.05599999999998</v>
      </c>
      <c r="O265" s="7">
        <f t="shared" si="28"/>
        <v>136.29680000000002</v>
      </c>
      <c r="P265" s="7">
        <f t="shared" si="6"/>
        <v>159.42923519999999</v>
      </c>
      <c r="Q265" s="7">
        <f t="shared" si="29"/>
        <v>151.34800000000001</v>
      </c>
      <c r="R265" s="7">
        <f t="shared" si="7"/>
        <v>171.49341440000003</v>
      </c>
      <c r="S265" s="7">
        <f t="shared" si="8"/>
        <v>150.37512959999998</v>
      </c>
      <c r="T265" s="7">
        <f t="shared" si="9"/>
        <v>140.28086400000001</v>
      </c>
      <c r="U265" s="7">
        <f t="shared" si="10"/>
        <v>148.8567424</v>
      </c>
      <c r="V265" s="7">
        <f>AVERAGE(V260:V264)</f>
        <v>155.14750866496811</v>
      </c>
      <c r="W265" s="7">
        <f t="shared" si="30"/>
        <v>143.61520000000002</v>
      </c>
      <c r="X265" s="7">
        <f t="shared" si="11"/>
        <v>145.528704</v>
      </c>
      <c r="Y265" s="7">
        <f t="shared" si="31"/>
        <v>149.90479999999999</v>
      </c>
      <c r="Z265" s="7">
        <f t="shared" si="12"/>
        <v>129.44238719999998</v>
      </c>
      <c r="AA265" s="7">
        <f t="shared" si="13"/>
        <v>143.20433279999997</v>
      </c>
      <c r="AB265" s="7">
        <f t="shared" si="14"/>
        <v>155.93342079999996</v>
      </c>
      <c r="AC265" s="7">
        <f t="shared" si="15"/>
        <v>144.79007999999999</v>
      </c>
      <c r="AD265" s="7">
        <f t="shared" si="16"/>
        <v>143.30255701303153</v>
      </c>
      <c r="AE265" s="7">
        <f t="shared" si="17"/>
        <v>148.62061685528121</v>
      </c>
    </row>
    <row r="266" spans="1:31" x14ac:dyDescent="0.35">
      <c r="A266" s="6" t="s">
        <v>30</v>
      </c>
      <c r="B266" s="6">
        <v>2020</v>
      </c>
      <c r="C266" s="6" t="s">
        <v>39</v>
      </c>
      <c r="D266" s="6" t="str">
        <f t="shared" si="4"/>
        <v>June 2020</v>
      </c>
      <c r="E266" s="7">
        <v>148.19999999999999</v>
      </c>
      <c r="F266" s="7">
        <v>190.3</v>
      </c>
      <c r="G266" s="7">
        <v>149.4</v>
      </c>
      <c r="H266" s="7">
        <v>153.30000000000001</v>
      </c>
      <c r="I266" s="7">
        <v>138.19999999999999</v>
      </c>
      <c r="J266" s="7">
        <v>143.19999999999999</v>
      </c>
      <c r="K266" s="7">
        <v>148.9</v>
      </c>
      <c r="L266" s="7">
        <v>150.30000000000001</v>
      </c>
      <c r="M266" s="7">
        <v>113.2</v>
      </c>
      <c r="N266" s="7">
        <v>159.80000000000001</v>
      </c>
      <c r="O266" s="7">
        <v>142.1</v>
      </c>
      <c r="P266" s="7">
        <v>161.80000000000001</v>
      </c>
      <c r="Q266" s="7">
        <v>152.30000000000001</v>
      </c>
      <c r="R266" s="7">
        <v>182.4</v>
      </c>
      <c r="S266" s="7">
        <v>154.69999999999999</v>
      </c>
      <c r="T266" s="7">
        <v>150</v>
      </c>
      <c r="U266" s="7">
        <v>154.1</v>
      </c>
      <c r="V266" s="7">
        <f>AVERAGE(V261:V265)</f>
        <v>155.26735160284497</v>
      </c>
      <c r="W266" s="7">
        <v>144.9</v>
      </c>
      <c r="X266" s="7">
        <v>151.69999999999999</v>
      </c>
      <c r="Y266" s="7">
        <v>158.19999999999999</v>
      </c>
      <c r="Z266" s="7">
        <v>141.4</v>
      </c>
      <c r="AA266" s="7">
        <v>153.19999999999999</v>
      </c>
      <c r="AB266" s="7">
        <v>161.80000000000001</v>
      </c>
      <c r="AC266" s="7">
        <v>151.19999999999999</v>
      </c>
      <c r="AD266" s="7">
        <v>151.69999999999999</v>
      </c>
      <c r="AE266" s="7">
        <v>152.69999999999999</v>
      </c>
    </row>
    <row r="267" spans="1:31" x14ac:dyDescent="0.35">
      <c r="A267" s="6" t="s">
        <v>33</v>
      </c>
      <c r="B267" s="6">
        <v>2020</v>
      </c>
      <c r="C267" s="6" t="s">
        <v>39</v>
      </c>
      <c r="D267" s="6" t="str">
        <f t="shared" si="4"/>
        <v>June 2020</v>
      </c>
      <c r="E267" s="7">
        <v>152.69999999999999</v>
      </c>
      <c r="F267" s="7">
        <v>197</v>
      </c>
      <c r="G267" s="7">
        <v>154.6</v>
      </c>
      <c r="H267" s="7">
        <v>153.4</v>
      </c>
      <c r="I267" s="7">
        <v>132.9</v>
      </c>
      <c r="J267" s="7">
        <v>151.80000000000001</v>
      </c>
      <c r="K267" s="7">
        <v>171.2</v>
      </c>
      <c r="L267" s="7">
        <v>152</v>
      </c>
      <c r="M267" s="7">
        <v>116.3</v>
      </c>
      <c r="N267" s="7">
        <v>158.80000000000001</v>
      </c>
      <c r="O267" s="7">
        <v>135.6</v>
      </c>
      <c r="P267" s="7">
        <v>161.69999999999999</v>
      </c>
      <c r="Q267" s="7">
        <v>157</v>
      </c>
      <c r="R267" s="7">
        <v>186.7</v>
      </c>
      <c r="S267" s="7">
        <v>149.1</v>
      </c>
      <c r="T267" s="7">
        <v>136.6</v>
      </c>
      <c r="U267" s="7">
        <v>147.19999999999999</v>
      </c>
      <c r="V267" s="7">
        <v>154.69999999999999</v>
      </c>
      <c r="W267" s="7">
        <v>137.1</v>
      </c>
      <c r="X267" s="7">
        <v>140.4</v>
      </c>
      <c r="Y267" s="7">
        <v>148.1</v>
      </c>
      <c r="Z267" s="7">
        <v>129.30000000000001</v>
      </c>
      <c r="AA267" s="7">
        <v>144.5</v>
      </c>
      <c r="AB267" s="7">
        <v>152.5</v>
      </c>
      <c r="AC267" s="7">
        <v>152.19999999999999</v>
      </c>
      <c r="AD267" s="7">
        <v>142</v>
      </c>
      <c r="AE267" s="7">
        <v>150.80000000000001</v>
      </c>
    </row>
    <row r="268" spans="1:31" x14ac:dyDescent="0.35">
      <c r="A268" s="6" t="s">
        <v>34</v>
      </c>
      <c r="B268" s="6">
        <v>2020</v>
      </c>
      <c r="C268" s="6" t="s">
        <v>39</v>
      </c>
      <c r="D268" s="6" t="str">
        <f t="shared" si="4"/>
        <v>June 2020</v>
      </c>
      <c r="E268" s="7">
        <v>149.6</v>
      </c>
      <c r="F268" s="7">
        <v>192.7</v>
      </c>
      <c r="G268" s="7">
        <v>151.4</v>
      </c>
      <c r="H268" s="7">
        <v>153.30000000000001</v>
      </c>
      <c r="I268" s="7">
        <v>136.30000000000001</v>
      </c>
      <c r="J268" s="7">
        <v>147.19999999999999</v>
      </c>
      <c r="K268" s="7">
        <v>156.5</v>
      </c>
      <c r="L268" s="7">
        <v>150.9</v>
      </c>
      <c r="M268" s="7">
        <v>114.2</v>
      </c>
      <c r="N268" s="7">
        <v>159.5</v>
      </c>
      <c r="O268" s="7">
        <v>139.4</v>
      </c>
      <c r="P268" s="7">
        <v>161.80000000000001</v>
      </c>
      <c r="Q268" s="7">
        <v>154</v>
      </c>
      <c r="R268" s="7">
        <v>183.5</v>
      </c>
      <c r="S268" s="7">
        <v>152.5</v>
      </c>
      <c r="T268" s="7">
        <v>144.4</v>
      </c>
      <c r="U268" s="7">
        <v>151.4</v>
      </c>
      <c r="V268" s="7">
        <v>154.69999999999999</v>
      </c>
      <c r="W268" s="7">
        <v>141.9</v>
      </c>
      <c r="X268" s="7">
        <v>146.4</v>
      </c>
      <c r="Y268" s="7">
        <v>154.4</v>
      </c>
      <c r="Z268" s="7">
        <v>135</v>
      </c>
      <c r="AA268" s="7">
        <v>148.30000000000001</v>
      </c>
      <c r="AB268" s="7">
        <v>156.4</v>
      </c>
      <c r="AC268" s="7">
        <v>151.6</v>
      </c>
      <c r="AD268" s="7">
        <v>147</v>
      </c>
      <c r="AE268" s="7">
        <v>151.80000000000001</v>
      </c>
    </row>
    <row r="269" spans="1:31" x14ac:dyDescent="0.35">
      <c r="A269" s="6" t="s">
        <v>30</v>
      </c>
      <c r="B269" s="6">
        <v>2020</v>
      </c>
      <c r="C269" s="6" t="s">
        <v>40</v>
      </c>
      <c r="D269" s="6" t="str">
        <f t="shared" si="4"/>
        <v>July 2020</v>
      </c>
      <c r="E269" s="7">
        <v>148.19999999999999</v>
      </c>
      <c r="F269" s="7">
        <v>190.3</v>
      </c>
      <c r="G269" s="7">
        <v>149.4</v>
      </c>
      <c r="H269" s="7">
        <v>153.30000000000001</v>
      </c>
      <c r="I269" s="7">
        <v>138.19999999999999</v>
      </c>
      <c r="J269" s="7">
        <v>143.19999999999999</v>
      </c>
      <c r="K269" s="7">
        <v>148.9</v>
      </c>
      <c r="L269" s="7">
        <v>150.30000000000001</v>
      </c>
      <c r="M269" s="7">
        <v>113.2</v>
      </c>
      <c r="N269" s="7">
        <v>159.80000000000001</v>
      </c>
      <c r="O269" s="7">
        <v>142.1</v>
      </c>
      <c r="P269" s="7">
        <v>161.80000000000001</v>
      </c>
      <c r="Q269" s="7">
        <v>152.30000000000001</v>
      </c>
      <c r="R269" s="7">
        <v>182.4</v>
      </c>
      <c r="S269" s="7">
        <v>154.69999999999999</v>
      </c>
      <c r="T269" s="7">
        <v>150</v>
      </c>
      <c r="U269" s="7">
        <v>154.1</v>
      </c>
      <c r="V269" s="7">
        <f>AVERAGE(V264:V268)</f>
        <v>154.97089016439062</v>
      </c>
      <c r="W269" s="7">
        <v>144.9</v>
      </c>
      <c r="X269" s="7">
        <v>151.69999999999999</v>
      </c>
      <c r="Y269" s="7">
        <v>158.19999999999999</v>
      </c>
      <c r="Z269" s="7">
        <v>141.4</v>
      </c>
      <c r="AA269" s="7">
        <v>153.19999999999999</v>
      </c>
      <c r="AB269" s="7">
        <v>161.80000000000001</v>
      </c>
      <c r="AC269" s="7">
        <v>151.19999999999999</v>
      </c>
      <c r="AD269" s="7">
        <v>151.69999999999999</v>
      </c>
      <c r="AE269" s="7">
        <v>152.69999999999999</v>
      </c>
    </row>
    <row r="270" spans="1:31" x14ac:dyDescent="0.35">
      <c r="A270" s="6" t="s">
        <v>33</v>
      </c>
      <c r="B270" s="6">
        <v>2020</v>
      </c>
      <c r="C270" s="6" t="s">
        <v>40</v>
      </c>
      <c r="D270" s="6" t="str">
        <f t="shared" si="4"/>
        <v>July 2020</v>
      </c>
      <c r="E270" s="7">
        <v>152.69999999999999</v>
      </c>
      <c r="F270" s="7">
        <v>197</v>
      </c>
      <c r="G270" s="7">
        <v>154.6</v>
      </c>
      <c r="H270" s="7">
        <v>153.4</v>
      </c>
      <c r="I270" s="7">
        <v>132.9</v>
      </c>
      <c r="J270" s="7">
        <v>151.80000000000001</v>
      </c>
      <c r="K270" s="7">
        <v>171.2</v>
      </c>
      <c r="L270" s="7">
        <v>152</v>
      </c>
      <c r="M270" s="7">
        <v>116.3</v>
      </c>
      <c r="N270" s="7">
        <v>158.80000000000001</v>
      </c>
      <c r="O270" s="7">
        <v>135.6</v>
      </c>
      <c r="P270" s="7">
        <v>161.69999999999999</v>
      </c>
      <c r="Q270" s="7">
        <v>157</v>
      </c>
      <c r="R270" s="7">
        <v>186.7</v>
      </c>
      <c r="S270" s="7">
        <v>149.1</v>
      </c>
      <c r="T270" s="7">
        <v>136.6</v>
      </c>
      <c r="U270" s="7">
        <v>147.19999999999999</v>
      </c>
      <c r="V270" s="7">
        <v>154.69999999999999</v>
      </c>
      <c r="W270" s="7">
        <v>137.1</v>
      </c>
      <c r="X270" s="7">
        <v>140.4</v>
      </c>
      <c r="Y270" s="7">
        <v>148.1</v>
      </c>
      <c r="Z270" s="7">
        <v>129.30000000000001</v>
      </c>
      <c r="AA270" s="7">
        <v>144.5</v>
      </c>
      <c r="AB270" s="7">
        <v>152.5</v>
      </c>
      <c r="AC270" s="7">
        <v>152.19999999999999</v>
      </c>
      <c r="AD270" s="7">
        <v>142</v>
      </c>
      <c r="AE270" s="7">
        <v>150.80000000000001</v>
      </c>
    </row>
    <row r="271" spans="1:31" x14ac:dyDescent="0.35">
      <c r="A271" s="6" t="s">
        <v>34</v>
      </c>
      <c r="B271" s="6">
        <v>2020</v>
      </c>
      <c r="C271" s="6" t="s">
        <v>40</v>
      </c>
      <c r="D271" s="6" t="str">
        <f t="shared" si="4"/>
        <v>July 2020</v>
      </c>
      <c r="E271" s="7">
        <v>149.6</v>
      </c>
      <c r="F271" s="7">
        <v>192.7</v>
      </c>
      <c r="G271" s="7">
        <v>151.4</v>
      </c>
      <c r="H271" s="7">
        <v>153.30000000000001</v>
      </c>
      <c r="I271" s="7">
        <v>136.30000000000001</v>
      </c>
      <c r="J271" s="7">
        <v>147.19999999999999</v>
      </c>
      <c r="K271" s="7">
        <v>156.5</v>
      </c>
      <c r="L271" s="7">
        <v>150.9</v>
      </c>
      <c r="M271" s="7">
        <v>114.2</v>
      </c>
      <c r="N271" s="7">
        <v>159.5</v>
      </c>
      <c r="O271" s="7">
        <v>139.4</v>
      </c>
      <c r="P271" s="7">
        <v>161.80000000000001</v>
      </c>
      <c r="Q271" s="7">
        <v>154</v>
      </c>
      <c r="R271" s="7">
        <v>183.5</v>
      </c>
      <c r="S271" s="7">
        <v>152.5</v>
      </c>
      <c r="T271" s="7">
        <v>144.4</v>
      </c>
      <c r="U271" s="7">
        <v>151.4</v>
      </c>
      <c r="V271" s="7">
        <v>154.69999999999999</v>
      </c>
      <c r="W271" s="7">
        <v>141.9</v>
      </c>
      <c r="X271" s="7">
        <v>146.4</v>
      </c>
      <c r="Y271" s="7">
        <v>154.4</v>
      </c>
      <c r="Z271" s="7">
        <v>135</v>
      </c>
      <c r="AA271" s="7">
        <v>148.30000000000001</v>
      </c>
      <c r="AB271" s="7">
        <v>156.4</v>
      </c>
      <c r="AC271" s="7">
        <v>151.6</v>
      </c>
      <c r="AD271" s="7">
        <v>147</v>
      </c>
      <c r="AE271" s="7">
        <v>151.80000000000001</v>
      </c>
    </row>
    <row r="272" spans="1:31" x14ac:dyDescent="0.35">
      <c r="A272" s="6" t="s">
        <v>30</v>
      </c>
      <c r="B272" s="6">
        <v>2020</v>
      </c>
      <c r="C272" s="6" t="s">
        <v>41</v>
      </c>
      <c r="D272" s="6" t="str">
        <f t="shared" si="4"/>
        <v>August 2020</v>
      </c>
      <c r="E272" s="7">
        <v>147.6</v>
      </c>
      <c r="F272" s="7">
        <v>187.2</v>
      </c>
      <c r="G272" s="7">
        <v>148.4</v>
      </c>
      <c r="H272" s="7">
        <v>153.30000000000001</v>
      </c>
      <c r="I272" s="7">
        <v>139.80000000000001</v>
      </c>
      <c r="J272" s="7">
        <v>146.9</v>
      </c>
      <c r="K272" s="7">
        <v>171</v>
      </c>
      <c r="L272" s="7">
        <v>149.9</v>
      </c>
      <c r="M272" s="7">
        <v>114.2</v>
      </c>
      <c r="N272" s="7">
        <v>160</v>
      </c>
      <c r="O272" s="7">
        <v>143.5</v>
      </c>
      <c r="P272" s="7">
        <v>161.5</v>
      </c>
      <c r="Q272" s="7">
        <v>155.30000000000001</v>
      </c>
      <c r="R272" s="7">
        <v>180.9</v>
      </c>
      <c r="S272" s="7">
        <v>155.1</v>
      </c>
      <c r="T272" s="7">
        <v>149.30000000000001</v>
      </c>
      <c r="U272" s="7">
        <v>154.30000000000001</v>
      </c>
      <c r="V272" s="7">
        <f>AVERAGE(V267:V271)</f>
        <v>154.75417803287814</v>
      </c>
      <c r="W272" s="7">
        <v>145.80000000000001</v>
      </c>
      <c r="X272" s="7">
        <v>151.9</v>
      </c>
      <c r="Y272" s="7">
        <v>158.80000000000001</v>
      </c>
      <c r="Z272" s="7">
        <v>143.6</v>
      </c>
      <c r="AA272" s="7">
        <v>152.19999999999999</v>
      </c>
      <c r="AB272" s="7">
        <v>162.69999999999999</v>
      </c>
      <c r="AC272" s="7">
        <v>153.6</v>
      </c>
      <c r="AD272" s="7">
        <v>153</v>
      </c>
      <c r="AE272" s="7">
        <v>154.69999999999999</v>
      </c>
    </row>
    <row r="273" spans="1:31" x14ac:dyDescent="0.35">
      <c r="A273" s="6" t="s">
        <v>33</v>
      </c>
      <c r="B273" s="6">
        <v>2020</v>
      </c>
      <c r="C273" s="6" t="s">
        <v>41</v>
      </c>
      <c r="D273" s="6" t="str">
        <f t="shared" si="4"/>
        <v>August 2020</v>
      </c>
      <c r="E273" s="7">
        <v>151.6</v>
      </c>
      <c r="F273" s="7">
        <v>197.8</v>
      </c>
      <c r="G273" s="7">
        <v>154.5</v>
      </c>
      <c r="H273" s="7">
        <v>153.4</v>
      </c>
      <c r="I273" s="7">
        <v>133.4</v>
      </c>
      <c r="J273" s="7">
        <v>154.5</v>
      </c>
      <c r="K273" s="7">
        <v>191.9</v>
      </c>
      <c r="L273" s="7">
        <v>151.30000000000001</v>
      </c>
      <c r="M273" s="7">
        <v>116.8</v>
      </c>
      <c r="N273" s="7">
        <v>160</v>
      </c>
      <c r="O273" s="7">
        <v>136.5</v>
      </c>
      <c r="P273" s="7">
        <v>163.30000000000001</v>
      </c>
      <c r="Q273" s="7">
        <v>159.9</v>
      </c>
      <c r="R273" s="7">
        <v>187.2</v>
      </c>
      <c r="S273" s="7">
        <v>150</v>
      </c>
      <c r="T273" s="7">
        <v>135.19999999999999</v>
      </c>
      <c r="U273" s="7">
        <v>147.80000000000001</v>
      </c>
      <c r="V273" s="7">
        <v>155.5</v>
      </c>
      <c r="W273" s="7">
        <v>138.30000000000001</v>
      </c>
      <c r="X273" s="7">
        <v>144.5</v>
      </c>
      <c r="Y273" s="7">
        <v>148.69999999999999</v>
      </c>
      <c r="Z273" s="7">
        <v>133.9</v>
      </c>
      <c r="AA273" s="7">
        <v>141.19999999999999</v>
      </c>
      <c r="AB273" s="7">
        <v>155.5</v>
      </c>
      <c r="AC273" s="7">
        <v>155.19999999999999</v>
      </c>
      <c r="AD273" s="7">
        <v>144.80000000000001</v>
      </c>
      <c r="AE273" s="7">
        <v>152.9</v>
      </c>
    </row>
    <row r="274" spans="1:31" x14ac:dyDescent="0.35">
      <c r="A274" s="6" t="s">
        <v>34</v>
      </c>
      <c r="B274" s="6">
        <v>2020</v>
      </c>
      <c r="C274" s="6" t="s">
        <v>41</v>
      </c>
      <c r="D274" s="6" t="str">
        <f t="shared" si="4"/>
        <v>August 2020</v>
      </c>
      <c r="E274" s="7">
        <v>148.9</v>
      </c>
      <c r="F274" s="7">
        <v>190.9</v>
      </c>
      <c r="G274" s="7">
        <v>150.80000000000001</v>
      </c>
      <c r="H274" s="7">
        <v>153.30000000000001</v>
      </c>
      <c r="I274" s="7">
        <v>137.4</v>
      </c>
      <c r="J274" s="7">
        <v>150.4</v>
      </c>
      <c r="K274" s="7">
        <v>178.1</v>
      </c>
      <c r="L274" s="7">
        <v>150.4</v>
      </c>
      <c r="M274" s="7">
        <v>115.1</v>
      </c>
      <c r="N274" s="7">
        <v>160</v>
      </c>
      <c r="O274" s="7">
        <v>140.6</v>
      </c>
      <c r="P274" s="7">
        <v>162.30000000000001</v>
      </c>
      <c r="Q274" s="7">
        <v>157</v>
      </c>
      <c r="R274" s="7">
        <v>182.6</v>
      </c>
      <c r="S274" s="7">
        <v>153.1</v>
      </c>
      <c r="T274" s="7">
        <v>143.4</v>
      </c>
      <c r="U274" s="7">
        <v>151.69999999999999</v>
      </c>
      <c r="V274" s="7">
        <v>155.5</v>
      </c>
      <c r="W274" s="7">
        <v>143</v>
      </c>
      <c r="X274" s="7">
        <v>148.4</v>
      </c>
      <c r="Y274" s="7">
        <v>155</v>
      </c>
      <c r="Z274" s="7">
        <v>138.5</v>
      </c>
      <c r="AA274" s="7">
        <v>146</v>
      </c>
      <c r="AB274" s="7">
        <v>158.5</v>
      </c>
      <c r="AC274" s="7">
        <v>154.30000000000001</v>
      </c>
      <c r="AD274" s="7">
        <v>149</v>
      </c>
      <c r="AE274" s="7">
        <v>153.9</v>
      </c>
    </row>
    <row r="275" spans="1:31" x14ac:dyDescent="0.35">
      <c r="A275" s="6" t="s">
        <v>30</v>
      </c>
      <c r="B275" s="6">
        <v>2020</v>
      </c>
      <c r="C275" s="6" t="s">
        <v>42</v>
      </c>
      <c r="D275" s="6" t="str">
        <f t="shared" si="4"/>
        <v>September 2020</v>
      </c>
      <c r="E275" s="7">
        <v>146.9</v>
      </c>
      <c r="F275" s="7">
        <v>183.9</v>
      </c>
      <c r="G275" s="7">
        <v>149.5</v>
      </c>
      <c r="H275" s="7">
        <v>153.4</v>
      </c>
      <c r="I275" s="7">
        <v>140.4</v>
      </c>
      <c r="J275" s="7">
        <v>147</v>
      </c>
      <c r="K275" s="7">
        <v>178.8</v>
      </c>
      <c r="L275" s="7">
        <v>149.30000000000001</v>
      </c>
      <c r="M275" s="7">
        <v>115.1</v>
      </c>
      <c r="N275" s="7">
        <v>160</v>
      </c>
      <c r="O275" s="7">
        <v>145.4</v>
      </c>
      <c r="P275" s="7">
        <v>161.6</v>
      </c>
      <c r="Q275" s="7">
        <v>156.1</v>
      </c>
      <c r="R275" s="7">
        <v>182.9</v>
      </c>
      <c r="S275" s="7">
        <v>155.4</v>
      </c>
      <c r="T275" s="7">
        <v>149.9</v>
      </c>
      <c r="U275" s="7">
        <v>154.6</v>
      </c>
      <c r="V275" s="7">
        <f>AVERAGE(V270:V274)</f>
        <v>155.03083560657564</v>
      </c>
      <c r="W275" s="7">
        <v>146.4</v>
      </c>
      <c r="X275" s="7">
        <v>151.6</v>
      </c>
      <c r="Y275" s="7">
        <v>159.1</v>
      </c>
      <c r="Z275" s="7">
        <v>144.6</v>
      </c>
      <c r="AA275" s="7">
        <v>152.80000000000001</v>
      </c>
      <c r="AB275" s="7">
        <v>161.1</v>
      </c>
      <c r="AC275" s="7">
        <v>157.4</v>
      </c>
      <c r="AD275" s="7">
        <v>153.69999999999999</v>
      </c>
      <c r="AE275" s="7">
        <v>155.4</v>
      </c>
    </row>
    <row r="276" spans="1:31" x14ac:dyDescent="0.35">
      <c r="A276" s="6" t="s">
        <v>33</v>
      </c>
      <c r="B276" s="6">
        <v>2020</v>
      </c>
      <c r="C276" s="6" t="s">
        <v>42</v>
      </c>
      <c r="D276" s="6" t="str">
        <f t="shared" si="4"/>
        <v>September 2020</v>
      </c>
      <c r="E276" s="7">
        <v>151.5</v>
      </c>
      <c r="F276" s="7">
        <v>193.1</v>
      </c>
      <c r="G276" s="7">
        <v>157.30000000000001</v>
      </c>
      <c r="H276" s="7">
        <v>153.9</v>
      </c>
      <c r="I276" s="7">
        <v>134.4</v>
      </c>
      <c r="J276" s="7">
        <v>155.4</v>
      </c>
      <c r="K276" s="7">
        <v>202</v>
      </c>
      <c r="L276" s="7">
        <v>150.80000000000001</v>
      </c>
      <c r="M276" s="7">
        <v>118.9</v>
      </c>
      <c r="N276" s="7">
        <v>160.9</v>
      </c>
      <c r="O276" s="7">
        <v>137.69999999999999</v>
      </c>
      <c r="P276" s="7">
        <v>164.4</v>
      </c>
      <c r="Q276" s="7">
        <v>161.30000000000001</v>
      </c>
      <c r="R276" s="7">
        <v>188.7</v>
      </c>
      <c r="S276" s="7">
        <v>150.19999999999999</v>
      </c>
      <c r="T276" s="7">
        <v>136.30000000000001</v>
      </c>
      <c r="U276" s="7">
        <v>148.1</v>
      </c>
      <c r="V276" s="7">
        <v>156.30000000000001</v>
      </c>
      <c r="W276" s="7">
        <v>137.19999999999999</v>
      </c>
      <c r="X276" s="7">
        <v>145.4</v>
      </c>
      <c r="Y276" s="7">
        <v>150</v>
      </c>
      <c r="Z276" s="7">
        <v>135.1</v>
      </c>
      <c r="AA276" s="7">
        <v>141.80000000000001</v>
      </c>
      <c r="AB276" s="7">
        <v>154.9</v>
      </c>
      <c r="AC276" s="7">
        <v>159.80000000000001</v>
      </c>
      <c r="AD276" s="7">
        <v>146</v>
      </c>
      <c r="AE276" s="7">
        <v>154</v>
      </c>
    </row>
    <row r="277" spans="1:31" x14ac:dyDescent="0.35">
      <c r="A277" s="6" t="s">
        <v>34</v>
      </c>
      <c r="B277" s="6">
        <v>2020</v>
      </c>
      <c r="C277" s="6" t="s">
        <v>42</v>
      </c>
      <c r="D277" s="6" t="str">
        <f t="shared" si="4"/>
        <v>September 2020</v>
      </c>
      <c r="E277" s="7">
        <v>148.4</v>
      </c>
      <c r="F277" s="7">
        <v>187.1</v>
      </c>
      <c r="G277" s="7">
        <v>152.5</v>
      </c>
      <c r="H277" s="7">
        <v>153.6</v>
      </c>
      <c r="I277" s="7">
        <v>138.19999999999999</v>
      </c>
      <c r="J277" s="7">
        <v>150.9</v>
      </c>
      <c r="K277" s="7">
        <v>186.7</v>
      </c>
      <c r="L277" s="7">
        <v>149.80000000000001</v>
      </c>
      <c r="M277" s="7">
        <v>116.4</v>
      </c>
      <c r="N277" s="7">
        <v>160.30000000000001</v>
      </c>
      <c r="O277" s="7">
        <v>142.19999999999999</v>
      </c>
      <c r="P277" s="7">
        <v>162.9</v>
      </c>
      <c r="Q277" s="7">
        <v>158</v>
      </c>
      <c r="R277" s="7">
        <v>184.4</v>
      </c>
      <c r="S277" s="7">
        <v>153.4</v>
      </c>
      <c r="T277" s="7">
        <v>144.30000000000001</v>
      </c>
      <c r="U277" s="7">
        <v>152</v>
      </c>
      <c r="V277" s="7">
        <v>156.30000000000001</v>
      </c>
      <c r="W277" s="7">
        <v>142.9</v>
      </c>
      <c r="X277" s="7">
        <v>148.69999999999999</v>
      </c>
      <c r="Y277" s="7">
        <v>155.6</v>
      </c>
      <c r="Z277" s="7">
        <v>139.6</v>
      </c>
      <c r="AA277" s="7">
        <v>146.6</v>
      </c>
      <c r="AB277" s="7">
        <v>157.5</v>
      </c>
      <c r="AC277" s="7">
        <v>158.4</v>
      </c>
      <c r="AD277" s="7">
        <v>150</v>
      </c>
      <c r="AE277" s="7">
        <v>154.69999999999999</v>
      </c>
    </row>
    <row r="278" spans="1:31" x14ac:dyDescent="0.35">
      <c r="A278" s="6" t="s">
        <v>30</v>
      </c>
      <c r="B278" s="6">
        <v>2020</v>
      </c>
      <c r="C278" s="6" t="s">
        <v>43</v>
      </c>
      <c r="D278" s="6" t="str">
        <f t="shared" si="4"/>
        <v>October 2020</v>
      </c>
      <c r="E278" s="7">
        <v>146</v>
      </c>
      <c r="F278" s="7">
        <v>186.3</v>
      </c>
      <c r="G278" s="7">
        <v>159.19999999999999</v>
      </c>
      <c r="H278" s="7">
        <v>153.6</v>
      </c>
      <c r="I278" s="7">
        <v>142.6</v>
      </c>
      <c r="J278" s="7">
        <v>147.19999999999999</v>
      </c>
      <c r="K278" s="7">
        <v>200.6</v>
      </c>
      <c r="L278" s="7">
        <v>150.30000000000001</v>
      </c>
      <c r="M278" s="7">
        <v>115.3</v>
      </c>
      <c r="N278" s="7">
        <v>160.9</v>
      </c>
      <c r="O278" s="7">
        <v>147.4</v>
      </c>
      <c r="P278" s="7">
        <v>161.9</v>
      </c>
      <c r="Q278" s="7">
        <v>159.6</v>
      </c>
      <c r="R278" s="7">
        <v>182.7</v>
      </c>
      <c r="S278" s="7">
        <v>155.69999999999999</v>
      </c>
      <c r="T278" s="7">
        <v>150.6</v>
      </c>
      <c r="U278" s="7">
        <v>155</v>
      </c>
      <c r="V278" s="7">
        <f>AVERAGE(V273:V277)</f>
        <v>155.72616712131511</v>
      </c>
      <c r="W278" s="7">
        <v>146.80000000000001</v>
      </c>
      <c r="X278" s="7">
        <v>152</v>
      </c>
      <c r="Y278" s="7">
        <v>159.5</v>
      </c>
      <c r="Z278" s="7">
        <v>146.4</v>
      </c>
      <c r="AA278" s="7">
        <v>152.4</v>
      </c>
      <c r="AB278" s="7">
        <v>162.5</v>
      </c>
      <c r="AC278" s="7">
        <v>156.19999999999999</v>
      </c>
      <c r="AD278" s="7">
        <v>154.30000000000001</v>
      </c>
      <c r="AE278" s="7">
        <v>157.5</v>
      </c>
    </row>
    <row r="279" spans="1:31" x14ac:dyDescent="0.35">
      <c r="A279" s="6" t="s">
        <v>33</v>
      </c>
      <c r="B279" s="6">
        <v>2020</v>
      </c>
      <c r="C279" s="6" t="s">
        <v>43</v>
      </c>
      <c r="D279" s="6" t="str">
        <f t="shared" si="4"/>
        <v>October 2020</v>
      </c>
      <c r="E279" s="7">
        <v>150.6</v>
      </c>
      <c r="F279" s="7">
        <v>193.7</v>
      </c>
      <c r="G279" s="7">
        <v>164.8</v>
      </c>
      <c r="H279" s="7">
        <v>153.69999999999999</v>
      </c>
      <c r="I279" s="7">
        <v>135.69999999999999</v>
      </c>
      <c r="J279" s="7">
        <v>155.69999999999999</v>
      </c>
      <c r="K279" s="7">
        <v>226</v>
      </c>
      <c r="L279" s="7">
        <v>152.19999999999999</v>
      </c>
      <c r="M279" s="7">
        <v>118.1</v>
      </c>
      <c r="N279" s="7">
        <v>161.30000000000001</v>
      </c>
      <c r="O279" s="7">
        <v>139.19999999999999</v>
      </c>
      <c r="P279" s="7">
        <v>164.8</v>
      </c>
      <c r="Q279" s="7">
        <v>164.4</v>
      </c>
      <c r="R279" s="7">
        <v>188.7</v>
      </c>
      <c r="S279" s="7">
        <v>150.5</v>
      </c>
      <c r="T279" s="7">
        <v>136.1</v>
      </c>
      <c r="U279" s="7">
        <v>148.30000000000001</v>
      </c>
      <c r="V279" s="7">
        <v>156.5</v>
      </c>
      <c r="W279" s="7">
        <v>137.1</v>
      </c>
      <c r="X279" s="7">
        <v>145.1</v>
      </c>
      <c r="Y279" s="7">
        <v>151</v>
      </c>
      <c r="Z279" s="7">
        <v>135.4</v>
      </c>
      <c r="AA279" s="7">
        <v>142</v>
      </c>
      <c r="AB279" s="7">
        <v>155.69999999999999</v>
      </c>
      <c r="AC279" s="7">
        <v>158.1</v>
      </c>
      <c r="AD279" s="7">
        <v>146.19999999999999</v>
      </c>
      <c r="AE279" s="7">
        <v>155.19999999999999</v>
      </c>
    </row>
    <row r="280" spans="1:31" x14ac:dyDescent="0.35">
      <c r="A280" s="6" t="s">
        <v>34</v>
      </c>
      <c r="B280" s="6">
        <v>2020</v>
      </c>
      <c r="C280" s="6" t="s">
        <v>43</v>
      </c>
      <c r="D280" s="6" t="str">
        <f t="shared" si="4"/>
        <v>October 2020</v>
      </c>
      <c r="E280" s="7">
        <v>147.5</v>
      </c>
      <c r="F280" s="7">
        <v>188.9</v>
      </c>
      <c r="G280" s="7">
        <v>161.4</v>
      </c>
      <c r="H280" s="7">
        <v>153.6</v>
      </c>
      <c r="I280" s="7">
        <v>140.1</v>
      </c>
      <c r="J280" s="7">
        <v>151.19999999999999</v>
      </c>
      <c r="K280" s="7">
        <v>209.2</v>
      </c>
      <c r="L280" s="7">
        <v>150.9</v>
      </c>
      <c r="M280" s="7">
        <v>116.2</v>
      </c>
      <c r="N280" s="7">
        <v>161</v>
      </c>
      <c r="O280" s="7">
        <v>144</v>
      </c>
      <c r="P280" s="7">
        <v>163.19999999999999</v>
      </c>
      <c r="Q280" s="7">
        <v>161.4</v>
      </c>
      <c r="R280" s="7">
        <v>184.3</v>
      </c>
      <c r="S280" s="7">
        <v>153.69999999999999</v>
      </c>
      <c r="T280" s="7">
        <v>144.6</v>
      </c>
      <c r="U280" s="7">
        <v>152.30000000000001</v>
      </c>
      <c r="V280" s="7">
        <v>156.5</v>
      </c>
      <c r="W280" s="7">
        <v>143.1</v>
      </c>
      <c r="X280" s="7">
        <v>148.69999999999999</v>
      </c>
      <c r="Y280" s="7">
        <v>156.30000000000001</v>
      </c>
      <c r="Z280" s="7">
        <v>140.6</v>
      </c>
      <c r="AA280" s="7">
        <v>146.5</v>
      </c>
      <c r="AB280" s="7">
        <v>158.5</v>
      </c>
      <c r="AC280" s="7">
        <v>157</v>
      </c>
      <c r="AD280" s="7">
        <v>150.4</v>
      </c>
      <c r="AE280" s="7">
        <v>156.4</v>
      </c>
    </row>
    <row r="281" spans="1:31" x14ac:dyDescent="0.35">
      <c r="A281" s="6" t="s">
        <v>30</v>
      </c>
      <c r="B281" s="6">
        <v>2020</v>
      </c>
      <c r="C281" s="6" t="s">
        <v>45</v>
      </c>
      <c r="D281" s="6" t="str">
        <f t="shared" si="4"/>
        <v>November 2020</v>
      </c>
      <c r="E281" s="7">
        <v>145.4</v>
      </c>
      <c r="F281" s="7">
        <v>188.6</v>
      </c>
      <c r="G281" s="7">
        <v>171.6</v>
      </c>
      <c r="H281" s="7">
        <v>153.80000000000001</v>
      </c>
      <c r="I281" s="7">
        <v>145.4</v>
      </c>
      <c r="J281" s="7">
        <v>146.5</v>
      </c>
      <c r="K281" s="7">
        <v>222.2</v>
      </c>
      <c r="L281" s="7">
        <v>155.9</v>
      </c>
      <c r="M281" s="7">
        <v>114.9</v>
      </c>
      <c r="N281" s="7">
        <v>162</v>
      </c>
      <c r="O281" s="7">
        <v>150</v>
      </c>
      <c r="P281" s="7">
        <v>162.69999999999999</v>
      </c>
      <c r="Q281" s="7">
        <v>163.4</v>
      </c>
      <c r="R281" s="7">
        <v>183.4</v>
      </c>
      <c r="S281" s="7">
        <v>156.30000000000001</v>
      </c>
      <c r="T281" s="7">
        <v>151</v>
      </c>
      <c r="U281" s="7">
        <v>155.5</v>
      </c>
      <c r="V281" s="7">
        <f>AVERAGE(V276:V280)</f>
        <v>156.26523342426304</v>
      </c>
      <c r="W281" s="7">
        <v>147.5</v>
      </c>
      <c r="X281" s="7">
        <v>152.80000000000001</v>
      </c>
      <c r="Y281" s="7">
        <v>160.4</v>
      </c>
      <c r="Z281" s="7">
        <v>146.1</v>
      </c>
      <c r="AA281" s="7">
        <v>153.6</v>
      </c>
      <c r="AB281" s="7">
        <v>161.6</v>
      </c>
      <c r="AC281" s="7">
        <v>156.19999999999999</v>
      </c>
      <c r="AD281" s="7">
        <v>154.5</v>
      </c>
      <c r="AE281" s="7">
        <v>159.80000000000001</v>
      </c>
    </row>
    <row r="282" spans="1:31" x14ac:dyDescent="0.35">
      <c r="A282" s="6" t="s">
        <v>33</v>
      </c>
      <c r="B282" s="6">
        <v>2020</v>
      </c>
      <c r="C282" s="6" t="s">
        <v>45</v>
      </c>
      <c r="D282" s="6" t="str">
        <f t="shared" si="4"/>
        <v>November 2020</v>
      </c>
      <c r="E282" s="7">
        <v>149.69999999999999</v>
      </c>
      <c r="F282" s="7">
        <v>195.5</v>
      </c>
      <c r="G282" s="7">
        <v>176.9</v>
      </c>
      <c r="H282" s="7">
        <v>153.9</v>
      </c>
      <c r="I282" s="7">
        <v>138</v>
      </c>
      <c r="J282" s="7">
        <v>150.5</v>
      </c>
      <c r="K282" s="7">
        <v>245.3</v>
      </c>
      <c r="L282" s="7">
        <v>158.69999999999999</v>
      </c>
      <c r="M282" s="7">
        <v>117.2</v>
      </c>
      <c r="N282" s="7">
        <v>161.4</v>
      </c>
      <c r="O282" s="7">
        <v>141.5</v>
      </c>
      <c r="P282" s="7">
        <v>165.1</v>
      </c>
      <c r="Q282" s="7">
        <v>167</v>
      </c>
      <c r="R282" s="7">
        <v>188.8</v>
      </c>
      <c r="S282" s="7">
        <v>151.1</v>
      </c>
      <c r="T282" s="7">
        <v>136.4</v>
      </c>
      <c r="U282" s="7">
        <v>148.80000000000001</v>
      </c>
      <c r="V282" s="7">
        <v>158</v>
      </c>
      <c r="W282" s="7">
        <v>137.30000000000001</v>
      </c>
      <c r="X282" s="7">
        <v>145.1</v>
      </c>
      <c r="Y282" s="7">
        <v>152</v>
      </c>
      <c r="Z282" s="7">
        <v>135.19999999999999</v>
      </c>
      <c r="AA282" s="7">
        <v>144.4</v>
      </c>
      <c r="AB282" s="7">
        <v>156.4</v>
      </c>
      <c r="AC282" s="7">
        <v>157.9</v>
      </c>
      <c r="AD282" s="7">
        <v>146.6</v>
      </c>
      <c r="AE282" s="7">
        <v>156.69999999999999</v>
      </c>
    </row>
    <row r="283" spans="1:31" x14ac:dyDescent="0.35">
      <c r="A283" s="6" t="s">
        <v>34</v>
      </c>
      <c r="B283" s="6">
        <v>2020</v>
      </c>
      <c r="C283" s="6" t="s">
        <v>45</v>
      </c>
      <c r="D283" s="6" t="str">
        <f t="shared" si="4"/>
        <v>November 2020</v>
      </c>
      <c r="E283" s="7">
        <v>146.80000000000001</v>
      </c>
      <c r="F283" s="7">
        <v>191</v>
      </c>
      <c r="G283" s="7">
        <v>173.6</v>
      </c>
      <c r="H283" s="7">
        <v>153.80000000000001</v>
      </c>
      <c r="I283" s="7">
        <v>142.69999999999999</v>
      </c>
      <c r="J283" s="7">
        <v>148.4</v>
      </c>
      <c r="K283" s="7">
        <v>230</v>
      </c>
      <c r="L283" s="7">
        <v>156.80000000000001</v>
      </c>
      <c r="M283" s="7">
        <v>115.7</v>
      </c>
      <c r="N283" s="7">
        <v>161.80000000000001</v>
      </c>
      <c r="O283" s="7">
        <v>146.5</v>
      </c>
      <c r="P283" s="7">
        <v>163.80000000000001</v>
      </c>
      <c r="Q283" s="7">
        <v>164.7</v>
      </c>
      <c r="R283" s="7">
        <v>184.8</v>
      </c>
      <c r="S283" s="7">
        <v>154.30000000000001</v>
      </c>
      <c r="T283" s="7">
        <v>144.9</v>
      </c>
      <c r="U283" s="7">
        <v>152.80000000000001</v>
      </c>
      <c r="V283" s="7">
        <v>158</v>
      </c>
      <c r="W283" s="7">
        <v>143.6</v>
      </c>
      <c r="X283" s="7">
        <v>149.19999999999999</v>
      </c>
      <c r="Y283" s="7">
        <v>157.19999999999999</v>
      </c>
      <c r="Z283" s="7">
        <v>140.4</v>
      </c>
      <c r="AA283" s="7">
        <v>148.4</v>
      </c>
      <c r="AB283" s="7">
        <v>158.6</v>
      </c>
      <c r="AC283" s="7">
        <v>156.9</v>
      </c>
      <c r="AD283" s="7">
        <v>150.69999999999999</v>
      </c>
      <c r="AE283" s="7">
        <v>158.4</v>
      </c>
    </row>
    <row r="284" spans="1:31" x14ac:dyDescent="0.35">
      <c r="A284" s="6" t="s">
        <v>30</v>
      </c>
      <c r="B284" s="6">
        <v>2020</v>
      </c>
      <c r="C284" s="6" t="s">
        <v>46</v>
      </c>
      <c r="D284" s="6" t="str">
        <f t="shared" si="4"/>
        <v>December 2020</v>
      </c>
      <c r="E284" s="7">
        <v>144.6</v>
      </c>
      <c r="F284" s="7">
        <v>188.5</v>
      </c>
      <c r="G284" s="7">
        <v>173.4</v>
      </c>
      <c r="H284" s="7">
        <v>154</v>
      </c>
      <c r="I284" s="7">
        <v>150</v>
      </c>
      <c r="J284" s="7">
        <v>145.9</v>
      </c>
      <c r="K284" s="7">
        <v>225.2</v>
      </c>
      <c r="L284" s="7">
        <v>159.5</v>
      </c>
      <c r="M284" s="7">
        <v>114.4</v>
      </c>
      <c r="N284" s="7">
        <v>163.5</v>
      </c>
      <c r="O284" s="7">
        <v>153.4</v>
      </c>
      <c r="P284" s="7">
        <v>163.6</v>
      </c>
      <c r="Q284" s="7">
        <v>164.5</v>
      </c>
      <c r="R284" s="7">
        <v>183.6</v>
      </c>
      <c r="S284" s="7">
        <v>157</v>
      </c>
      <c r="T284" s="7">
        <v>151.6</v>
      </c>
      <c r="U284" s="7">
        <v>156.30000000000001</v>
      </c>
      <c r="V284" s="7">
        <f>AVERAGE(V280:V283)</f>
        <v>157.19130835606575</v>
      </c>
      <c r="W284" s="7">
        <v>148.69999999999999</v>
      </c>
      <c r="X284" s="7">
        <v>153.4</v>
      </c>
      <c r="Y284" s="7">
        <v>161.6</v>
      </c>
      <c r="Z284" s="7">
        <v>146.4</v>
      </c>
      <c r="AA284" s="7">
        <v>153.9</v>
      </c>
      <c r="AB284" s="7">
        <v>162.9</v>
      </c>
      <c r="AC284" s="7">
        <v>156.6</v>
      </c>
      <c r="AD284" s="7">
        <v>155.19999999999999</v>
      </c>
      <c r="AE284" s="7">
        <v>160.69999999999999</v>
      </c>
    </row>
    <row r="285" spans="1:31" x14ac:dyDescent="0.35">
      <c r="A285" s="6" t="s">
        <v>33</v>
      </c>
      <c r="B285" s="6">
        <v>2020</v>
      </c>
      <c r="C285" s="6" t="s">
        <v>46</v>
      </c>
      <c r="D285" s="6" t="str">
        <f t="shared" si="4"/>
        <v>December 2020</v>
      </c>
      <c r="E285" s="7">
        <v>149</v>
      </c>
      <c r="F285" s="7">
        <v>195.7</v>
      </c>
      <c r="G285" s="7">
        <v>178.3</v>
      </c>
      <c r="H285" s="7">
        <v>154.19999999999999</v>
      </c>
      <c r="I285" s="7">
        <v>140.69999999999999</v>
      </c>
      <c r="J285" s="7">
        <v>149.69999999999999</v>
      </c>
      <c r="K285" s="7">
        <v>240.9</v>
      </c>
      <c r="L285" s="7">
        <v>161.5</v>
      </c>
      <c r="M285" s="7">
        <v>117.1</v>
      </c>
      <c r="N285" s="7">
        <v>161.9</v>
      </c>
      <c r="O285" s="7">
        <v>143.30000000000001</v>
      </c>
      <c r="P285" s="7">
        <v>166.1</v>
      </c>
      <c r="Q285" s="7">
        <v>167</v>
      </c>
      <c r="R285" s="7">
        <v>190.2</v>
      </c>
      <c r="S285" s="7">
        <v>151.9</v>
      </c>
      <c r="T285" s="7">
        <v>136.69999999999999</v>
      </c>
      <c r="U285" s="7">
        <v>149.6</v>
      </c>
      <c r="V285" s="7">
        <v>158.4</v>
      </c>
      <c r="W285" s="7">
        <v>137.9</v>
      </c>
      <c r="X285" s="7">
        <v>145.5</v>
      </c>
      <c r="Y285" s="7">
        <v>152.9</v>
      </c>
      <c r="Z285" s="7">
        <v>135.5</v>
      </c>
      <c r="AA285" s="7">
        <v>144.30000000000001</v>
      </c>
      <c r="AB285" s="7">
        <v>156.9</v>
      </c>
      <c r="AC285" s="7">
        <v>157.9</v>
      </c>
      <c r="AD285" s="7">
        <v>146.9</v>
      </c>
      <c r="AE285" s="7">
        <v>156.9</v>
      </c>
    </row>
    <row r="286" spans="1:31" x14ac:dyDescent="0.35">
      <c r="A286" s="6" t="s">
        <v>34</v>
      </c>
      <c r="B286" s="6">
        <v>2020</v>
      </c>
      <c r="C286" s="6" t="s">
        <v>46</v>
      </c>
      <c r="D286" s="6" t="str">
        <f t="shared" si="4"/>
        <v>December 2020</v>
      </c>
      <c r="E286" s="7">
        <v>146</v>
      </c>
      <c r="F286" s="7">
        <v>191</v>
      </c>
      <c r="G286" s="7">
        <v>175.3</v>
      </c>
      <c r="H286" s="7">
        <v>154.1</v>
      </c>
      <c r="I286" s="7">
        <v>146.6</v>
      </c>
      <c r="J286" s="7">
        <v>147.69999999999999</v>
      </c>
      <c r="K286" s="7">
        <v>230.5</v>
      </c>
      <c r="L286" s="7">
        <v>160.19999999999999</v>
      </c>
      <c r="M286" s="7">
        <v>115.3</v>
      </c>
      <c r="N286" s="7">
        <v>163</v>
      </c>
      <c r="O286" s="7">
        <v>149.19999999999999</v>
      </c>
      <c r="P286" s="7">
        <v>164.8</v>
      </c>
      <c r="Q286" s="7">
        <v>165.4</v>
      </c>
      <c r="R286" s="7">
        <v>185.4</v>
      </c>
      <c r="S286" s="7">
        <v>155</v>
      </c>
      <c r="T286" s="7">
        <v>145.4</v>
      </c>
      <c r="U286" s="7">
        <v>153.6</v>
      </c>
      <c r="V286" s="7">
        <v>158.4</v>
      </c>
      <c r="W286" s="7">
        <v>144.6</v>
      </c>
      <c r="X286" s="7">
        <v>149.69999999999999</v>
      </c>
      <c r="Y286" s="7">
        <v>158.30000000000001</v>
      </c>
      <c r="Z286" s="7">
        <v>140.69999999999999</v>
      </c>
      <c r="AA286" s="7">
        <v>148.5</v>
      </c>
      <c r="AB286" s="7">
        <v>159.4</v>
      </c>
      <c r="AC286" s="7">
        <v>157.1</v>
      </c>
      <c r="AD286" s="7">
        <v>151.19999999999999</v>
      </c>
      <c r="AE286" s="7">
        <v>158.9</v>
      </c>
    </row>
    <row r="287" spans="1:31" x14ac:dyDescent="0.35">
      <c r="A287" s="6" t="s">
        <v>30</v>
      </c>
      <c r="B287" s="6">
        <v>2021</v>
      </c>
      <c r="C287" s="6" t="s">
        <v>31</v>
      </c>
      <c r="D287" s="6" t="str">
        <f t="shared" si="4"/>
        <v>January 2021</v>
      </c>
      <c r="E287" s="7">
        <v>143.4</v>
      </c>
      <c r="F287" s="7">
        <v>187.5</v>
      </c>
      <c r="G287" s="7">
        <v>173.4</v>
      </c>
      <c r="H287" s="7">
        <v>154</v>
      </c>
      <c r="I287" s="7">
        <v>154.80000000000001</v>
      </c>
      <c r="J287" s="7">
        <v>147</v>
      </c>
      <c r="K287" s="7">
        <v>187.8</v>
      </c>
      <c r="L287" s="7">
        <v>159.5</v>
      </c>
      <c r="M287" s="7">
        <v>113.8</v>
      </c>
      <c r="N287" s="7">
        <v>164.5</v>
      </c>
      <c r="O287" s="7">
        <v>156.1</v>
      </c>
      <c r="P287" s="7">
        <v>164.3</v>
      </c>
      <c r="Q287" s="7">
        <v>159.6</v>
      </c>
      <c r="R287" s="7">
        <v>184.6</v>
      </c>
      <c r="S287" s="7">
        <v>157.5</v>
      </c>
      <c r="T287" s="7">
        <v>152.4</v>
      </c>
      <c r="U287" s="7">
        <v>156.80000000000001</v>
      </c>
      <c r="V287" s="7">
        <f>AVERAGE(V283:V286)</f>
        <v>157.99782708901643</v>
      </c>
      <c r="W287" s="7">
        <v>150.9</v>
      </c>
      <c r="X287" s="7">
        <v>153.9</v>
      </c>
      <c r="Y287" s="7">
        <v>162.5</v>
      </c>
      <c r="Z287" s="7">
        <v>147.5</v>
      </c>
      <c r="AA287" s="7">
        <v>155.1</v>
      </c>
      <c r="AB287" s="7">
        <v>163.5</v>
      </c>
      <c r="AC287" s="7">
        <v>156.19999999999999</v>
      </c>
      <c r="AD287" s="7">
        <v>155.9</v>
      </c>
      <c r="AE287" s="7">
        <v>158.5</v>
      </c>
    </row>
    <row r="288" spans="1:31" x14ac:dyDescent="0.35">
      <c r="A288" s="6" t="s">
        <v>33</v>
      </c>
      <c r="B288" s="6">
        <v>2021</v>
      </c>
      <c r="C288" s="6" t="s">
        <v>31</v>
      </c>
      <c r="D288" s="6" t="str">
        <f t="shared" si="4"/>
        <v>January 2021</v>
      </c>
      <c r="E288" s="7">
        <v>148</v>
      </c>
      <c r="F288" s="7">
        <v>194.8</v>
      </c>
      <c r="G288" s="7">
        <v>178.4</v>
      </c>
      <c r="H288" s="7">
        <v>154.4</v>
      </c>
      <c r="I288" s="7">
        <v>144.1</v>
      </c>
      <c r="J288" s="7">
        <v>152.6</v>
      </c>
      <c r="K288" s="7">
        <v>206.8</v>
      </c>
      <c r="L288" s="7">
        <v>162.1</v>
      </c>
      <c r="M288" s="7">
        <v>116.3</v>
      </c>
      <c r="N288" s="7">
        <v>163</v>
      </c>
      <c r="O288" s="7">
        <v>145.9</v>
      </c>
      <c r="P288" s="7">
        <v>167.2</v>
      </c>
      <c r="Q288" s="7">
        <v>163.4</v>
      </c>
      <c r="R288" s="7">
        <v>191.8</v>
      </c>
      <c r="S288" s="7">
        <v>152.5</v>
      </c>
      <c r="T288" s="7">
        <v>137.30000000000001</v>
      </c>
      <c r="U288" s="7">
        <v>150.19999999999999</v>
      </c>
      <c r="V288" s="7">
        <v>157.69999999999999</v>
      </c>
      <c r="W288" s="7">
        <v>142.9</v>
      </c>
      <c r="X288" s="7">
        <v>145.69999999999999</v>
      </c>
      <c r="Y288" s="7">
        <v>154.1</v>
      </c>
      <c r="Z288" s="7">
        <v>136.9</v>
      </c>
      <c r="AA288" s="7">
        <v>145.4</v>
      </c>
      <c r="AB288" s="7">
        <v>156.1</v>
      </c>
      <c r="AC288" s="7">
        <v>157.69999999999999</v>
      </c>
      <c r="AD288" s="7">
        <v>147.6</v>
      </c>
      <c r="AE288" s="7">
        <v>156</v>
      </c>
    </row>
    <row r="289" spans="1:31" x14ac:dyDescent="0.35">
      <c r="A289" s="6" t="s">
        <v>34</v>
      </c>
      <c r="B289" s="6">
        <v>2021</v>
      </c>
      <c r="C289" s="6" t="s">
        <v>31</v>
      </c>
      <c r="D289" s="6" t="str">
        <f t="shared" si="4"/>
        <v>January 2021</v>
      </c>
      <c r="E289" s="7">
        <v>144.9</v>
      </c>
      <c r="F289" s="7">
        <v>190.1</v>
      </c>
      <c r="G289" s="7">
        <v>175.3</v>
      </c>
      <c r="H289" s="7">
        <v>154.1</v>
      </c>
      <c r="I289" s="7">
        <v>150.9</v>
      </c>
      <c r="J289" s="7">
        <v>149.6</v>
      </c>
      <c r="K289" s="7">
        <v>194.2</v>
      </c>
      <c r="L289" s="7">
        <v>160.4</v>
      </c>
      <c r="M289" s="7">
        <v>114.6</v>
      </c>
      <c r="N289" s="7">
        <v>164</v>
      </c>
      <c r="O289" s="7">
        <v>151.80000000000001</v>
      </c>
      <c r="P289" s="7">
        <v>165.6</v>
      </c>
      <c r="Q289" s="7">
        <v>161</v>
      </c>
      <c r="R289" s="7">
        <v>186.5</v>
      </c>
      <c r="S289" s="7">
        <v>155.5</v>
      </c>
      <c r="T289" s="7">
        <v>146.1</v>
      </c>
      <c r="U289" s="7">
        <v>154.19999999999999</v>
      </c>
      <c r="V289" s="7">
        <v>157.69999999999999</v>
      </c>
      <c r="W289" s="7">
        <v>147.9</v>
      </c>
      <c r="X289" s="7">
        <v>150</v>
      </c>
      <c r="Y289" s="7">
        <v>159.30000000000001</v>
      </c>
      <c r="Z289" s="7">
        <v>141.9</v>
      </c>
      <c r="AA289" s="7">
        <v>149.6</v>
      </c>
      <c r="AB289" s="7">
        <v>159.19999999999999</v>
      </c>
      <c r="AC289" s="7">
        <v>156.80000000000001</v>
      </c>
      <c r="AD289" s="7">
        <v>151.9</v>
      </c>
      <c r="AE289" s="7">
        <v>157.30000000000001</v>
      </c>
    </row>
    <row r="290" spans="1:31" x14ac:dyDescent="0.35">
      <c r="A290" s="6" t="s">
        <v>30</v>
      </c>
      <c r="B290" s="6">
        <v>2021</v>
      </c>
      <c r="C290" s="6" t="s">
        <v>35</v>
      </c>
      <c r="D290" s="6" t="str">
        <f t="shared" si="4"/>
        <v>February 2021</v>
      </c>
      <c r="E290" s="7">
        <v>142.80000000000001</v>
      </c>
      <c r="F290" s="7">
        <v>184</v>
      </c>
      <c r="G290" s="7">
        <v>168</v>
      </c>
      <c r="H290" s="7">
        <v>154.4</v>
      </c>
      <c r="I290" s="7">
        <v>163</v>
      </c>
      <c r="J290" s="7">
        <v>147.80000000000001</v>
      </c>
      <c r="K290" s="7">
        <v>149.69999999999999</v>
      </c>
      <c r="L290" s="7">
        <v>158.30000000000001</v>
      </c>
      <c r="M290" s="7">
        <v>111.8</v>
      </c>
      <c r="N290" s="7">
        <v>165</v>
      </c>
      <c r="O290" s="7">
        <v>160</v>
      </c>
      <c r="P290" s="7">
        <v>165.8</v>
      </c>
      <c r="Q290" s="7">
        <v>154.69999999999999</v>
      </c>
      <c r="R290" s="7">
        <v>186.5</v>
      </c>
      <c r="S290" s="7">
        <v>159.1</v>
      </c>
      <c r="T290" s="7">
        <v>153.9</v>
      </c>
      <c r="U290" s="7">
        <v>158.4</v>
      </c>
      <c r="V290" s="7">
        <f>AVERAGE(V285:V289)</f>
        <v>158.03956541780332</v>
      </c>
      <c r="W290" s="7">
        <v>154.4</v>
      </c>
      <c r="X290" s="7">
        <v>154.80000000000001</v>
      </c>
      <c r="Y290" s="7">
        <v>164.3</v>
      </c>
      <c r="Z290" s="7">
        <v>150.19999999999999</v>
      </c>
      <c r="AA290" s="7">
        <v>157</v>
      </c>
      <c r="AB290" s="7">
        <v>163.6</v>
      </c>
      <c r="AC290" s="7">
        <v>155.19999999999999</v>
      </c>
      <c r="AD290" s="7">
        <v>157.19999999999999</v>
      </c>
      <c r="AE290" s="7">
        <v>156.69999999999999</v>
      </c>
    </row>
    <row r="291" spans="1:31" x14ac:dyDescent="0.35">
      <c r="A291" s="6" t="s">
        <v>33</v>
      </c>
      <c r="B291" s="6">
        <v>2021</v>
      </c>
      <c r="C291" s="6" t="s">
        <v>35</v>
      </c>
      <c r="D291" s="6" t="str">
        <f t="shared" si="4"/>
        <v>February 2021</v>
      </c>
      <c r="E291" s="7">
        <v>147.6</v>
      </c>
      <c r="F291" s="7">
        <v>191.2</v>
      </c>
      <c r="G291" s="7">
        <v>169.9</v>
      </c>
      <c r="H291" s="7">
        <v>155.1</v>
      </c>
      <c r="I291" s="7">
        <v>151.4</v>
      </c>
      <c r="J291" s="7">
        <v>154</v>
      </c>
      <c r="K291" s="7">
        <v>180.2</v>
      </c>
      <c r="L291" s="7">
        <v>159.80000000000001</v>
      </c>
      <c r="M291" s="7">
        <v>114.9</v>
      </c>
      <c r="N291" s="7">
        <v>162.5</v>
      </c>
      <c r="O291" s="7">
        <v>149.19999999999999</v>
      </c>
      <c r="P291" s="7">
        <v>169.4</v>
      </c>
      <c r="Q291" s="7">
        <v>160.80000000000001</v>
      </c>
      <c r="R291" s="7">
        <v>193.3</v>
      </c>
      <c r="S291" s="7">
        <v>154.19999999999999</v>
      </c>
      <c r="T291" s="7">
        <v>138.19999999999999</v>
      </c>
      <c r="U291" s="7">
        <v>151.80000000000001</v>
      </c>
      <c r="V291" s="7">
        <v>159.80000000000001</v>
      </c>
      <c r="W291" s="7">
        <v>149.1</v>
      </c>
      <c r="X291" s="7">
        <v>146.5</v>
      </c>
      <c r="Y291" s="7">
        <v>156.30000000000001</v>
      </c>
      <c r="Z291" s="7">
        <v>140.5</v>
      </c>
      <c r="AA291" s="7">
        <v>147.30000000000001</v>
      </c>
      <c r="AB291" s="7">
        <v>156.6</v>
      </c>
      <c r="AC291" s="7">
        <v>156.69999999999999</v>
      </c>
      <c r="AD291" s="7">
        <v>149.30000000000001</v>
      </c>
      <c r="AE291" s="7">
        <v>156.5</v>
      </c>
    </row>
    <row r="292" spans="1:31" x14ac:dyDescent="0.35">
      <c r="A292" s="6" t="s">
        <v>34</v>
      </c>
      <c r="B292" s="6">
        <v>2021</v>
      </c>
      <c r="C292" s="6" t="s">
        <v>35</v>
      </c>
      <c r="D292" s="6" t="str">
        <f t="shared" si="4"/>
        <v>February 2021</v>
      </c>
      <c r="E292" s="7">
        <v>144.30000000000001</v>
      </c>
      <c r="F292" s="7">
        <v>186.5</v>
      </c>
      <c r="G292" s="7">
        <v>168.7</v>
      </c>
      <c r="H292" s="7">
        <v>154.69999999999999</v>
      </c>
      <c r="I292" s="7">
        <v>158.69999999999999</v>
      </c>
      <c r="J292" s="7">
        <v>150.69999999999999</v>
      </c>
      <c r="K292" s="7">
        <v>160</v>
      </c>
      <c r="L292" s="7">
        <v>158.80000000000001</v>
      </c>
      <c r="M292" s="7">
        <v>112.8</v>
      </c>
      <c r="N292" s="7">
        <v>164.2</v>
      </c>
      <c r="O292" s="7">
        <v>155.5</v>
      </c>
      <c r="P292" s="7">
        <v>167.5</v>
      </c>
      <c r="Q292" s="7">
        <v>156.9</v>
      </c>
      <c r="R292" s="7">
        <v>188.3</v>
      </c>
      <c r="S292" s="7">
        <v>157.19999999999999</v>
      </c>
      <c r="T292" s="7">
        <v>147.4</v>
      </c>
      <c r="U292" s="7">
        <v>155.80000000000001</v>
      </c>
      <c r="V292" s="7">
        <v>159.80000000000001</v>
      </c>
      <c r="W292" s="7">
        <v>152.4</v>
      </c>
      <c r="X292" s="7">
        <v>150.9</v>
      </c>
      <c r="Y292" s="7">
        <v>161.30000000000001</v>
      </c>
      <c r="Z292" s="7">
        <v>145.1</v>
      </c>
      <c r="AA292" s="7">
        <v>151.5</v>
      </c>
      <c r="AB292" s="7">
        <v>159.5</v>
      </c>
      <c r="AC292" s="7">
        <v>155.80000000000001</v>
      </c>
      <c r="AD292" s="7">
        <v>153.4</v>
      </c>
      <c r="AE292" s="7">
        <v>156.6</v>
      </c>
    </row>
    <row r="293" spans="1:31" x14ac:dyDescent="0.35">
      <c r="A293" s="6" t="s">
        <v>30</v>
      </c>
      <c r="B293" s="6">
        <v>2021</v>
      </c>
      <c r="C293" s="6" t="s">
        <v>36</v>
      </c>
      <c r="D293" s="6" t="str">
        <f t="shared" si="4"/>
        <v>March 2021</v>
      </c>
      <c r="E293" s="7">
        <v>142.5</v>
      </c>
      <c r="F293" s="7">
        <v>189.4</v>
      </c>
      <c r="G293" s="7">
        <v>163.19999999999999</v>
      </c>
      <c r="H293" s="7">
        <v>154.5</v>
      </c>
      <c r="I293" s="7">
        <v>168.2</v>
      </c>
      <c r="J293" s="7">
        <v>150.5</v>
      </c>
      <c r="K293" s="7">
        <v>141</v>
      </c>
      <c r="L293" s="7">
        <v>159.19999999999999</v>
      </c>
      <c r="M293" s="7">
        <v>111.7</v>
      </c>
      <c r="N293" s="7">
        <v>164</v>
      </c>
      <c r="O293" s="7">
        <v>160.6</v>
      </c>
      <c r="P293" s="7">
        <v>166.4</v>
      </c>
      <c r="Q293" s="7">
        <v>154.5</v>
      </c>
      <c r="R293" s="7">
        <v>186.1</v>
      </c>
      <c r="S293" s="7">
        <v>159.6</v>
      </c>
      <c r="T293" s="7">
        <v>154.4</v>
      </c>
      <c r="U293" s="7">
        <v>158.9</v>
      </c>
      <c r="V293" s="7">
        <f>AVERAGE(V288:V292)</f>
        <v>158.60791308356065</v>
      </c>
      <c r="W293" s="7">
        <v>156</v>
      </c>
      <c r="X293" s="7">
        <v>154.80000000000001</v>
      </c>
      <c r="Y293" s="7">
        <v>164.6</v>
      </c>
      <c r="Z293" s="7">
        <v>151.30000000000001</v>
      </c>
      <c r="AA293" s="7">
        <v>157.80000000000001</v>
      </c>
      <c r="AB293" s="7">
        <v>163.80000000000001</v>
      </c>
      <c r="AC293" s="7">
        <v>153.1</v>
      </c>
      <c r="AD293" s="7">
        <v>157.30000000000001</v>
      </c>
      <c r="AE293" s="7">
        <v>156.69999999999999</v>
      </c>
    </row>
    <row r="294" spans="1:31" x14ac:dyDescent="0.35">
      <c r="A294" s="6" t="s">
        <v>33</v>
      </c>
      <c r="B294" s="6">
        <v>2021</v>
      </c>
      <c r="C294" s="6" t="s">
        <v>36</v>
      </c>
      <c r="D294" s="6" t="str">
        <f t="shared" si="4"/>
        <v>March 2021</v>
      </c>
      <c r="E294" s="7">
        <v>147.5</v>
      </c>
      <c r="F294" s="7">
        <v>197.5</v>
      </c>
      <c r="G294" s="7">
        <v>164.7</v>
      </c>
      <c r="H294" s="7">
        <v>155.6</v>
      </c>
      <c r="I294" s="7">
        <v>156.4</v>
      </c>
      <c r="J294" s="7">
        <v>157.30000000000001</v>
      </c>
      <c r="K294" s="7">
        <v>166.1</v>
      </c>
      <c r="L294" s="7">
        <v>161.1</v>
      </c>
      <c r="M294" s="7">
        <v>114.3</v>
      </c>
      <c r="N294" s="7">
        <v>162.6</v>
      </c>
      <c r="O294" s="7">
        <v>150.69999999999999</v>
      </c>
      <c r="P294" s="7">
        <v>170.3</v>
      </c>
      <c r="Q294" s="7">
        <v>160.4</v>
      </c>
      <c r="R294" s="7">
        <v>193.5</v>
      </c>
      <c r="S294" s="7">
        <v>155.1</v>
      </c>
      <c r="T294" s="7">
        <v>138.69999999999999</v>
      </c>
      <c r="U294" s="7">
        <v>152.6</v>
      </c>
      <c r="V294" s="7">
        <v>159.9</v>
      </c>
      <c r="W294" s="7">
        <v>154.80000000000001</v>
      </c>
      <c r="X294" s="7">
        <v>147.19999999999999</v>
      </c>
      <c r="Y294" s="7">
        <v>156.9</v>
      </c>
      <c r="Z294" s="7">
        <v>141.69999999999999</v>
      </c>
      <c r="AA294" s="7">
        <v>148.6</v>
      </c>
      <c r="AB294" s="7">
        <v>157.6</v>
      </c>
      <c r="AC294" s="7">
        <v>154.9</v>
      </c>
      <c r="AD294" s="7">
        <v>150</v>
      </c>
      <c r="AE294" s="7">
        <v>156.9</v>
      </c>
    </row>
    <row r="295" spans="1:31" x14ac:dyDescent="0.35">
      <c r="A295" s="6" t="s">
        <v>34</v>
      </c>
      <c r="B295" s="6">
        <v>2021</v>
      </c>
      <c r="C295" s="6" t="s">
        <v>36</v>
      </c>
      <c r="D295" s="6" t="str">
        <f t="shared" si="4"/>
        <v>March 2021</v>
      </c>
      <c r="E295" s="7">
        <v>144.1</v>
      </c>
      <c r="F295" s="7">
        <v>192.2</v>
      </c>
      <c r="G295" s="7">
        <v>163.80000000000001</v>
      </c>
      <c r="H295" s="7">
        <v>154.9</v>
      </c>
      <c r="I295" s="7">
        <v>163.9</v>
      </c>
      <c r="J295" s="7">
        <v>153.69999999999999</v>
      </c>
      <c r="K295" s="7">
        <v>149.5</v>
      </c>
      <c r="L295" s="7">
        <v>159.80000000000001</v>
      </c>
      <c r="M295" s="7">
        <v>112.6</v>
      </c>
      <c r="N295" s="7">
        <v>163.5</v>
      </c>
      <c r="O295" s="7">
        <v>156.5</v>
      </c>
      <c r="P295" s="7">
        <v>168.2</v>
      </c>
      <c r="Q295" s="7">
        <v>156.69999999999999</v>
      </c>
      <c r="R295" s="7">
        <v>188.1</v>
      </c>
      <c r="S295" s="7">
        <v>157.80000000000001</v>
      </c>
      <c r="T295" s="7">
        <v>147.9</v>
      </c>
      <c r="U295" s="7">
        <v>156.4</v>
      </c>
      <c r="V295" s="7">
        <v>159.9</v>
      </c>
      <c r="W295" s="7">
        <v>155.5</v>
      </c>
      <c r="X295" s="7">
        <v>151.19999999999999</v>
      </c>
      <c r="Y295" s="7">
        <v>161.69999999999999</v>
      </c>
      <c r="Z295" s="7">
        <v>146.19999999999999</v>
      </c>
      <c r="AA295" s="7">
        <v>152.6</v>
      </c>
      <c r="AB295" s="7">
        <v>160.19999999999999</v>
      </c>
      <c r="AC295" s="7">
        <v>153.80000000000001</v>
      </c>
      <c r="AD295" s="7">
        <v>153.80000000000001</v>
      </c>
      <c r="AE295" s="7">
        <v>156.80000000000001</v>
      </c>
    </row>
    <row r="296" spans="1:31" x14ac:dyDescent="0.35">
      <c r="A296" s="6" t="s">
        <v>30</v>
      </c>
      <c r="B296" s="6">
        <v>2021</v>
      </c>
      <c r="C296" s="6" t="s">
        <v>37</v>
      </c>
      <c r="D296" s="6" t="str">
        <f t="shared" si="4"/>
        <v>April 2021</v>
      </c>
      <c r="E296" s="7">
        <v>142.69999999999999</v>
      </c>
      <c r="F296" s="7">
        <v>195.5</v>
      </c>
      <c r="G296" s="7">
        <v>163.4</v>
      </c>
      <c r="H296" s="7">
        <v>155</v>
      </c>
      <c r="I296" s="7">
        <v>175.2</v>
      </c>
      <c r="J296" s="7">
        <v>160.6</v>
      </c>
      <c r="K296" s="7">
        <v>135.1</v>
      </c>
      <c r="L296" s="7">
        <v>161.1</v>
      </c>
      <c r="M296" s="7">
        <v>112.2</v>
      </c>
      <c r="N296" s="7">
        <v>164.4</v>
      </c>
      <c r="O296" s="7">
        <v>161.9</v>
      </c>
      <c r="P296" s="7">
        <v>166.8</v>
      </c>
      <c r="Q296" s="7">
        <v>155.6</v>
      </c>
      <c r="R296" s="7">
        <v>186.8</v>
      </c>
      <c r="S296" s="7">
        <v>160.69999999999999</v>
      </c>
      <c r="T296" s="7">
        <v>155.1</v>
      </c>
      <c r="U296" s="7">
        <v>159.9</v>
      </c>
      <c r="V296" s="7">
        <f>AVERAGE(V291:V295)</f>
        <v>159.60158261671214</v>
      </c>
      <c r="W296" s="7">
        <v>156</v>
      </c>
      <c r="X296" s="7">
        <v>155.5</v>
      </c>
      <c r="Y296" s="7">
        <v>165.3</v>
      </c>
      <c r="Z296" s="7">
        <v>151.69999999999999</v>
      </c>
      <c r="AA296" s="7">
        <v>158.6</v>
      </c>
      <c r="AB296" s="7">
        <v>164.1</v>
      </c>
      <c r="AC296" s="7">
        <v>154.6</v>
      </c>
      <c r="AD296" s="7">
        <v>158</v>
      </c>
      <c r="AE296" s="7">
        <v>157.6</v>
      </c>
    </row>
    <row r="297" spans="1:31" x14ac:dyDescent="0.35">
      <c r="A297" s="6" t="s">
        <v>33</v>
      </c>
      <c r="B297" s="6">
        <v>2021</v>
      </c>
      <c r="C297" s="6" t="s">
        <v>37</v>
      </c>
      <c r="D297" s="6" t="str">
        <f t="shared" si="4"/>
        <v>April 2021</v>
      </c>
      <c r="E297" s="7">
        <v>147.6</v>
      </c>
      <c r="F297" s="7">
        <v>202.5</v>
      </c>
      <c r="G297" s="7">
        <v>166.4</v>
      </c>
      <c r="H297" s="7">
        <v>156</v>
      </c>
      <c r="I297" s="7">
        <v>161.4</v>
      </c>
      <c r="J297" s="7">
        <v>168.8</v>
      </c>
      <c r="K297" s="7">
        <v>161.6</v>
      </c>
      <c r="L297" s="7">
        <v>162.80000000000001</v>
      </c>
      <c r="M297" s="7">
        <v>114.8</v>
      </c>
      <c r="N297" s="7">
        <v>162.80000000000001</v>
      </c>
      <c r="O297" s="7">
        <v>151.5</v>
      </c>
      <c r="P297" s="7">
        <v>171.4</v>
      </c>
      <c r="Q297" s="7">
        <v>162</v>
      </c>
      <c r="R297" s="7">
        <v>194.4</v>
      </c>
      <c r="S297" s="7">
        <v>155.9</v>
      </c>
      <c r="T297" s="7">
        <v>139.30000000000001</v>
      </c>
      <c r="U297" s="7">
        <v>153.4</v>
      </c>
      <c r="V297" s="7">
        <v>161.4</v>
      </c>
      <c r="W297" s="7">
        <v>154.9</v>
      </c>
      <c r="X297" s="7">
        <v>147.6</v>
      </c>
      <c r="Y297" s="7">
        <v>157.5</v>
      </c>
      <c r="Z297" s="7">
        <v>142.1</v>
      </c>
      <c r="AA297" s="7">
        <v>149.1</v>
      </c>
      <c r="AB297" s="7">
        <v>157.6</v>
      </c>
      <c r="AC297" s="7">
        <v>156.6</v>
      </c>
      <c r="AD297" s="7">
        <v>150.5</v>
      </c>
      <c r="AE297" s="7">
        <v>158</v>
      </c>
    </row>
    <row r="298" spans="1:31" x14ac:dyDescent="0.35">
      <c r="A298" s="6" t="s">
        <v>34</v>
      </c>
      <c r="B298" s="6">
        <v>2021</v>
      </c>
      <c r="C298" s="6" t="s">
        <v>37</v>
      </c>
      <c r="D298" s="6" t="str">
        <f t="shared" si="4"/>
        <v>April 2021</v>
      </c>
      <c r="E298" s="7">
        <v>144.30000000000001</v>
      </c>
      <c r="F298" s="7">
        <v>198</v>
      </c>
      <c r="G298" s="7">
        <v>164.6</v>
      </c>
      <c r="H298" s="7">
        <v>155.4</v>
      </c>
      <c r="I298" s="7">
        <v>170.1</v>
      </c>
      <c r="J298" s="7">
        <v>164.4</v>
      </c>
      <c r="K298" s="7">
        <v>144.1</v>
      </c>
      <c r="L298" s="7">
        <v>161.69999999999999</v>
      </c>
      <c r="M298" s="7">
        <v>113.1</v>
      </c>
      <c r="N298" s="7">
        <v>163.9</v>
      </c>
      <c r="O298" s="7">
        <v>157.6</v>
      </c>
      <c r="P298" s="7">
        <v>168.9</v>
      </c>
      <c r="Q298" s="7">
        <v>158</v>
      </c>
      <c r="R298" s="7">
        <v>188.8</v>
      </c>
      <c r="S298" s="7">
        <v>158.80000000000001</v>
      </c>
      <c r="T298" s="7">
        <v>148.5</v>
      </c>
      <c r="U298" s="7">
        <v>157.30000000000001</v>
      </c>
      <c r="V298" s="7">
        <v>161.4</v>
      </c>
      <c r="W298" s="7">
        <v>155.6</v>
      </c>
      <c r="X298" s="7">
        <v>151.80000000000001</v>
      </c>
      <c r="Y298" s="7">
        <v>162.30000000000001</v>
      </c>
      <c r="Z298" s="7">
        <v>146.6</v>
      </c>
      <c r="AA298" s="7">
        <v>153.19999999999999</v>
      </c>
      <c r="AB298" s="7">
        <v>160.30000000000001</v>
      </c>
      <c r="AC298" s="7">
        <v>155.4</v>
      </c>
      <c r="AD298" s="7">
        <v>154.4</v>
      </c>
      <c r="AE298" s="7">
        <v>157.80000000000001</v>
      </c>
    </row>
    <row r="299" spans="1:31" x14ac:dyDescent="0.35">
      <c r="A299" s="6" t="s">
        <v>30</v>
      </c>
      <c r="B299" s="6">
        <v>2021</v>
      </c>
      <c r="C299" s="6" t="s">
        <v>38</v>
      </c>
      <c r="D299" s="6" t="str">
        <f t="shared" si="4"/>
        <v>May 2021</v>
      </c>
      <c r="E299" s="7">
        <v>145.1</v>
      </c>
      <c r="F299" s="7">
        <v>198.5</v>
      </c>
      <c r="G299" s="7">
        <v>168.6</v>
      </c>
      <c r="H299" s="7">
        <v>155.80000000000001</v>
      </c>
      <c r="I299" s="7">
        <v>184.4</v>
      </c>
      <c r="J299" s="7">
        <v>162.30000000000001</v>
      </c>
      <c r="K299" s="7">
        <v>138.4</v>
      </c>
      <c r="L299" s="7">
        <v>165.1</v>
      </c>
      <c r="M299" s="7">
        <v>114.3</v>
      </c>
      <c r="N299" s="7">
        <v>169.7</v>
      </c>
      <c r="O299" s="7">
        <v>164.6</v>
      </c>
      <c r="P299" s="7">
        <v>169.8</v>
      </c>
      <c r="Q299" s="7">
        <v>158.69999999999999</v>
      </c>
      <c r="R299" s="7">
        <v>189.6</v>
      </c>
      <c r="S299" s="7">
        <v>165.3</v>
      </c>
      <c r="T299" s="7">
        <v>160.6</v>
      </c>
      <c r="U299" s="7">
        <v>164.5</v>
      </c>
      <c r="V299" s="7">
        <f>AVERAGE(V294:V298)</f>
        <v>160.44031652334243</v>
      </c>
      <c r="W299" s="7">
        <v>161.69999999999999</v>
      </c>
      <c r="X299" s="7">
        <v>158.80000000000001</v>
      </c>
      <c r="Y299" s="7">
        <v>169.1</v>
      </c>
      <c r="Z299" s="7">
        <v>153.19999999999999</v>
      </c>
      <c r="AA299" s="7">
        <v>160</v>
      </c>
      <c r="AB299" s="7">
        <v>167.6</v>
      </c>
      <c r="AC299" s="7">
        <v>159.30000000000001</v>
      </c>
      <c r="AD299" s="7">
        <v>161.1</v>
      </c>
      <c r="AE299" s="7">
        <v>161.1</v>
      </c>
    </row>
    <row r="300" spans="1:31" x14ac:dyDescent="0.35">
      <c r="A300" s="6" t="s">
        <v>33</v>
      </c>
      <c r="B300" s="6">
        <v>2021</v>
      </c>
      <c r="C300" s="6" t="s">
        <v>38</v>
      </c>
      <c r="D300" s="6" t="str">
        <f t="shared" si="4"/>
        <v>May 2021</v>
      </c>
      <c r="E300" s="7">
        <v>148.80000000000001</v>
      </c>
      <c r="F300" s="7">
        <v>204.3</v>
      </c>
      <c r="G300" s="7">
        <v>173</v>
      </c>
      <c r="H300" s="7">
        <v>156.5</v>
      </c>
      <c r="I300" s="7">
        <v>168.8</v>
      </c>
      <c r="J300" s="7">
        <v>172.5</v>
      </c>
      <c r="K300" s="7">
        <v>166.5</v>
      </c>
      <c r="L300" s="7">
        <v>165.9</v>
      </c>
      <c r="M300" s="7">
        <v>115.9</v>
      </c>
      <c r="N300" s="7">
        <v>165.2</v>
      </c>
      <c r="O300" s="7">
        <v>152</v>
      </c>
      <c r="P300" s="7">
        <v>171.1</v>
      </c>
      <c r="Q300" s="7">
        <v>164.2</v>
      </c>
      <c r="R300" s="7">
        <v>198.2</v>
      </c>
      <c r="S300" s="7">
        <v>156.5</v>
      </c>
      <c r="T300" s="7">
        <v>140.19999999999999</v>
      </c>
      <c r="U300" s="7">
        <v>154.1</v>
      </c>
      <c r="V300" s="7">
        <v>161.6</v>
      </c>
      <c r="W300" s="7">
        <v>155.5</v>
      </c>
      <c r="X300" s="7">
        <v>150.1</v>
      </c>
      <c r="Y300" s="7">
        <v>160.4</v>
      </c>
      <c r="Z300" s="7">
        <v>145</v>
      </c>
      <c r="AA300" s="7">
        <v>152.6</v>
      </c>
      <c r="AB300" s="7">
        <v>156.6</v>
      </c>
      <c r="AC300" s="7">
        <v>157.5</v>
      </c>
      <c r="AD300" s="7">
        <v>152.30000000000001</v>
      </c>
      <c r="AE300" s="7">
        <v>159.5</v>
      </c>
    </row>
    <row r="301" spans="1:31" x14ac:dyDescent="0.35">
      <c r="A301" s="6" t="s">
        <v>34</v>
      </c>
      <c r="B301" s="6">
        <v>2021</v>
      </c>
      <c r="C301" s="6" t="s">
        <v>38</v>
      </c>
      <c r="D301" s="6" t="str">
        <f t="shared" si="4"/>
        <v>May 2021</v>
      </c>
      <c r="E301" s="7">
        <v>146.30000000000001</v>
      </c>
      <c r="F301" s="7">
        <v>200.5</v>
      </c>
      <c r="G301" s="7">
        <v>170.3</v>
      </c>
      <c r="H301" s="7">
        <v>156.1</v>
      </c>
      <c r="I301" s="7">
        <v>178.7</v>
      </c>
      <c r="J301" s="7">
        <v>167.1</v>
      </c>
      <c r="K301" s="7">
        <v>147.9</v>
      </c>
      <c r="L301" s="7">
        <v>165.4</v>
      </c>
      <c r="M301" s="7">
        <v>114.8</v>
      </c>
      <c r="N301" s="7">
        <v>168.2</v>
      </c>
      <c r="O301" s="7">
        <v>159.30000000000001</v>
      </c>
      <c r="P301" s="7">
        <v>170.4</v>
      </c>
      <c r="Q301" s="7">
        <v>160.69999999999999</v>
      </c>
      <c r="R301" s="7">
        <v>191.9</v>
      </c>
      <c r="S301" s="7">
        <v>161.80000000000001</v>
      </c>
      <c r="T301" s="7">
        <v>152.1</v>
      </c>
      <c r="U301" s="7">
        <v>160.4</v>
      </c>
      <c r="V301" s="7">
        <v>161.6</v>
      </c>
      <c r="W301" s="7">
        <v>159.4</v>
      </c>
      <c r="X301" s="7">
        <v>154.69999999999999</v>
      </c>
      <c r="Y301" s="7">
        <v>165.8</v>
      </c>
      <c r="Z301" s="7">
        <v>148.9</v>
      </c>
      <c r="AA301" s="7">
        <v>155.80000000000001</v>
      </c>
      <c r="AB301" s="7">
        <v>161.19999999999999</v>
      </c>
      <c r="AC301" s="7">
        <v>158.6</v>
      </c>
      <c r="AD301" s="7">
        <v>156.80000000000001</v>
      </c>
      <c r="AE301" s="7">
        <v>160.4</v>
      </c>
    </row>
    <row r="302" spans="1:31" x14ac:dyDescent="0.35">
      <c r="A302" s="6" t="s">
        <v>30</v>
      </c>
      <c r="B302" s="6">
        <v>2021</v>
      </c>
      <c r="C302" s="6" t="s">
        <v>39</v>
      </c>
      <c r="D302" s="6" t="str">
        <f t="shared" si="4"/>
        <v>June 2021</v>
      </c>
      <c r="E302" s="7">
        <v>145.6</v>
      </c>
      <c r="F302" s="7">
        <v>200.1</v>
      </c>
      <c r="G302" s="7">
        <v>179.3</v>
      </c>
      <c r="H302" s="7">
        <v>156.1</v>
      </c>
      <c r="I302" s="7">
        <v>190.4</v>
      </c>
      <c r="J302" s="7">
        <v>158.6</v>
      </c>
      <c r="K302" s="7">
        <v>144.69999999999999</v>
      </c>
      <c r="L302" s="7">
        <v>165.5</v>
      </c>
      <c r="M302" s="7">
        <v>114.6</v>
      </c>
      <c r="N302" s="7">
        <v>170</v>
      </c>
      <c r="O302" s="7">
        <v>165.5</v>
      </c>
      <c r="P302" s="7">
        <v>171.7</v>
      </c>
      <c r="Q302" s="7">
        <v>160.5</v>
      </c>
      <c r="R302" s="7">
        <v>189.1</v>
      </c>
      <c r="S302" s="7">
        <v>165.3</v>
      </c>
      <c r="T302" s="7">
        <v>159.9</v>
      </c>
      <c r="U302" s="7">
        <v>164.6</v>
      </c>
      <c r="V302" s="7">
        <f>AVERAGE(V297:V301)</f>
        <v>161.2880633046685</v>
      </c>
      <c r="W302" s="7">
        <v>162.1</v>
      </c>
      <c r="X302" s="7">
        <v>159.19999999999999</v>
      </c>
      <c r="Y302" s="7">
        <v>169.7</v>
      </c>
      <c r="Z302" s="7">
        <v>154.19999999999999</v>
      </c>
      <c r="AA302" s="7">
        <v>160.4</v>
      </c>
      <c r="AB302" s="7">
        <v>166.8</v>
      </c>
      <c r="AC302" s="7">
        <v>159.4</v>
      </c>
      <c r="AD302" s="7">
        <v>161.5</v>
      </c>
      <c r="AE302" s="7">
        <v>162.1</v>
      </c>
    </row>
    <row r="303" spans="1:31" x14ac:dyDescent="0.35">
      <c r="A303" s="6" t="s">
        <v>33</v>
      </c>
      <c r="B303" s="6">
        <v>2021</v>
      </c>
      <c r="C303" s="6" t="s">
        <v>39</v>
      </c>
      <c r="D303" s="6" t="str">
        <f t="shared" si="4"/>
        <v>June 2021</v>
      </c>
      <c r="E303" s="7">
        <v>149.19999999999999</v>
      </c>
      <c r="F303" s="7">
        <v>205.5</v>
      </c>
      <c r="G303" s="7">
        <v>182.8</v>
      </c>
      <c r="H303" s="7">
        <v>156.5</v>
      </c>
      <c r="I303" s="7">
        <v>172.2</v>
      </c>
      <c r="J303" s="7">
        <v>171.5</v>
      </c>
      <c r="K303" s="7">
        <v>176.2</v>
      </c>
      <c r="L303" s="7">
        <v>166.9</v>
      </c>
      <c r="M303" s="7">
        <v>116.1</v>
      </c>
      <c r="N303" s="7">
        <v>165.5</v>
      </c>
      <c r="O303" s="7">
        <v>152.30000000000001</v>
      </c>
      <c r="P303" s="7">
        <v>173.3</v>
      </c>
      <c r="Q303" s="7">
        <v>166.2</v>
      </c>
      <c r="R303" s="7">
        <v>195.6</v>
      </c>
      <c r="S303" s="7">
        <v>157.30000000000001</v>
      </c>
      <c r="T303" s="7">
        <v>140.5</v>
      </c>
      <c r="U303" s="7">
        <v>154.80000000000001</v>
      </c>
      <c r="V303" s="7">
        <v>160.5</v>
      </c>
      <c r="W303" s="7">
        <v>156.1</v>
      </c>
      <c r="X303" s="7">
        <v>149.80000000000001</v>
      </c>
      <c r="Y303" s="7">
        <v>160.80000000000001</v>
      </c>
      <c r="Z303" s="7">
        <v>147.5</v>
      </c>
      <c r="AA303" s="7">
        <v>150.69999999999999</v>
      </c>
      <c r="AB303" s="7">
        <v>158.1</v>
      </c>
      <c r="AC303" s="7">
        <v>158</v>
      </c>
      <c r="AD303" s="7">
        <v>153.4</v>
      </c>
      <c r="AE303" s="7">
        <v>160.4</v>
      </c>
    </row>
    <row r="304" spans="1:31" x14ac:dyDescent="0.35">
      <c r="A304" s="6" t="s">
        <v>34</v>
      </c>
      <c r="B304" s="6">
        <v>2021</v>
      </c>
      <c r="C304" s="6" t="s">
        <v>39</v>
      </c>
      <c r="D304" s="6" t="str">
        <f t="shared" si="4"/>
        <v>June 2021</v>
      </c>
      <c r="E304" s="7">
        <v>146.69999999999999</v>
      </c>
      <c r="F304" s="7">
        <v>202</v>
      </c>
      <c r="G304" s="7">
        <v>180.7</v>
      </c>
      <c r="H304" s="7">
        <v>156.19999999999999</v>
      </c>
      <c r="I304" s="7">
        <v>183.7</v>
      </c>
      <c r="J304" s="7">
        <v>164.6</v>
      </c>
      <c r="K304" s="7">
        <v>155.4</v>
      </c>
      <c r="L304" s="7">
        <v>166</v>
      </c>
      <c r="M304" s="7">
        <v>115.1</v>
      </c>
      <c r="N304" s="7">
        <v>168.5</v>
      </c>
      <c r="O304" s="7">
        <v>160</v>
      </c>
      <c r="P304" s="7">
        <v>172.4</v>
      </c>
      <c r="Q304" s="7">
        <v>162.6</v>
      </c>
      <c r="R304" s="7">
        <v>190.8</v>
      </c>
      <c r="S304" s="7">
        <v>162.19999999999999</v>
      </c>
      <c r="T304" s="7">
        <v>151.80000000000001</v>
      </c>
      <c r="U304" s="7">
        <v>160.69999999999999</v>
      </c>
      <c r="V304" s="7">
        <v>160.5</v>
      </c>
      <c r="W304" s="7">
        <v>159.80000000000001</v>
      </c>
      <c r="X304" s="7">
        <v>154.80000000000001</v>
      </c>
      <c r="Y304" s="7">
        <v>166.3</v>
      </c>
      <c r="Z304" s="7">
        <v>150.69999999999999</v>
      </c>
      <c r="AA304" s="7">
        <v>154.9</v>
      </c>
      <c r="AB304" s="7">
        <v>161.69999999999999</v>
      </c>
      <c r="AC304" s="7">
        <v>158.80000000000001</v>
      </c>
      <c r="AD304" s="7">
        <v>157.6</v>
      </c>
      <c r="AE304" s="7">
        <v>161.30000000000001</v>
      </c>
    </row>
    <row r="305" spans="1:31" x14ac:dyDescent="0.35">
      <c r="A305" s="6" t="s">
        <v>30</v>
      </c>
      <c r="B305" s="6">
        <v>2021</v>
      </c>
      <c r="C305" s="6" t="s">
        <v>40</v>
      </c>
      <c r="D305" s="6" t="str">
        <f t="shared" si="4"/>
        <v>July 2021</v>
      </c>
      <c r="E305" s="7">
        <v>145.1</v>
      </c>
      <c r="F305" s="7">
        <v>204.5</v>
      </c>
      <c r="G305" s="7">
        <v>180.4</v>
      </c>
      <c r="H305" s="7">
        <v>157.1</v>
      </c>
      <c r="I305" s="7">
        <v>188.7</v>
      </c>
      <c r="J305" s="7">
        <v>157.69999999999999</v>
      </c>
      <c r="K305" s="7">
        <v>152.80000000000001</v>
      </c>
      <c r="L305" s="7">
        <v>163.6</v>
      </c>
      <c r="M305" s="7">
        <v>113.9</v>
      </c>
      <c r="N305" s="7">
        <v>169.7</v>
      </c>
      <c r="O305" s="7">
        <v>166.2</v>
      </c>
      <c r="P305" s="7">
        <v>171</v>
      </c>
      <c r="Q305" s="7">
        <v>161.69999999999999</v>
      </c>
      <c r="R305" s="7">
        <v>189.7</v>
      </c>
      <c r="S305" s="7">
        <v>166</v>
      </c>
      <c r="T305" s="7">
        <v>161.1</v>
      </c>
      <c r="U305" s="7">
        <v>165.3</v>
      </c>
      <c r="V305" s="7">
        <f>AVERAGE(V300:V304)</f>
        <v>161.09761266093369</v>
      </c>
      <c r="W305" s="7">
        <v>162.5</v>
      </c>
      <c r="X305" s="7">
        <v>160.30000000000001</v>
      </c>
      <c r="Y305" s="7">
        <v>170.4</v>
      </c>
      <c r="Z305" s="7">
        <v>157.1</v>
      </c>
      <c r="AA305" s="7">
        <v>160.69999999999999</v>
      </c>
      <c r="AB305" s="7">
        <v>167.2</v>
      </c>
      <c r="AC305" s="7">
        <v>160.4</v>
      </c>
      <c r="AD305" s="7">
        <v>162.80000000000001</v>
      </c>
      <c r="AE305" s="7">
        <v>163.19999999999999</v>
      </c>
    </row>
    <row r="306" spans="1:31" x14ac:dyDescent="0.35">
      <c r="A306" s="6" t="s">
        <v>33</v>
      </c>
      <c r="B306" s="6">
        <v>2021</v>
      </c>
      <c r="C306" s="6" t="s">
        <v>40</v>
      </c>
      <c r="D306" s="6" t="str">
        <f t="shared" si="4"/>
        <v>July 2021</v>
      </c>
      <c r="E306" s="7">
        <v>149.1</v>
      </c>
      <c r="F306" s="7">
        <v>210.9</v>
      </c>
      <c r="G306" s="7">
        <v>185</v>
      </c>
      <c r="H306" s="7">
        <v>158.19999999999999</v>
      </c>
      <c r="I306" s="7">
        <v>170.6</v>
      </c>
      <c r="J306" s="7">
        <v>170.9</v>
      </c>
      <c r="K306" s="7">
        <v>186.4</v>
      </c>
      <c r="L306" s="7">
        <v>164.7</v>
      </c>
      <c r="M306" s="7">
        <v>115.7</v>
      </c>
      <c r="N306" s="7">
        <v>165.5</v>
      </c>
      <c r="O306" s="7">
        <v>153.4</v>
      </c>
      <c r="P306" s="7">
        <v>173.5</v>
      </c>
      <c r="Q306" s="7">
        <v>167.9</v>
      </c>
      <c r="R306" s="7">
        <v>195.5</v>
      </c>
      <c r="S306" s="7">
        <v>157.9</v>
      </c>
      <c r="T306" s="7">
        <v>141.9</v>
      </c>
      <c r="U306" s="7">
        <v>155.5</v>
      </c>
      <c r="V306" s="7">
        <v>161.5</v>
      </c>
      <c r="W306" s="7">
        <v>157.69999999999999</v>
      </c>
      <c r="X306" s="7">
        <v>150.69999999999999</v>
      </c>
      <c r="Y306" s="7">
        <v>161.5</v>
      </c>
      <c r="Z306" s="7">
        <v>149.5</v>
      </c>
      <c r="AA306" s="7">
        <v>151.19999999999999</v>
      </c>
      <c r="AB306" s="7">
        <v>160.30000000000001</v>
      </c>
      <c r="AC306" s="7">
        <v>159.6</v>
      </c>
      <c r="AD306" s="7">
        <v>155</v>
      </c>
      <c r="AE306" s="7">
        <v>161.80000000000001</v>
      </c>
    </row>
    <row r="307" spans="1:31" x14ac:dyDescent="0.35">
      <c r="A307" s="6" t="s">
        <v>34</v>
      </c>
      <c r="B307" s="6">
        <v>2021</v>
      </c>
      <c r="C307" s="6" t="s">
        <v>40</v>
      </c>
      <c r="D307" s="6" t="str">
        <f t="shared" si="4"/>
        <v>July 2021</v>
      </c>
      <c r="E307" s="7">
        <v>146.4</v>
      </c>
      <c r="F307" s="7">
        <v>206.8</v>
      </c>
      <c r="G307" s="7">
        <v>182.2</v>
      </c>
      <c r="H307" s="7">
        <v>157.5</v>
      </c>
      <c r="I307" s="7">
        <v>182.1</v>
      </c>
      <c r="J307" s="7">
        <v>163.9</v>
      </c>
      <c r="K307" s="7">
        <v>164.2</v>
      </c>
      <c r="L307" s="7">
        <v>164</v>
      </c>
      <c r="M307" s="7">
        <v>114.5</v>
      </c>
      <c r="N307" s="7">
        <v>168.3</v>
      </c>
      <c r="O307" s="7">
        <v>160.9</v>
      </c>
      <c r="P307" s="7">
        <v>172.2</v>
      </c>
      <c r="Q307" s="7">
        <v>164</v>
      </c>
      <c r="R307" s="7">
        <v>191.2</v>
      </c>
      <c r="S307" s="7">
        <v>162.80000000000001</v>
      </c>
      <c r="T307" s="7">
        <v>153.1</v>
      </c>
      <c r="U307" s="7">
        <v>161.4</v>
      </c>
      <c r="V307" s="7">
        <v>161.5</v>
      </c>
      <c r="W307" s="7">
        <v>160.69999999999999</v>
      </c>
      <c r="X307" s="7">
        <v>155.80000000000001</v>
      </c>
      <c r="Y307" s="7">
        <v>167</v>
      </c>
      <c r="Z307" s="7">
        <v>153.1</v>
      </c>
      <c r="AA307" s="7">
        <v>155.30000000000001</v>
      </c>
      <c r="AB307" s="7">
        <v>163.19999999999999</v>
      </c>
      <c r="AC307" s="7">
        <v>160.1</v>
      </c>
      <c r="AD307" s="7">
        <v>159</v>
      </c>
      <c r="AE307" s="7">
        <v>162.5</v>
      </c>
    </row>
    <row r="308" spans="1:31" x14ac:dyDescent="0.35">
      <c r="A308" s="6" t="s">
        <v>30</v>
      </c>
      <c r="B308" s="6">
        <v>2021</v>
      </c>
      <c r="C308" s="6" t="s">
        <v>41</v>
      </c>
      <c r="D308" s="6" t="str">
        <f t="shared" si="4"/>
        <v>August 2021</v>
      </c>
      <c r="E308" s="7">
        <v>144.9</v>
      </c>
      <c r="F308" s="7">
        <v>202.3</v>
      </c>
      <c r="G308" s="7">
        <v>176.5</v>
      </c>
      <c r="H308" s="7">
        <v>157.5</v>
      </c>
      <c r="I308" s="7">
        <v>190.9</v>
      </c>
      <c r="J308" s="7">
        <v>155.69999999999999</v>
      </c>
      <c r="K308" s="7">
        <v>153.9</v>
      </c>
      <c r="L308" s="7">
        <v>162.80000000000001</v>
      </c>
      <c r="M308" s="7">
        <v>115.2</v>
      </c>
      <c r="N308" s="7">
        <v>169.8</v>
      </c>
      <c r="O308" s="7">
        <v>167.6</v>
      </c>
      <c r="P308" s="7">
        <v>171.9</v>
      </c>
      <c r="Q308" s="7">
        <v>161.80000000000001</v>
      </c>
      <c r="R308" s="7">
        <v>190.2</v>
      </c>
      <c r="S308" s="7">
        <v>167</v>
      </c>
      <c r="T308" s="7">
        <v>162.6</v>
      </c>
      <c r="U308" s="7">
        <v>166.3</v>
      </c>
      <c r="V308" s="7">
        <f>AVERAGE(V303:V307)</f>
        <v>161.01952253218673</v>
      </c>
      <c r="W308" s="7">
        <v>163.1</v>
      </c>
      <c r="X308" s="7">
        <v>160.9</v>
      </c>
      <c r="Y308" s="7">
        <v>171.1</v>
      </c>
      <c r="Z308" s="7">
        <v>157.69999999999999</v>
      </c>
      <c r="AA308" s="7">
        <v>161.1</v>
      </c>
      <c r="AB308" s="7">
        <v>167.5</v>
      </c>
      <c r="AC308" s="7">
        <v>160.30000000000001</v>
      </c>
      <c r="AD308" s="7">
        <v>163.30000000000001</v>
      </c>
      <c r="AE308" s="7">
        <v>163.6</v>
      </c>
    </row>
    <row r="309" spans="1:31" x14ac:dyDescent="0.35">
      <c r="A309" s="6" t="s">
        <v>33</v>
      </c>
      <c r="B309" s="6">
        <v>2021</v>
      </c>
      <c r="C309" s="6" t="s">
        <v>41</v>
      </c>
      <c r="D309" s="6" t="str">
        <f t="shared" si="4"/>
        <v>August 2021</v>
      </c>
      <c r="E309" s="7">
        <v>149.30000000000001</v>
      </c>
      <c r="F309" s="7">
        <v>207.4</v>
      </c>
      <c r="G309" s="7">
        <v>174.1</v>
      </c>
      <c r="H309" s="7">
        <v>159.19999999999999</v>
      </c>
      <c r="I309" s="7">
        <v>175</v>
      </c>
      <c r="J309" s="7">
        <v>161.30000000000001</v>
      </c>
      <c r="K309" s="7">
        <v>183.3</v>
      </c>
      <c r="L309" s="7">
        <v>164.5</v>
      </c>
      <c r="M309" s="7">
        <v>120.4</v>
      </c>
      <c r="N309" s="7">
        <v>166.2</v>
      </c>
      <c r="O309" s="7">
        <v>154.80000000000001</v>
      </c>
      <c r="P309" s="7">
        <v>175.1</v>
      </c>
      <c r="Q309" s="7">
        <v>167.3</v>
      </c>
      <c r="R309" s="7">
        <v>196.5</v>
      </c>
      <c r="S309" s="7">
        <v>159.80000000000001</v>
      </c>
      <c r="T309" s="7">
        <v>143.6</v>
      </c>
      <c r="U309" s="7">
        <v>157.30000000000001</v>
      </c>
      <c r="V309" s="7">
        <v>162.1</v>
      </c>
      <c r="W309" s="7">
        <v>160.69999999999999</v>
      </c>
      <c r="X309" s="7">
        <v>153.19999999999999</v>
      </c>
      <c r="Y309" s="7">
        <v>162.80000000000001</v>
      </c>
      <c r="Z309" s="7">
        <v>150.4</v>
      </c>
      <c r="AA309" s="7">
        <v>153.69999999999999</v>
      </c>
      <c r="AB309" s="7">
        <v>160.4</v>
      </c>
      <c r="AC309" s="7">
        <v>159.6</v>
      </c>
      <c r="AD309" s="7">
        <v>156</v>
      </c>
      <c r="AE309" s="7">
        <v>162.30000000000001</v>
      </c>
    </row>
    <row r="310" spans="1:31" x14ac:dyDescent="0.35">
      <c r="A310" s="6" t="s">
        <v>34</v>
      </c>
      <c r="B310" s="6">
        <v>2021</v>
      </c>
      <c r="C310" s="6" t="s">
        <v>41</v>
      </c>
      <c r="D310" s="6" t="str">
        <f t="shared" si="4"/>
        <v>August 2021</v>
      </c>
      <c r="E310" s="7">
        <v>146.6</v>
      </c>
      <c r="F310" s="7">
        <v>204</v>
      </c>
      <c r="G310" s="7">
        <v>172.8</v>
      </c>
      <c r="H310" s="7">
        <v>158.4</v>
      </c>
      <c r="I310" s="7">
        <v>188</v>
      </c>
      <c r="J310" s="7">
        <v>156.80000000000001</v>
      </c>
      <c r="K310" s="7">
        <v>162.19999999999999</v>
      </c>
      <c r="L310" s="7">
        <v>164.1</v>
      </c>
      <c r="M310" s="7">
        <v>119.7</v>
      </c>
      <c r="N310" s="7">
        <v>168.8</v>
      </c>
      <c r="O310" s="7">
        <v>162.69999999999999</v>
      </c>
      <c r="P310" s="7">
        <v>173.9</v>
      </c>
      <c r="Q310" s="7">
        <v>164</v>
      </c>
      <c r="R310" s="7">
        <v>192.1</v>
      </c>
      <c r="S310" s="7">
        <v>164.5</v>
      </c>
      <c r="T310" s="7">
        <v>155.30000000000001</v>
      </c>
      <c r="U310" s="7">
        <v>163.19999999999999</v>
      </c>
      <c r="V310" s="7">
        <v>162.1</v>
      </c>
      <c r="W310" s="7">
        <v>162.6</v>
      </c>
      <c r="X310" s="7">
        <v>157.5</v>
      </c>
      <c r="Y310" s="7">
        <v>168.4</v>
      </c>
      <c r="Z310" s="7">
        <v>154</v>
      </c>
      <c r="AA310" s="7">
        <v>157.6</v>
      </c>
      <c r="AB310" s="7">
        <v>163.80000000000001</v>
      </c>
      <c r="AC310" s="7">
        <v>160</v>
      </c>
      <c r="AD310" s="7">
        <v>160</v>
      </c>
      <c r="AE310" s="7">
        <v>163.19999999999999</v>
      </c>
    </row>
    <row r="311" spans="1:31" x14ac:dyDescent="0.35">
      <c r="A311" s="6" t="s">
        <v>30</v>
      </c>
      <c r="B311" s="6">
        <v>2021</v>
      </c>
      <c r="C311" s="6" t="s">
        <v>42</v>
      </c>
      <c r="D311" s="6" t="str">
        <f t="shared" si="4"/>
        <v>September 2021</v>
      </c>
      <c r="E311" s="7">
        <v>145.4</v>
      </c>
      <c r="F311" s="7">
        <v>202.1</v>
      </c>
      <c r="G311" s="7">
        <v>172</v>
      </c>
      <c r="H311" s="7">
        <v>158</v>
      </c>
      <c r="I311" s="7">
        <v>195.5</v>
      </c>
      <c r="J311" s="7">
        <v>152.69999999999999</v>
      </c>
      <c r="K311" s="7">
        <v>151.4</v>
      </c>
      <c r="L311" s="7">
        <v>163.9</v>
      </c>
      <c r="M311" s="7">
        <v>119.3</v>
      </c>
      <c r="N311" s="7">
        <v>170.1</v>
      </c>
      <c r="O311" s="7">
        <v>168.3</v>
      </c>
      <c r="P311" s="7">
        <v>172.8</v>
      </c>
      <c r="Q311" s="7">
        <v>162.1</v>
      </c>
      <c r="R311" s="7">
        <v>190.5</v>
      </c>
      <c r="S311" s="7">
        <v>167.7</v>
      </c>
      <c r="T311" s="7">
        <v>163.6</v>
      </c>
      <c r="U311" s="7">
        <v>167.1</v>
      </c>
      <c r="V311" s="7">
        <f>AVERAGE(V306:V310)</f>
        <v>161.64390450643734</v>
      </c>
      <c r="W311" s="7">
        <v>163.69999999999999</v>
      </c>
      <c r="X311" s="7">
        <v>161.30000000000001</v>
      </c>
      <c r="Y311" s="7">
        <v>171.9</v>
      </c>
      <c r="Z311" s="7">
        <v>157.80000000000001</v>
      </c>
      <c r="AA311" s="7">
        <v>162.69999999999999</v>
      </c>
      <c r="AB311" s="7">
        <v>168.5</v>
      </c>
      <c r="AC311" s="7">
        <v>160.19999999999999</v>
      </c>
      <c r="AD311" s="7">
        <v>163.80000000000001</v>
      </c>
      <c r="AE311" s="7">
        <v>164</v>
      </c>
    </row>
    <row r="312" spans="1:31" x14ac:dyDescent="0.35">
      <c r="A312" s="6" t="s">
        <v>33</v>
      </c>
      <c r="B312" s="6">
        <v>2021</v>
      </c>
      <c r="C312" s="6" t="s">
        <v>42</v>
      </c>
      <c r="D312" s="6" t="str">
        <f t="shared" si="4"/>
        <v>September 2021</v>
      </c>
      <c r="E312" s="7">
        <v>149.30000000000001</v>
      </c>
      <c r="F312" s="7">
        <v>207.4</v>
      </c>
      <c r="G312" s="7">
        <v>174.1</v>
      </c>
      <c r="H312" s="7">
        <v>159.1</v>
      </c>
      <c r="I312" s="7">
        <v>175</v>
      </c>
      <c r="J312" s="7">
        <v>161.19999999999999</v>
      </c>
      <c r="K312" s="7">
        <v>183.5</v>
      </c>
      <c r="L312" s="7">
        <v>164.5</v>
      </c>
      <c r="M312" s="7">
        <v>120.4</v>
      </c>
      <c r="N312" s="7">
        <v>166.2</v>
      </c>
      <c r="O312" s="7">
        <v>154.80000000000001</v>
      </c>
      <c r="P312" s="7">
        <v>175.1</v>
      </c>
      <c r="Q312" s="7">
        <v>167.3</v>
      </c>
      <c r="R312" s="7">
        <v>196.5</v>
      </c>
      <c r="S312" s="7">
        <v>159.80000000000001</v>
      </c>
      <c r="T312" s="7">
        <v>143.6</v>
      </c>
      <c r="U312" s="7">
        <v>157.4</v>
      </c>
      <c r="V312" s="7">
        <v>162.1</v>
      </c>
      <c r="W312" s="7">
        <v>160.80000000000001</v>
      </c>
      <c r="X312" s="7">
        <v>153.30000000000001</v>
      </c>
      <c r="Y312" s="7">
        <v>162.80000000000001</v>
      </c>
      <c r="Z312" s="7">
        <v>150.5</v>
      </c>
      <c r="AA312" s="7">
        <v>153.9</v>
      </c>
      <c r="AB312" s="7">
        <v>160.30000000000001</v>
      </c>
      <c r="AC312" s="7">
        <v>159.6</v>
      </c>
      <c r="AD312" s="7">
        <v>156</v>
      </c>
      <c r="AE312" s="7">
        <v>162.30000000000001</v>
      </c>
    </row>
    <row r="313" spans="1:31" x14ac:dyDescent="0.35">
      <c r="A313" s="6" t="s">
        <v>34</v>
      </c>
      <c r="B313" s="6">
        <v>2021</v>
      </c>
      <c r="C313" s="6" t="s">
        <v>42</v>
      </c>
      <c r="D313" s="6" t="str">
        <f t="shared" si="4"/>
        <v>September 2021</v>
      </c>
      <c r="E313" s="7">
        <v>146.6</v>
      </c>
      <c r="F313" s="7">
        <v>204</v>
      </c>
      <c r="G313" s="7">
        <v>172.8</v>
      </c>
      <c r="H313" s="7">
        <v>158.4</v>
      </c>
      <c r="I313" s="7">
        <v>188</v>
      </c>
      <c r="J313" s="7">
        <v>156.69999999999999</v>
      </c>
      <c r="K313" s="7">
        <v>162.30000000000001</v>
      </c>
      <c r="L313" s="7">
        <v>164.1</v>
      </c>
      <c r="M313" s="7">
        <v>119.7</v>
      </c>
      <c r="N313" s="7">
        <v>168.8</v>
      </c>
      <c r="O313" s="7">
        <v>162.69999999999999</v>
      </c>
      <c r="P313" s="7">
        <v>173.9</v>
      </c>
      <c r="Q313" s="7">
        <v>164</v>
      </c>
      <c r="R313" s="7">
        <v>192.1</v>
      </c>
      <c r="S313" s="7">
        <v>164.6</v>
      </c>
      <c r="T313" s="7">
        <v>155.30000000000001</v>
      </c>
      <c r="U313" s="7">
        <v>163.30000000000001</v>
      </c>
      <c r="V313" s="7">
        <v>162.1</v>
      </c>
      <c r="W313" s="7">
        <v>162.6</v>
      </c>
      <c r="X313" s="7">
        <v>157.5</v>
      </c>
      <c r="Y313" s="7">
        <v>168.4</v>
      </c>
      <c r="Z313" s="7">
        <v>154</v>
      </c>
      <c r="AA313" s="7">
        <v>157.69999999999999</v>
      </c>
      <c r="AB313" s="7">
        <v>163.69999999999999</v>
      </c>
      <c r="AC313" s="7">
        <v>160</v>
      </c>
      <c r="AD313" s="7">
        <v>160</v>
      </c>
      <c r="AE313" s="7">
        <v>163.19999999999999</v>
      </c>
    </row>
    <row r="314" spans="1:31" x14ac:dyDescent="0.35">
      <c r="A314" s="6" t="s">
        <v>30</v>
      </c>
      <c r="B314" s="6">
        <v>2021</v>
      </c>
      <c r="C314" s="6" t="s">
        <v>43</v>
      </c>
      <c r="D314" s="6" t="str">
        <f t="shared" si="4"/>
        <v>October 2021</v>
      </c>
      <c r="E314" s="7">
        <v>146.1</v>
      </c>
      <c r="F314" s="7">
        <v>202.5</v>
      </c>
      <c r="G314" s="7">
        <v>170.1</v>
      </c>
      <c r="H314" s="7">
        <v>158.4</v>
      </c>
      <c r="I314" s="7">
        <v>198.8</v>
      </c>
      <c r="J314" s="7">
        <v>152.6</v>
      </c>
      <c r="K314" s="7">
        <v>170.4</v>
      </c>
      <c r="L314" s="7">
        <v>165.2</v>
      </c>
      <c r="M314" s="7">
        <v>121.6</v>
      </c>
      <c r="N314" s="7">
        <v>170.6</v>
      </c>
      <c r="O314" s="7">
        <v>168.8</v>
      </c>
      <c r="P314" s="7">
        <v>173.6</v>
      </c>
      <c r="Q314" s="7">
        <v>165.5</v>
      </c>
      <c r="R314" s="7">
        <v>191.2</v>
      </c>
      <c r="S314" s="7">
        <v>168.9</v>
      </c>
      <c r="T314" s="7">
        <v>164.8</v>
      </c>
      <c r="U314" s="7">
        <v>168.3</v>
      </c>
      <c r="V314" s="7">
        <f>AVERAGE(V309:V313)</f>
        <v>162.00878090128748</v>
      </c>
      <c r="W314" s="7">
        <v>165.5</v>
      </c>
      <c r="X314" s="7">
        <v>162</v>
      </c>
      <c r="Y314" s="7">
        <v>172.5</v>
      </c>
      <c r="Z314" s="7">
        <v>159.5</v>
      </c>
      <c r="AA314" s="7">
        <v>163.19999999999999</v>
      </c>
      <c r="AB314" s="7">
        <v>169</v>
      </c>
      <c r="AC314" s="7">
        <v>161.1</v>
      </c>
      <c r="AD314" s="7">
        <v>164.7</v>
      </c>
      <c r="AE314" s="7">
        <v>166.3</v>
      </c>
    </row>
    <row r="315" spans="1:31" x14ac:dyDescent="0.35">
      <c r="A315" s="6" t="s">
        <v>33</v>
      </c>
      <c r="B315" s="6">
        <v>2021</v>
      </c>
      <c r="C315" s="6" t="s">
        <v>43</v>
      </c>
      <c r="D315" s="6" t="str">
        <f t="shared" si="4"/>
        <v>October 2021</v>
      </c>
      <c r="E315" s="7">
        <v>150.1</v>
      </c>
      <c r="F315" s="7">
        <v>208.4</v>
      </c>
      <c r="G315" s="7">
        <v>173</v>
      </c>
      <c r="H315" s="7">
        <v>159.19999999999999</v>
      </c>
      <c r="I315" s="7">
        <v>176.6</v>
      </c>
      <c r="J315" s="7">
        <v>159.30000000000001</v>
      </c>
      <c r="K315" s="7">
        <v>214.4</v>
      </c>
      <c r="L315" s="7">
        <v>165.3</v>
      </c>
      <c r="M315" s="7">
        <v>122.5</v>
      </c>
      <c r="N315" s="7">
        <v>166.8</v>
      </c>
      <c r="O315" s="7">
        <v>155.4</v>
      </c>
      <c r="P315" s="7">
        <v>175.9</v>
      </c>
      <c r="Q315" s="7">
        <v>171.5</v>
      </c>
      <c r="R315" s="7">
        <v>197</v>
      </c>
      <c r="S315" s="7">
        <v>160.80000000000001</v>
      </c>
      <c r="T315" s="7">
        <v>144.4</v>
      </c>
      <c r="U315" s="7">
        <v>158.30000000000001</v>
      </c>
      <c r="V315" s="7">
        <v>163.6</v>
      </c>
      <c r="W315" s="7">
        <v>162.19999999999999</v>
      </c>
      <c r="X315" s="7">
        <v>154.30000000000001</v>
      </c>
      <c r="Y315" s="7">
        <v>163.5</v>
      </c>
      <c r="Z315" s="7">
        <v>152.19999999999999</v>
      </c>
      <c r="AA315" s="7">
        <v>155.1</v>
      </c>
      <c r="AB315" s="7">
        <v>160.30000000000001</v>
      </c>
      <c r="AC315" s="7">
        <v>160.30000000000001</v>
      </c>
      <c r="AD315" s="7">
        <v>157</v>
      </c>
      <c r="AE315" s="7">
        <v>164.6</v>
      </c>
    </row>
    <row r="316" spans="1:31" x14ac:dyDescent="0.35">
      <c r="A316" s="6" t="s">
        <v>34</v>
      </c>
      <c r="B316" s="6">
        <v>2021</v>
      </c>
      <c r="C316" s="6" t="s">
        <v>43</v>
      </c>
      <c r="D316" s="6" t="str">
        <f t="shared" si="4"/>
        <v>October 2021</v>
      </c>
      <c r="E316" s="7">
        <v>147.4</v>
      </c>
      <c r="F316" s="7">
        <v>204.6</v>
      </c>
      <c r="G316" s="7">
        <v>171.2</v>
      </c>
      <c r="H316" s="7">
        <v>158.69999999999999</v>
      </c>
      <c r="I316" s="7">
        <v>190.6</v>
      </c>
      <c r="J316" s="7">
        <v>155.69999999999999</v>
      </c>
      <c r="K316" s="7">
        <v>185.3</v>
      </c>
      <c r="L316" s="7">
        <v>165.2</v>
      </c>
      <c r="M316" s="7">
        <v>121.9</v>
      </c>
      <c r="N316" s="7">
        <v>169.3</v>
      </c>
      <c r="O316" s="7">
        <v>163.19999999999999</v>
      </c>
      <c r="P316" s="7">
        <v>174.7</v>
      </c>
      <c r="Q316" s="7">
        <v>167.7</v>
      </c>
      <c r="R316" s="7">
        <v>192.7</v>
      </c>
      <c r="S316" s="7">
        <v>165.7</v>
      </c>
      <c r="T316" s="7">
        <v>156.30000000000001</v>
      </c>
      <c r="U316" s="7">
        <v>164.3</v>
      </c>
      <c r="V316" s="7">
        <v>163.6</v>
      </c>
      <c r="W316" s="7">
        <v>164.2</v>
      </c>
      <c r="X316" s="7">
        <v>158.4</v>
      </c>
      <c r="Y316" s="7">
        <v>169.1</v>
      </c>
      <c r="Z316" s="7">
        <v>155.69999999999999</v>
      </c>
      <c r="AA316" s="7">
        <v>158.6</v>
      </c>
      <c r="AB316" s="7">
        <v>163.9</v>
      </c>
      <c r="AC316" s="7">
        <v>160.80000000000001</v>
      </c>
      <c r="AD316" s="7">
        <v>161</v>
      </c>
      <c r="AE316" s="7">
        <v>165.5</v>
      </c>
    </row>
    <row r="317" spans="1:31" x14ac:dyDescent="0.35">
      <c r="A317" s="6" t="s">
        <v>30</v>
      </c>
      <c r="B317" s="6">
        <v>2021</v>
      </c>
      <c r="C317" s="6" t="s">
        <v>45</v>
      </c>
      <c r="D317" s="6" t="str">
        <f t="shared" si="4"/>
        <v>November 2021</v>
      </c>
      <c r="E317" s="7">
        <v>146.9</v>
      </c>
      <c r="F317" s="7">
        <v>199.8</v>
      </c>
      <c r="G317" s="7">
        <v>171.5</v>
      </c>
      <c r="H317" s="7">
        <v>159.1</v>
      </c>
      <c r="I317" s="7">
        <v>198.4</v>
      </c>
      <c r="J317" s="7">
        <v>153.19999999999999</v>
      </c>
      <c r="K317" s="7">
        <v>183.9</v>
      </c>
      <c r="L317" s="7">
        <v>165.4</v>
      </c>
      <c r="M317" s="7">
        <v>122.1</v>
      </c>
      <c r="N317" s="7">
        <v>170.8</v>
      </c>
      <c r="O317" s="7">
        <v>169.1</v>
      </c>
      <c r="P317" s="7">
        <v>174.3</v>
      </c>
      <c r="Q317" s="7">
        <v>167.5</v>
      </c>
      <c r="R317" s="7">
        <v>191.4</v>
      </c>
      <c r="S317" s="7">
        <v>170.4</v>
      </c>
      <c r="T317" s="7">
        <v>166</v>
      </c>
      <c r="U317" s="7">
        <v>169.8</v>
      </c>
      <c r="V317" s="7">
        <f>AVERAGE(V312:V316)</f>
        <v>162.68175618025751</v>
      </c>
      <c r="W317" s="7">
        <v>165.3</v>
      </c>
      <c r="X317" s="7">
        <v>162.9</v>
      </c>
      <c r="Y317" s="7">
        <v>173.4</v>
      </c>
      <c r="Z317" s="7">
        <v>158.9</v>
      </c>
      <c r="AA317" s="7">
        <v>163.80000000000001</v>
      </c>
      <c r="AB317" s="7">
        <v>169.3</v>
      </c>
      <c r="AC317" s="7">
        <v>162.4</v>
      </c>
      <c r="AD317" s="7">
        <v>165.2</v>
      </c>
      <c r="AE317" s="7">
        <v>167.6</v>
      </c>
    </row>
    <row r="318" spans="1:31" x14ac:dyDescent="0.35">
      <c r="A318" s="6" t="s">
        <v>33</v>
      </c>
      <c r="B318" s="6">
        <v>2021</v>
      </c>
      <c r="C318" s="6" t="s">
        <v>45</v>
      </c>
      <c r="D318" s="6" t="str">
        <f t="shared" si="4"/>
        <v>November 2021</v>
      </c>
      <c r="E318" s="7">
        <v>151</v>
      </c>
      <c r="F318" s="7">
        <v>204.9</v>
      </c>
      <c r="G318" s="7">
        <v>175.4</v>
      </c>
      <c r="H318" s="7">
        <v>159.6</v>
      </c>
      <c r="I318" s="7">
        <v>175.8</v>
      </c>
      <c r="J318" s="7">
        <v>160.30000000000001</v>
      </c>
      <c r="K318" s="7">
        <v>229.1</v>
      </c>
      <c r="L318" s="7">
        <v>165.1</v>
      </c>
      <c r="M318" s="7">
        <v>123.1</v>
      </c>
      <c r="N318" s="7">
        <v>167.2</v>
      </c>
      <c r="O318" s="7">
        <v>156.1</v>
      </c>
      <c r="P318" s="7">
        <v>176.8</v>
      </c>
      <c r="Q318" s="7">
        <v>173.5</v>
      </c>
      <c r="R318" s="7">
        <v>197</v>
      </c>
      <c r="S318" s="7">
        <v>162.30000000000001</v>
      </c>
      <c r="T318" s="7">
        <v>145.30000000000001</v>
      </c>
      <c r="U318" s="7">
        <v>159.69999999999999</v>
      </c>
      <c r="V318" s="7">
        <v>164.2</v>
      </c>
      <c r="W318" s="7">
        <v>161.6</v>
      </c>
      <c r="X318" s="7">
        <v>155.19999999999999</v>
      </c>
      <c r="Y318" s="7">
        <v>164.2</v>
      </c>
      <c r="Z318" s="7">
        <v>151.19999999999999</v>
      </c>
      <c r="AA318" s="7">
        <v>156.69999999999999</v>
      </c>
      <c r="AB318" s="7">
        <v>160.80000000000001</v>
      </c>
      <c r="AC318" s="7">
        <v>161.80000000000001</v>
      </c>
      <c r="AD318" s="7">
        <v>157.30000000000001</v>
      </c>
      <c r="AE318" s="7">
        <v>165.6</v>
      </c>
    </row>
    <row r="319" spans="1:31" x14ac:dyDescent="0.35">
      <c r="A319" s="6" t="s">
        <v>34</v>
      </c>
      <c r="B319" s="6">
        <v>2021</v>
      </c>
      <c r="C319" s="6" t="s">
        <v>45</v>
      </c>
      <c r="D319" s="6" t="str">
        <f t="shared" si="4"/>
        <v>November 2021</v>
      </c>
      <c r="E319" s="7">
        <v>148.19999999999999</v>
      </c>
      <c r="F319" s="7">
        <v>201.6</v>
      </c>
      <c r="G319" s="7">
        <v>173</v>
      </c>
      <c r="H319" s="7">
        <v>159.30000000000001</v>
      </c>
      <c r="I319" s="7">
        <v>190.1</v>
      </c>
      <c r="J319" s="7">
        <v>156.5</v>
      </c>
      <c r="K319" s="7">
        <v>199.2</v>
      </c>
      <c r="L319" s="7">
        <v>165.3</v>
      </c>
      <c r="M319" s="7">
        <v>122.4</v>
      </c>
      <c r="N319" s="7">
        <v>169.6</v>
      </c>
      <c r="O319" s="7">
        <v>163.69999999999999</v>
      </c>
      <c r="P319" s="7">
        <v>175.5</v>
      </c>
      <c r="Q319" s="7">
        <v>169.7</v>
      </c>
      <c r="R319" s="7">
        <v>192.9</v>
      </c>
      <c r="S319" s="7">
        <v>167.2</v>
      </c>
      <c r="T319" s="7">
        <v>157.4</v>
      </c>
      <c r="U319" s="7">
        <v>165.8</v>
      </c>
      <c r="V319" s="7">
        <v>164.2</v>
      </c>
      <c r="W319" s="7">
        <v>163.9</v>
      </c>
      <c r="X319" s="7">
        <v>159.30000000000001</v>
      </c>
      <c r="Y319" s="7">
        <v>169.9</v>
      </c>
      <c r="Z319" s="7">
        <v>154.80000000000001</v>
      </c>
      <c r="AA319" s="7">
        <v>159.80000000000001</v>
      </c>
      <c r="AB319" s="7">
        <v>164.3</v>
      </c>
      <c r="AC319" s="7">
        <v>162.19999999999999</v>
      </c>
      <c r="AD319" s="7">
        <v>161.4</v>
      </c>
      <c r="AE319" s="7">
        <v>166.7</v>
      </c>
    </row>
    <row r="320" spans="1:31" x14ac:dyDescent="0.35">
      <c r="A320" s="6" t="s">
        <v>30</v>
      </c>
      <c r="B320" s="6">
        <v>2021</v>
      </c>
      <c r="C320" s="6" t="s">
        <v>46</v>
      </c>
      <c r="D320" s="6" t="str">
        <f t="shared" si="4"/>
        <v>December 2021</v>
      </c>
      <c r="E320" s="7">
        <v>147.4</v>
      </c>
      <c r="F320" s="7">
        <v>197</v>
      </c>
      <c r="G320" s="7">
        <v>176.5</v>
      </c>
      <c r="H320" s="7">
        <v>159.80000000000001</v>
      </c>
      <c r="I320" s="7">
        <v>195.8</v>
      </c>
      <c r="J320" s="7">
        <v>152</v>
      </c>
      <c r="K320" s="7">
        <v>172.3</v>
      </c>
      <c r="L320" s="7">
        <v>164.5</v>
      </c>
      <c r="M320" s="7">
        <v>120.6</v>
      </c>
      <c r="N320" s="7">
        <v>171.7</v>
      </c>
      <c r="O320" s="7">
        <v>169.7</v>
      </c>
      <c r="P320" s="7">
        <v>175.1</v>
      </c>
      <c r="Q320" s="7">
        <v>165.8</v>
      </c>
      <c r="R320" s="7">
        <v>190.8</v>
      </c>
      <c r="S320" s="7">
        <v>171.8</v>
      </c>
      <c r="T320" s="7">
        <v>167.3</v>
      </c>
      <c r="U320" s="7">
        <v>171.2</v>
      </c>
      <c r="V320" s="7">
        <f>AVERAGE(V315:V319)</f>
        <v>163.65635123605153</v>
      </c>
      <c r="W320" s="7">
        <v>165.6</v>
      </c>
      <c r="X320" s="7">
        <v>163.9</v>
      </c>
      <c r="Y320" s="7">
        <v>174</v>
      </c>
      <c r="Z320" s="7">
        <v>160.1</v>
      </c>
      <c r="AA320" s="7">
        <v>164.5</v>
      </c>
      <c r="AB320" s="7">
        <v>169.7</v>
      </c>
      <c r="AC320" s="7">
        <v>162.80000000000001</v>
      </c>
      <c r="AD320" s="7">
        <v>166</v>
      </c>
      <c r="AE320" s="7">
        <v>167</v>
      </c>
    </row>
    <row r="321" spans="1:31" x14ac:dyDescent="0.35">
      <c r="A321" s="6" t="s">
        <v>33</v>
      </c>
      <c r="B321" s="6">
        <v>2021</v>
      </c>
      <c r="C321" s="6" t="s">
        <v>46</v>
      </c>
      <c r="D321" s="6" t="str">
        <f t="shared" si="4"/>
        <v>December 2021</v>
      </c>
      <c r="E321" s="7">
        <v>151.6</v>
      </c>
      <c r="F321" s="7">
        <v>202.2</v>
      </c>
      <c r="G321" s="7">
        <v>180</v>
      </c>
      <c r="H321" s="7">
        <v>160</v>
      </c>
      <c r="I321" s="7">
        <v>173.5</v>
      </c>
      <c r="J321" s="7">
        <v>158.30000000000001</v>
      </c>
      <c r="K321" s="7">
        <v>219.5</v>
      </c>
      <c r="L321" s="7">
        <v>164.2</v>
      </c>
      <c r="M321" s="7">
        <v>121.9</v>
      </c>
      <c r="N321" s="7">
        <v>168.2</v>
      </c>
      <c r="O321" s="7">
        <v>156.5</v>
      </c>
      <c r="P321" s="7">
        <v>178.2</v>
      </c>
      <c r="Q321" s="7">
        <v>172.2</v>
      </c>
      <c r="R321" s="7">
        <v>196.8</v>
      </c>
      <c r="S321" s="7">
        <v>163.30000000000001</v>
      </c>
      <c r="T321" s="7">
        <v>146.69999999999999</v>
      </c>
      <c r="U321" s="7">
        <v>160.69999999999999</v>
      </c>
      <c r="V321" s="7">
        <v>163.4</v>
      </c>
      <c r="W321" s="7">
        <v>161.69999999999999</v>
      </c>
      <c r="X321" s="7">
        <v>156</v>
      </c>
      <c r="Y321" s="7">
        <v>165.1</v>
      </c>
      <c r="Z321" s="7">
        <v>151.80000000000001</v>
      </c>
      <c r="AA321" s="7">
        <v>157.6</v>
      </c>
      <c r="AB321" s="7">
        <v>160.6</v>
      </c>
      <c r="AC321" s="7">
        <v>162.4</v>
      </c>
      <c r="AD321" s="7">
        <v>157.80000000000001</v>
      </c>
      <c r="AE321" s="7">
        <v>165.2</v>
      </c>
    </row>
    <row r="322" spans="1:31" x14ac:dyDescent="0.35">
      <c r="A322" s="6" t="s">
        <v>34</v>
      </c>
      <c r="B322" s="6">
        <v>2021</v>
      </c>
      <c r="C322" s="6" t="s">
        <v>46</v>
      </c>
      <c r="D322" s="6" t="str">
        <f t="shared" si="4"/>
        <v>December 2021</v>
      </c>
      <c r="E322" s="7">
        <v>148.69999999999999</v>
      </c>
      <c r="F322" s="7">
        <v>198.8</v>
      </c>
      <c r="G322" s="7">
        <v>177.9</v>
      </c>
      <c r="H322" s="7">
        <v>159.9</v>
      </c>
      <c r="I322" s="7">
        <v>187.6</v>
      </c>
      <c r="J322" s="7">
        <v>154.9</v>
      </c>
      <c r="K322" s="7">
        <v>188.3</v>
      </c>
      <c r="L322" s="7">
        <v>164.4</v>
      </c>
      <c r="M322" s="7">
        <v>121</v>
      </c>
      <c r="N322" s="7">
        <v>170.5</v>
      </c>
      <c r="O322" s="7">
        <v>164.2</v>
      </c>
      <c r="P322" s="7">
        <v>176.5</v>
      </c>
      <c r="Q322" s="7">
        <v>168.2</v>
      </c>
      <c r="R322" s="7">
        <v>192.4</v>
      </c>
      <c r="S322" s="7">
        <v>168.5</v>
      </c>
      <c r="T322" s="7">
        <v>158.69999999999999</v>
      </c>
      <c r="U322" s="7">
        <v>167</v>
      </c>
      <c r="V322" s="7">
        <v>163.4</v>
      </c>
      <c r="W322" s="7">
        <v>164.1</v>
      </c>
      <c r="X322" s="7">
        <v>160.19999999999999</v>
      </c>
      <c r="Y322" s="7">
        <v>170.6</v>
      </c>
      <c r="Z322" s="7">
        <v>155.69999999999999</v>
      </c>
      <c r="AA322" s="7">
        <v>160.6</v>
      </c>
      <c r="AB322" s="7">
        <v>164.4</v>
      </c>
      <c r="AC322" s="7">
        <v>162.6</v>
      </c>
      <c r="AD322" s="7">
        <v>162</v>
      </c>
      <c r="AE322" s="7">
        <v>166.2</v>
      </c>
    </row>
    <row r="323" spans="1:31" x14ac:dyDescent="0.35">
      <c r="A323" s="6" t="s">
        <v>30</v>
      </c>
      <c r="B323" s="6">
        <v>2022</v>
      </c>
      <c r="C323" s="6" t="s">
        <v>31</v>
      </c>
      <c r="D323" s="6" t="str">
        <f t="shared" ref="D323:D373" si="32">_xlfn.CONCAT(C323, " ",B323)</f>
        <v>January 2022</v>
      </c>
      <c r="E323" s="7">
        <v>148.30000000000001</v>
      </c>
      <c r="F323" s="7">
        <v>196.9</v>
      </c>
      <c r="G323" s="7">
        <v>178</v>
      </c>
      <c r="H323" s="7">
        <v>160.5</v>
      </c>
      <c r="I323" s="7">
        <v>192.6</v>
      </c>
      <c r="J323" s="7">
        <v>151.19999999999999</v>
      </c>
      <c r="K323" s="7">
        <v>159.19999999999999</v>
      </c>
      <c r="L323" s="7">
        <v>164</v>
      </c>
      <c r="M323" s="7">
        <v>119.3</v>
      </c>
      <c r="N323" s="7">
        <v>173.3</v>
      </c>
      <c r="O323" s="7">
        <v>169.8</v>
      </c>
      <c r="P323" s="7">
        <v>175.8</v>
      </c>
      <c r="Q323" s="7">
        <v>164.1</v>
      </c>
      <c r="R323" s="7">
        <v>190.7</v>
      </c>
      <c r="S323" s="7">
        <v>173.2</v>
      </c>
      <c r="T323" s="7">
        <v>169.3</v>
      </c>
      <c r="U323" s="7">
        <v>172.7</v>
      </c>
      <c r="V323" s="7">
        <f>AVERAGE(V318:V322)</f>
        <v>163.77127024721031</v>
      </c>
      <c r="W323" s="7">
        <v>165.8</v>
      </c>
      <c r="X323" s="7">
        <v>164.9</v>
      </c>
      <c r="Y323" s="7">
        <v>174.7</v>
      </c>
      <c r="Z323" s="7">
        <v>160.80000000000001</v>
      </c>
      <c r="AA323" s="7">
        <v>164.9</v>
      </c>
      <c r="AB323" s="7">
        <v>169.9</v>
      </c>
      <c r="AC323" s="7">
        <v>163.19999999999999</v>
      </c>
      <c r="AD323" s="7">
        <v>166.6</v>
      </c>
      <c r="AE323" s="7">
        <v>166.4</v>
      </c>
    </row>
    <row r="324" spans="1:31" x14ac:dyDescent="0.35">
      <c r="A324" s="6" t="s">
        <v>33</v>
      </c>
      <c r="B324" s="6">
        <v>2022</v>
      </c>
      <c r="C324" s="6" t="s">
        <v>31</v>
      </c>
      <c r="D324" s="6" t="str">
        <f t="shared" si="32"/>
        <v>January 2022</v>
      </c>
      <c r="E324" s="7">
        <v>152.19999999999999</v>
      </c>
      <c r="F324" s="7">
        <v>202.1</v>
      </c>
      <c r="G324" s="7">
        <v>180.1</v>
      </c>
      <c r="H324" s="7">
        <v>160.4</v>
      </c>
      <c r="I324" s="7">
        <v>171</v>
      </c>
      <c r="J324" s="7">
        <v>156.5</v>
      </c>
      <c r="K324" s="7">
        <v>203.6</v>
      </c>
      <c r="L324" s="7">
        <v>163.80000000000001</v>
      </c>
      <c r="M324" s="7">
        <v>121.3</v>
      </c>
      <c r="N324" s="7">
        <v>169.8</v>
      </c>
      <c r="O324" s="7">
        <v>156.6</v>
      </c>
      <c r="P324" s="7">
        <v>179</v>
      </c>
      <c r="Q324" s="7">
        <v>170.3</v>
      </c>
      <c r="R324" s="7">
        <v>196.4</v>
      </c>
      <c r="S324" s="7">
        <v>164.7</v>
      </c>
      <c r="T324" s="7">
        <v>148.5</v>
      </c>
      <c r="U324" s="7">
        <v>162.19999999999999</v>
      </c>
      <c r="V324" s="7">
        <v>164.5</v>
      </c>
      <c r="W324" s="7">
        <v>161.6</v>
      </c>
      <c r="X324" s="7">
        <v>156.80000000000001</v>
      </c>
      <c r="Y324" s="7">
        <v>166.1</v>
      </c>
      <c r="Z324" s="7">
        <v>152.69999999999999</v>
      </c>
      <c r="AA324" s="7">
        <v>158.4</v>
      </c>
      <c r="AB324" s="7">
        <v>161</v>
      </c>
      <c r="AC324" s="7">
        <v>162.80000000000001</v>
      </c>
      <c r="AD324" s="7">
        <v>158.6</v>
      </c>
      <c r="AE324" s="7">
        <v>165</v>
      </c>
    </row>
    <row r="325" spans="1:31" x14ac:dyDescent="0.35">
      <c r="A325" s="6" t="s">
        <v>34</v>
      </c>
      <c r="B325" s="6">
        <v>2022</v>
      </c>
      <c r="C325" s="6" t="s">
        <v>31</v>
      </c>
      <c r="D325" s="6" t="str">
        <f t="shared" si="32"/>
        <v>January 2022</v>
      </c>
      <c r="E325" s="7">
        <v>149.5</v>
      </c>
      <c r="F325" s="7">
        <v>198.7</v>
      </c>
      <c r="G325" s="7">
        <v>178.8</v>
      </c>
      <c r="H325" s="7">
        <v>160.5</v>
      </c>
      <c r="I325" s="7">
        <v>184.7</v>
      </c>
      <c r="J325" s="7">
        <v>153.69999999999999</v>
      </c>
      <c r="K325" s="7">
        <v>174.3</v>
      </c>
      <c r="L325" s="7">
        <v>163.9</v>
      </c>
      <c r="M325" s="7">
        <v>120</v>
      </c>
      <c r="N325" s="7">
        <v>172.1</v>
      </c>
      <c r="O325" s="7">
        <v>164.3</v>
      </c>
      <c r="P325" s="7">
        <v>177.3</v>
      </c>
      <c r="Q325" s="7">
        <v>166.4</v>
      </c>
      <c r="R325" s="7">
        <v>192.2</v>
      </c>
      <c r="S325" s="7">
        <v>169.9</v>
      </c>
      <c r="T325" s="7">
        <v>160.69999999999999</v>
      </c>
      <c r="U325" s="7">
        <v>168.5</v>
      </c>
      <c r="V325" s="7">
        <v>164.5</v>
      </c>
      <c r="W325" s="7">
        <v>164.2</v>
      </c>
      <c r="X325" s="7">
        <v>161.1</v>
      </c>
      <c r="Y325" s="7">
        <v>171.4</v>
      </c>
      <c r="Z325" s="7">
        <v>156.5</v>
      </c>
      <c r="AA325" s="7">
        <v>161.19999999999999</v>
      </c>
      <c r="AB325" s="7">
        <v>164.7</v>
      </c>
      <c r="AC325" s="7">
        <v>163</v>
      </c>
      <c r="AD325" s="7">
        <v>162.69999999999999</v>
      </c>
      <c r="AE325" s="7">
        <v>165.7</v>
      </c>
    </row>
    <row r="326" spans="1:31" x14ac:dyDescent="0.35">
      <c r="A326" s="6" t="s">
        <v>30</v>
      </c>
      <c r="B326" s="6">
        <v>2022</v>
      </c>
      <c r="C326" s="6" t="s">
        <v>35</v>
      </c>
      <c r="D326" s="6" t="str">
        <f t="shared" si="32"/>
        <v>February 2022</v>
      </c>
      <c r="E326" s="7">
        <v>148.80000000000001</v>
      </c>
      <c r="F326" s="7">
        <v>198.1</v>
      </c>
      <c r="G326" s="7">
        <v>175.5</v>
      </c>
      <c r="H326" s="7">
        <v>160.69999999999999</v>
      </c>
      <c r="I326" s="7">
        <v>192.6</v>
      </c>
      <c r="J326" s="7">
        <v>151.4</v>
      </c>
      <c r="K326" s="7">
        <v>155.19999999999999</v>
      </c>
      <c r="L326" s="7">
        <v>163.9</v>
      </c>
      <c r="M326" s="7">
        <v>118.1</v>
      </c>
      <c r="N326" s="7">
        <v>175.4</v>
      </c>
      <c r="O326" s="7">
        <v>170.5</v>
      </c>
      <c r="P326" s="7">
        <v>176.3</v>
      </c>
      <c r="Q326" s="7">
        <v>163.9</v>
      </c>
      <c r="R326" s="7">
        <v>191.5</v>
      </c>
      <c r="S326" s="7">
        <v>174.1</v>
      </c>
      <c r="T326" s="7">
        <v>171</v>
      </c>
      <c r="U326" s="7">
        <v>173.7</v>
      </c>
      <c r="V326" s="7">
        <f>AVERAGE(V321:V325)</f>
        <v>163.91425404944206</v>
      </c>
      <c r="W326" s="7">
        <v>167.4</v>
      </c>
      <c r="X326" s="7">
        <v>165.7</v>
      </c>
      <c r="Y326" s="7">
        <v>175.3</v>
      </c>
      <c r="Z326" s="7">
        <v>161.19999999999999</v>
      </c>
      <c r="AA326" s="7">
        <v>165.5</v>
      </c>
      <c r="AB326" s="7">
        <v>170.3</v>
      </c>
      <c r="AC326" s="7">
        <v>164.5</v>
      </c>
      <c r="AD326" s="7">
        <v>167.3</v>
      </c>
      <c r="AE326" s="7">
        <v>166.7</v>
      </c>
    </row>
    <row r="327" spans="1:31" x14ac:dyDescent="0.35">
      <c r="A327" s="6" t="s">
        <v>33</v>
      </c>
      <c r="B327" s="6">
        <v>2022</v>
      </c>
      <c r="C327" s="6" t="s">
        <v>35</v>
      </c>
      <c r="D327" s="6" t="str">
        <f t="shared" si="32"/>
        <v>February 2022</v>
      </c>
      <c r="E327" s="7">
        <v>152.5</v>
      </c>
      <c r="F327" s="7">
        <v>205.2</v>
      </c>
      <c r="G327" s="7">
        <v>176.4</v>
      </c>
      <c r="H327" s="7">
        <v>160.6</v>
      </c>
      <c r="I327" s="7">
        <v>171.5</v>
      </c>
      <c r="J327" s="7">
        <v>156.4</v>
      </c>
      <c r="K327" s="7">
        <v>198</v>
      </c>
      <c r="L327" s="7">
        <v>163.19999999999999</v>
      </c>
      <c r="M327" s="7">
        <v>120.6</v>
      </c>
      <c r="N327" s="7">
        <v>172.2</v>
      </c>
      <c r="O327" s="7">
        <v>156.69999999999999</v>
      </c>
      <c r="P327" s="7">
        <v>180</v>
      </c>
      <c r="Q327" s="7">
        <v>170.2</v>
      </c>
      <c r="R327" s="7">
        <v>196.5</v>
      </c>
      <c r="S327" s="7">
        <v>165.7</v>
      </c>
      <c r="T327" s="7">
        <v>150.4</v>
      </c>
      <c r="U327" s="7">
        <v>163.4</v>
      </c>
      <c r="V327" s="7">
        <v>165.5</v>
      </c>
      <c r="W327" s="7">
        <v>163</v>
      </c>
      <c r="X327" s="7">
        <v>157.4</v>
      </c>
      <c r="Y327" s="7">
        <v>167.2</v>
      </c>
      <c r="Z327" s="7">
        <v>153.1</v>
      </c>
      <c r="AA327" s="7">
        <v>159.5</v>
      </c>
      <c r="AB327" s="7">
        <v>162</v>
      </c>
      <c r="AC327" s="7">
        <v>164.2</v>
      </c>
      <c r="AD327" s="7">
        <v>159.4</v>
      </c>
      <c r="AE327" s="7">
        <v>165.5</v>
      </c>
    </row>
    <row r="328" spans="1:31" x14ac:dyDescent="0.35">
      <c r="A328" s="6" t="s">
        <v>34</v>
      </c>
      <c r="B328" s="6">
        <v>2022</v>
      </c>
      <c r="C328" s="6" t="s">
        <v>35</v>
      </c>
      <c r="D328" s="6" t="str">
        <f t="shared" si="32"/>
        <v>February 2022</v>
      </c>
      <c r="E328" s="7">
        <v>150</v>
      </c>
      <c r="F328" s="7">
        <v>200.6</v>
      </c>
      <c r="G328" s="7">
        <v>175.8</v>
      </c>
      <c r="H328" s="7">
        <v>160.69999999999999</v>
      </c>
      <c r="I328" s="7">
        <v>184.9</v>
      </c>
      <c r="J328" s="7">
        <v>153.69999999999999</v>
      </c>
      <c r="K328" s="7">
        <v>169.7</v>
      </c>
      <c r="L328" s="7">
        <v>163.69999999999999</v>
      </c>
      <c r="M328" s="7">
        <v>118.9</v>
      </c>
      <c r="N328" s="7">
        <v>174.3</v>
      </c>
      <c r="O328" s="7">
        <v>164.7</v>
      </c>
      <c r="P328" s="7">
        <v>178</v>
      </c>
      <c r="Q328" s="7">
        <v>166.2</v>
      </c>
      <c r="R328" s="7">
        <v>192.8</v>
      </c>
      <c r="S328" s="7">
        <v>170.8</v>
      </c>
      <c r="T328" s="7">
        <v>162.4</v>
      </c>
      <c r="U328" s="7">
        <v>169.6</v>
      </c>
      <c r="V328" s="7">
        <v>165.5</v>
      </c>
      <c r="W328" s="7">
        <v>165.7</v>
      </c>
      <c r="X328" s="7">
        <v>161.80000000000001</v>
      </c>
      <c r="Y328" s="7">
        <v>172.2</v>
      </c>
      <c r="Z328" s="7">
        <v>156.9</v>
      </c>
      <c r="AA328" s="7">
        <v>162.1</v>
      </c>
      <c r="AB328" s="7">
        <v>165.4</v>
      </c>
      <c r="AC328" s="7">
        <v>164.4</v>
      </c>
      <c r="AD328" s="7">
        <v>163.5</v>
      </c>
      <c r="AE328" s="7">
        <v>166.1</v>
      </c>
    </row>
    <row r="329" spans="1:31" x14ac:dyDescent="0.35">
      <c r="A329" s="6" t="s">
        <v>30</v>
      </c>
      <c r="B329" s="6">
        <v>2022</v>
      </c>
      <c r="C329" s="6" t="s">
        <v>36</v>
      </c>
      <c r="D329" s="6" t="str">
        <f t="shared" si="32"/>
        <v>March 2022</v>
      </c>
      <c r="E329" s="7">
        <v>150.19999999999999</v>
      </c>
      <c r="F329" s="7">
        <v>208</v>
      </c>
      <c r="G329" s="7">
        <v>167.9</v>
      </c>
      <c r="H329" s="7">
        <v>162</v>
      </c>
      <c r="I329" s="7">
        <v>203.1</v>
      </c>
      <c r="J329" s="7">
        <v>155.9</v>
      </c>
      <c r="K329" s="7">
        <v>155.80000000000001</v>
      </c>
      <c r="L329" s="7">
        <v>164.2</v>
      </c>
      <c r="M329" s="7">
        <v>118.1</v>
      </c>
      <c r="N329" s="7">
        <v>178.7</v>
      </c>
      <c r="O329" s="7">
        <v>171.2</v>
      </c>
      <c r="P329" s="7">
        <v>177.4</v>
      </c>
      <c r="Q329" s="7">
        <v>166.6</v>
      </c>
      <c r="R329" s="7">
        <v>192.3</v>
      </c>
      <c r="S329" s="7">
        <v>175.4</v>
      </c>
      <c r="T329" s="7">
        <v>173.2</v>
      </c>
      <c r="U329" s="7">
        <v>175.1</v>
      </c>
      <c r="V329" s="7">
        <f>AVERAGE(V324:V328)</f>
        <v>164.78285080988843</v>
      </c>
      <c r="W329" s="7">
        <v>168.9</v>
      </c>
      <c r="X329" s="7">
        <v>166.5</v>
      </c>
      <c r="Y329" s="7">
        <v>176</v>
      </c>
      <c r="Z329" s="7">
        <v>162</v>
      </c>
      <c r="AA329" s="7">
        <v>166.6</v>
      </c>
      <c r="AB329" s="7">
        <v>170.6</v>
      </c>
      <c r="AC329" s="7">
        <v>167.4</v>
      </c>
      <c r="AD329" s="7">
        <v>168.3</v>
      </c>
      <c r="AE329" s="7">
        <v>168.7</v>
      </c>
    </row>
    <row r="330" spans="1:31" x14ac:dyDescent="0.35">
      <c r="A330" s="6" t="s">
        <v>33</v>
      </c>
      <c r="B330" s="6">
        <v>2022</v>
      </c>
      <c r="C330" s="6" t="s">
        <v>36</v>
      </c>
      <c r="D330" s="6" t="str">
        <f t="shared" si="32"/>
        <v>March 2022</v>
      </c>
      <c r="E330" s="7">
        <v>153.69999999999999</v>
      </c>
      <c r="F330" s="7">
        <v>215.8</v>
      </c>
      <c r="G330" s="7">
        <v>167.7</v>
      </c>
      <c r="H330" s="7">
        <v>162.6</v>
      </c>
      <c r="I330" s="7">
        <v>180</v>
      </c>
      <c r="J330" s="7">
        <v>159.6</v>
      </c>
      <c r="K330" s="7">
        <v>188.4</v>
      </c>
      <c r="L330" s="7">
        <v>163.4</v>
      </c>
      <c r="M330" s="7">
        <v>120.3</v>
      </c>
      <c r="N330" s="7">
        <v>174.7</v>
      </c>
      <c r="O330" s="7">
        <v>157.1</v>
      </c>
      <c r="P330" s="7">
        <v>181.5</v>
      </c>
      <c r="Q330" s="7">
        <v>171.5</v>
      </c>
      <c r="R330" s="7">
        <v>197.5</v>
      </c>
      <c r="S330" s="7">
        <v>167.1</v>
      </c>
      <c r="T330" s="7">
        <v>152.6</v>
      </c>
      <c r="U330" s="7">
        <v>164.9</v>
      </c>
      <c r="V330" s="7">
        <v>165.3</v>
      </c>
      <c r="W330" s="7">
        <v>164.5</v>
      </c>
      <c r="X330" s="7">
        <v>158.6</v>
      </c>
      <c r="Y330" s="7">
        <v>168.2</v>
      </c>
      <c r="Z330" s="7">
        <v>154.19999999999999</v>
      </c>
      <c r="AA330" s="7">
        <v>160.80000000000001</v>
      </c>
      <c r="AB330" s="7">
        <v>162.69999999999999</v>
      </c>
      <c r="AC330" s="7">
        <v>166.8</v>
      </c>
      <c r="AD330" s="7">
        <v>160.6</v>
      </c>
      <c r="AE330" s="7">
        <v>166.5</v>
      </c>
    </row>
    <row r="331" spans="1:31" x14ac:dyDescent="0.35">
      <c r="A331" s="6" t="s">
        <v>34</v>
      </c>
      <c r="B331" s="6">
        <v>2022</v>
      </c>
      <c r="C331" s="6" t="s">
        <v>36</v>
      </c>
      <c r="D331" s="6" t="str">
        <f t="shared" si="32"/>
        <v>March 2022</v>
      </c>
      <c r="E331" s="7">
        <v>151.30000000000001</v>
      </c>
      <c r="F331" s="7">
        <v>210.7</v>
      </c>
      <c r="G331" s="7">
        <v>167.8</v>
      </c>
      <c r="H331" s="7">
        <v>162.19999999999999</v>
      </c>
      <c r="I331" s="7">
        <v>194.6</v>
      </c>
      <c r="J331" s="7">
        <v>157.6</v>
      </c>
      <c r="K331" s="7">
        <v>166.9</v>
      </c>
      <c r="L331" s="7">
        <v>163.9</v>
      </c>
      <c r="M331" s="7">
        <v>118.8</v>
      </c>
      <c r="N331" s="7">
        <v>177.4</v>
      </c>
      <c r="O331" s="7">
        <v>165.3</v>
      </c>
      <c r="P331" s="7">
        <v>179.3</v>
      </c>
      <c r="Q331" s="7">
        <v>168.4</v>
      </c>
      <c r="R331" s="7">
        <v>193.7</v>
      </c>
      <c r="S331" s="7">
        <v>172.1</v>
      </c>
      <c r="T331" s="7">
        <v>164.6</v>
      </c>
      <c r="U331" s="7">
        <v>171.1</v>
      </c>
      <c r="V331" s="7">
        <v>165.3</v>
      </c>
      <c r="W331" s="7">
        <v>167.2</v>
      </c>
      <c r="X331" s="7">
        <v>162.80000000000001</v>
      </c>
      <c r="Y331" s="7">
        <v>173</v>
      </c>
      <c r="Z331" s="7">
        <v>157.9</v>
      </c>
      <c r="AA331" s="7">
        <v>163.30000000000001</v>
      </c>
      <c r="AB331" s="7">
        <v>166</v>
      </c>
      <c r="AC331" s="7">
        <v>167.2</v>
      </c>
      <c r="AD331" s="7">
        <v>164.6</v>
      </c>
      <c r="AE331" s="7">
        <v>167.7</v>
      </c>
    </row>
    <row r="332" spans="1:31" x14ac:dyDescent="0.35">
      <c r="A332" s="6" t="s">
        <v>30</v>
      </c>
      <c r="B332" s="6">
        <v>2022</v>
      </c>
      <c r="C332" s="6" t="s">
        <v>37</v>
      </c>
      <c r="D332" s="6" t="str">
        <f t="shared" si="32"/>
        <v>April 2022</v>
      </c>
      <c r="E332" s="7">
        <v>151.80000000000001</v>
      </c>
      <c r="F332" s="7">
        <v>209.7</v>
      </c>
      <c r="G332" s="7">
        <v>164.5</v>
      </c>
      <c r="H332" s="7">
        <v>163.80000000000001</v>
      </c>
      <c r="I332" s="7">
        <v>207.4</v>
      </c>
      <c r="J332" s="7">
        <v>169.7</v>
      </c>
      <c r="K332" s="7">
        <v>153.6</v>
      </c>
      <c r="L332" s="7">
        <v>165.1</v>
      </c>
      <c r="M332" s="7">
        <v>118.2</v>
      </c>
      <c r="N332" s="7">
        <v>182.9</v>
      </c>
      <c r="O332" s="7">
        <v>172.4</v>
      </c>
      <c r="P332" s="7">
        <v>178.9</v>
      </c>
      <c r="Q332" s="7">
        <v>168.6</v>
      </c>
      <c r="R332" s="7">
        <v>192.8</v>
      </c>
      <c r="S332" s="7">
        <v>177.5</v>
      </c>
      <c r="T332" s="7">
        <v>175.1</v>
      </c>
      <c r="U332" s="7">
        <v>177.1</v>
      </c>
      <c r="V332" s="7">
        <f>AVERAGE(V327:V331)</f>
        <v>165.27657016197767</v>
      </c>
      <c r="W332" s="7">
        <v>173.3</v>
      </c>
      <c r="X332" s="7">
        <v>167.7</v>
      </c>
      <c r="Y332" s="7">
        <v>177</v>
      </c>
      <c r="Z332" s="7">
        <v>166.2</v>
      </c>
      <c r="AA332" s="7">
        <v>167.2</v>
      </c>
      <c r="AB332" s="7">
        <v>170.9</v>
      </c>
      <c r="AC332" s="7">
        <v>169</v>
      </c>
      <c r="AD332" s="7">
        <v>170.2</v>
      </c>
      <c r="AE332" s="7">
        <v>170.8</v>
      </c>
    </row>
    <row r="333" spans="1:31" x14ac:dyDescent="0.35">
      <c r="A333" s="6" t="s">
        <v>33</v>
      </c>
      <c r="B333" s="6">
        <v>2022</v>
      </c>
      <c r="C333" s="6" t="s">
        <v>37</v>
      </c>
      <c r="D333" s="6" t="str">
        <f t="shared" si="32"/>
        <v>April 2022</v>
      </c>
      <c r="E333" s="7">
        <v>155.4</v>
      </c>
      <c r="F333" s="7">
        <v>215.8</v>
      </c>
      <c r="G333" s="7">
        <v>164.6</v>
      </c>
      <c r="H333" s="7">
        <v>164.2</v>
      </c>
      <c r="I333" s="7">
        <v>186</v>
      </c>
      <c r="J333" s="7">
        <v>175.9</v>
      </c>
      <c r="K333" s="7">
        <v>190.7</v>
      </c>
      <c r="L333" s="7">
        <v>164</v>
      </c>
      <c r="M333" s="7">
        <v>120.5</v>
      </c>
      <c r="N333" s="7">
        <v>178</v>
      </c>
      <c r="O333" s="7">
        <v>157.5</v>
      </c>
      <c r="P333" s="7">
        <v>183.3</v>
      </c>
      <c r="Q333" s="7">
        <v>174.5</v>
      </c>
      <c r="R333" s="7">
        <v>197.1</v>
      </c>
      <c r="S333" s="7">
        <v>168.4</v>
      </c>
      <c r="T333" s="7">
        <v>154.5</v>
      </c>
      <c r="U333" s="7">
        <v>166.3</v>
      </c>
      <c r="V333" s="7">
        <v>167</v>
      </c>
      <c r="W333" s="7">
        <v>170.5</v>
      </c>
      <c r="X333" s="7">
        <v>159.80000000000001</v>
      </c>
      <c r="Y333" s="7">
        <v>169</v>
      </c>
      <c r="Z333" s="7">
        <v>159.30000000000001</v>
      </c>
      <c r="AA333" s="7">
        <v>162.19999999999999</v>
      </c>
      <c r="AB333" s="7">
        <v>164</v>
      </c>
      <c r="AC333" s="7">
        <v>168.4</v>
      </c>
      <c r="AD333" s="7">
        <v>163.1</v>
      </c>
      <c r="AE333" s="7">
        <v>169.2</v>
      </c>
    </row>
    <row r="334" spans="1:31" x14ac:dyDescent="0.35">
      <c r="A334" s="6" t="s">
        <v>34</v>
      </c>
      <c r="B334" s="6">
        <v>2022</v>
      </c>
      <c r="C334" s="6" t="s">
        <v>37</v>
      </c>
      <c r="D334" s="6" t="str">
        <f t="shared" si="32"/>
        <v>April 2022</v>
      </c>
      <c r="E334" s="7">
        <v>152.9</v>
      </c>
      <c r="F334" s="7">
        <v>211.8</v>
      </c>
      <c r="G334" s="7">
        <v>164.5</v>
      </c>
      <c r="H334" s="7">
        <v>163.9</v>
      </c>
      <c r="I334" s="7">
        <v>199.5</v>
      </c>
      <c r="J334" s="7">
        <v>172.6</v>
      </c>
      <c r="K334" s="7">
        <v>166.2</v>
      </c>
      <c r="L334" s="7">
        <v>164.7</v>
      </c>
      <c r="M334" s="7">
        <v>119</v>
      </c>
      <c r="N334" s="7">
        <v>181.3</v>
      </c>
      <c r="O334" s="7">
        <v>166.2</v>
      </c>
      <c r="P334" s="7">
        <v>180.9</v>
      </c>
      <c r="Q334" s="7">
        <v>170.8</v>
      </c>
      <c r="R334" s="7">
        <v>193.9</v>
      </c>
      <c r="S334" s="7">
        <v>173.9</v>
      </c>
      <c r="T334" s="7">
        <v>166.5</v>
      </c>
      <c r="U334" s="7">
        <v>172.8</v>
      </c>
      <c r="V334" s="7">
        <v>167</v>
      </c>
      <c r="W334" s="7">
        <v>172.2</v>
      </c>
      <c r="X334" s="7">
        <v>164</v>
      </c>
      <c r="Y334" s="7">
        <v>174</v>
      </c>
      <c r="Z334" s="7">
        <v>162.6</v>
      </c>
      <c r="AA334" s="7">
        <v>164.4</v>
      </c>
      <c r="AB334" s="7">
        <v>166.9</v>
      </c>
      <c r="AC334" s="7">
        <v>168.8</v>
      </c>
      <c r="AD334" s="7">
        <v>166.8</v>
      </c>
      <c r="AE334" s="7">
        <v>170.1</v>
      </c>
    </row>
    <row r="335" spans="1:31" x14ac:dyDescent="0.35">
      <c r="A335" s="6" t="s">
        <v>30</v>
      </c>
      <c r="B335" s="6">
        <v>2022</v>
      </c>
      <c r="C335" s="6" t="s">
        <v>38</v>
      </c>
      <c r="D335" s="6" t="str">
        <f t="shared" si="32"/>
        <v>May 2022</v>
      </c>
      <c r="E335" s="7">
        <v>152.9</v>
      </c>
      <c r="F335" s="7">
        <v>214.7</v>
      </c>
      <c r="G335" s="7">
        <v>161.4</v>
      </c>
      <c r="H335" s="7">
        <v>164.6</v>
      </c>
      <c r="I335" s="7">
        <v>209.9</v>
      </c>
      <c r="J335" s="7">
        <v>168</v>
      </c>
      <c r="K335" s="7">
        <v>160.4</v>
      </c>
      <c r="L335" s="7">
        <v>165</v>
      </c>
      <c r="M335" s="7">
        <v>118.9</v>
      </c>
      <c r="N335" s="7">
        <v>186.6</v>
      </c>
      <c r="O335" s="7">
        <v>173.2</v>
      </c>
      <c r="P335" s="7">
        <v>180.4</v>
      </c>
      <c r="Q335" s="7">
        <v>170.8</v>
      </c>
      <c r="R335" s="7">
        <v>192.9</v>
      </c>
      <c r="S335" s="7">
        <v>179.3</v>
      </c>
      <c r="T335" s="7">
        <v>177.2</v>
      </c>
      <c r="U335" s="7">
        <v>179</v>
      </c>
      <c r="V335" s="7">
        <f>AVERAGE(V330:V334)</f>
        <v>165.97531403239554</v>
      </c>
      <c r="W335" s="7">
        <v>175.3</v>
      </c>
      <c r="X335" s="7">
        <v>168.9</v>
      </c>
      <c r="Y335" s="7">
        <v>177.7</v>
      </c>
      <c r="Z335" s="7">
        <v>167.1</v>
      </c>
      <c r="AA335" s="7">
        <v>167.6</v>
      </c>
      <c r="AB335" s="7">
        <v>171.8</v>
      </c>
      <c r="AC335" s="7">
        <v>168.5</v>
      </c>
      <c r="AD335" s="7">
        <v>170.9</v>
      </c>
      <c r="AE335" s="7">
        <v>172.5</v>
      </c>
    </row>
    <row r="336" spans="1:31" x14ac:dyDescent="0.35">
      <c r="A336" s="6" t="s">
        <v>33</v>
      </c>
      <c r="B336" s="6">
        <v>2022</v>
      </c>
      <c r="C336" s="6" t="s">
        <v>38</v>
      </c>
      <c r="D336" s="6" t="str">
        <f t="shared" si="32"/>
        <v>May 2022</v>
      </c>
      <c r="E336" s="7">
        <v>156.69999999999999</v>
      </c>
      <c r="F336" s="7">
        <v>221.2</v>
      </c>
      <c r="G336" s="7">
        <v>164.1</v>
      </c>
      <c r="H336" s="7">
        <v>165.4</v>
      </c>
      <c r="I336" s="7">
        <v>189.5</v>
      </c>
      <c r="J336" s="7">
        <v>174.5</v>
      </c>
      <c r="K336" s="7">
        <v>203.2</v>
      </c>
      <c r="L336" s="7">
        <v>164.1</v>
      </c>
      <c r="M336" s="7">
        <v>121.2</v>
      </c>
      <c r="N336" s="7">
        <v>181.4</v>
      </c>
      <c r="O336" s="7">
        <v>158.5</v>
      </c>
      <c r="P336" s="7">
        <v>184.9</v>
      </c>
      <c r="Q336" s="7">
        <v>177.5</v>
      </c>
      <c r="R336" s="7">
        <v>197.5</v>
      </c>
      <c r="S336" s="7">
        <v>170</v>
      </c>
      <c r="T336" s="7">
        <v>155.9</v>
      </c>
      <c r="U336" s="7">
        <v>167.8</v>
      </c>
      <c r="V336" s="7">
        <v>167.5</v>
      </c>
      <c r="W336" s="7">
        <v>173.5</v>
      </c>
      <c r="X336" s="7">
        <v>161.1</v>
      </c>
      <c r="Y336" s="7">
        <v>170.1</v>
      </c>
      <c r="Z336" s="7">
        <v>159.4</v>
      </c>
      <c r="AA336" s="7">
        <v>163.19999999999999</v>
      </c>
      <c r="AB336" s="7">
        <v>165.2</v>
      </c>
      <c r="AC336" s="7">
        <v>168.2</v>
      </c>
      <c r="AD336" s="7">
        <v>163.80000000000001</v>
      </c>
      <c r="AE336" s="7">
        <v>170.8</v>
      </c>
    </row>
    <row r="337" spans="1:31" x14ac:dyDescent="0.35">
      <c r="A337" s="6" t="s">
        <v>34</v>
      </c>
      <c r="B337" s="6">
        <v>2022</v>
      </c>
      <c r="C337" s="6" t="s">
        <v>38</v>
      </c>
      <c r="D337" s="6" t="str">
        <f t="shared" si="32"/>
        <v>May 2022</v>
      </c>
      <c r="E337" s="7">
        <v>154.1</v>
      </c>
      <c r="F337" s="7">
        <v>217</v>
      </c>
      <c r="G337" s="7">
        <v>162.4</v>
      </c>
      <c r="H337" s="7">
        <v>164.9</v>
      </c>
      <c r="I337" s="7">
        <v>202.4</v>
      </c>
      <c r="J337" s="7">
        <v>171</v>
      </c>
      <c r="K337" s="7">
        <v>174.9</v>
      </c>
      <c r="L337" s="7">
        <v>164.7</v>
      </c>
      <c r="M337" s="7">
        <v>119.7</v>
      </c>
      <c r="N337" s="7">
        <v>184.9</v>
      </c>
      <c r="O337" s="7">
        <v>167.1</v>
      </c>
      <c r="P337" s="7">
        <v>182.5</v>
      </c>
      <c r="Q337" s="7">
        <v>173.3</v>
      </c>
      <c r="R337" s="7">
        <v>194.1</v>
      </c>
      <c r="S337" s="7">
        <v>175.6</v>
      </c>
      <c r="T337" s="7">
        <v>168.4</v>
      </c>
      <c r="U337" s="7">
        <v>174.6</v>
      </c>
      <c r="V337" s="7">
        <v>167.5</v>
      </c>
      <c r="W337" s="7">
        <v>174.6</v>
      </c>
      <c r="X337" s="7">
        <v>165.2</v>
      </c>
      <c r="Y337" s="7">
        <v>174.8</v>
      </c>
      <c r="Z337" s="7">
        <v>163</v>
      </c>
      <c r="AA337" s="7">
        <v>165.1</v>
      </c>
      <c r="AB337" s="7">
        <v>167.9</v>
      </c>
      <c r="AC337" s="7">
        <v>168.4</v>
      </c>
      <c r="AD337" s="7">
        <v>167.5</v>
      </c>
      <c r="AE337" s="7">
        <v>171.7</v>
      </c>
    </row>
    <row r="338" spans="1:31" x14ac:dyDescent="0.35">
      <c r="A338" s="6" t="s">
        <v>30</v>
      </c>
      <c r="B338" s="6">
        <v>2022</v>
      </c>
      <c r="C338" s="6" t="s">
        <v>39</v>
      </c>
      <c r="D338" s="6" t="str">
        <f t="shared" si="32"/>
        <v>June 2022</v>
      </c>
      <c r="E338" s="7">
        <v>153.80000000000001</v>
      </c>
      <c r="F338" s="7">
        <v>217.2</v>
      </c>
      <c r="G338" s="7">
        <v>169.6</v>
      </c>
      <c r="H338" s="7">
        <v>165.4</v>
      </c>
      <c r="I338" s="7">
        <v>208.1</v>
      </c>
      <c r="J338" s="7">
        <v>165.8</v>
      </c>
      <c r="K338" s="7">
        <v>167.3</v>
      </c>
      <c r="L338" s="7">
        <v>164.6</v>
      </c>
      <c r="M338" s="7">
        <v>119.1</v>
      </c>
      <c r="N338" s="7">
        <v>188.9</v>
      </c>
      <c r="O338" s="7">
        <v>174.2</v>
      </c>
      <c r="P338" s="7">
        <v>181.9</v>
      </c>
      <c r="Q338" s="7">
        <v>172.4</v>
      </c>
      <c r="R338" s="7">
        <v>192.9</v>
      </c>
      <c r="S338" s="7">
        <v>180.7</v>
      </c>
      <c r="T338" s="7">
        <v>178.7</v>
      </c>
      <c r="U338" s="7">
        <v>180.4</v>
      </c>
      <c r="V338" s="7">
        <f>AVERAGE(V333:V337)</f>
        <v>166.9950628064791</v>
      </c>
      <c r="W338" s="7">
        <v>176.7</v>
      </c>
      <c r="X338" s="7">
        <v>170.3</v>
      </c>
      <c r="Y338" s="7">
        <v>178.2</v>
      </c>
      <c r="Z338" s="7">
        <v>165.5</v>
      </c>
      <c r="AA338" s="7">
        <v>168</v>
      </c>
      <c r="AB338" s="7">
        <v>172.6</v>
      </c>
      <c r="AC338" s="7">
        <v>169.5</v>
      </c>
      <c r="AD338" s="7">
        <v>171</v>
      </c>
      <c r="AE338" s="7">
        <v>173.6</v>
      </c>
    </row>
    <row r="339" spans="1:31" x14ac:dyDescent="0.35">
      <c r="A339" s="6" t="s">
        <v>33</v>
      </c>
      <c r="B339" s="6">
        <v>2022</v>
      </c>
      <c r="C339" s="6" t="s">
        <v>39</v>
      </c>
      <c r="D339" s="6" t="str">
        <f t="shared" si="32"/>
        <v>June 2022</v>
      </c>
      <c r="E339" s="7">
        <v>157.5</v>
      </c>
      <c r="F339" s="7">
        <v>223.4</v>
      </c>
      <c r="G339" s="7">
        <v>172.8</v>
      </c>
      <c r="H339" s="7">
        <v>166.4</v>
      </c>
      <c r="I339" s="7">
        <v>188.6</v>
      </c>
      <c r="J339" s="7">
        <v>174.1</v>
      </c>
      <c r="K339" s="7">
        <v>211.5</v>
      </c>
      <c r="L339" s="7">
        <v>163.6</v>
      </c>
      <c r="M339" s="7">
        <v>121.4</v>
      </c>
      <c r="N339" s="7">
        <v>183.5</v>
      </c>
      <c r="O339" s="7">
        <v>159.1</v>
      </c>
      <c r="P339" s="7">
        <v>186.3</v>
      </c>
      <c r="Q339" s="7">
        <v>179.3</v>
      </c>
      <c r="R339" s="7">
        <v>198.3</v>
      </c>
      <c r="S339" s="7">
        <v>171.6</v>
      </c>
      <c r="T339" s="7">
        <v>157.4</v>
      </c>
      <c r="U339" s="7">
        <v>169.4</v>
      </c>
      <c r="V339" s="7">
        <v>166.8</v>
      </c>
      <c r="W339" s="7">
        <v>174.9</v>
      </c>
      <c r="X339" s="7">
        <v>162.1</v>
      </c>
      <c r="Y339" s="7">
        <v>170.9</v>
      </c>
      <c r="Z339" s="7">
        <v>157.19999999999999</v>
      </c>
      <c r="AA339" s="7">
        <v>164.1</v>
      </c>
      <c r="AB339" s="7">
        <v>166.5</v>
      </c>
      <c r="AC339" s="7">
        <v>169.2</v>
      </c>
      <c r="AD339" s="7">
        <v>163.80000000000001</v>
      </c>
      <c r="AE339" s="7">
        <v>171.4</v>
      </c>
    </row>
    <row r="340" spans="1:31" x14ac:dyDescent="0.35">
      <c r="A340" s="6" t="s">
        <v>34</v>
      </c>
      <c r="B340" s="6">
        <v>2022</v>
      </c>
      <c r="C340" s="6" t="s">
        <v>39</v>
      </c>
      <c r="D340" s="6" t="str">
        <f t="shared" si="32"/>
        <v>June 2022</v>
      </c>
      <c r="E340" s="7">
        <v>155</v>
      </c>
      <c r="F340" s="7">
        <v>219.4</v>
      </c>
      <c r="G340" s="7">
        <v>170.8</v>
      </c>
      <c r="H340" s="7">
        <v>165.8</v>
      </c>
      <c r="I340" s="7">
        <v>200.9</v>
      </c>
      <c r="J340" s="7">
        <v>169.7</v>
      </c>
      <c r="K340" s="7">
        <v>182.3</v>
      </c>
      <c r="L340" s="7">
        <v>164.3</v>
      </c>
      <c r="M340" s="7">
        <v>119.9</v>
      </c>
      <c r="N340" s="7">
        <v>187.1</v>
      </c>
      <c r="O340" s="7">
        <v>167.9</v>
      </c>
      <c r="P340" s="7">
        <v>183.9</v>
      </c>
      <c r="Q340" s="7">
        <v>174.9</v>
      </c>
      <c r="R340" s="7">
        <v>194.3</v>
      </c>
      <c r="S340" s="7">
        <v>177.1</v>
      </c>
      <c r="T340" s="7">
        <v>169.9</v>
      </c>
      <c r="U340" s="7">
        <v>176</v>
      </c>
      <c r="V340" s="7">
        <v>166.8</v>
      </c>
      <c r="W340" s="7">
        <v>176</v>
      </c>
      <c r="X340" s="7">
        <v>166.4</v>
      </c>
      <c r="Y340" s="7">
        <v>175.4</v>
      </c>
      <c r="Z340" s="7">
        <v>161.1</v>
      </c>
      <c r="AA340" s="7">
        <v>165.8</v>
      </c>
      <c r="AB340" s="7">
        <v>169</v>
      </c>
      <c r="AC340" s="7">
        <v>169.4</v>
      </c>
      <c r="AD340" s="7">
        <v>167.5</v>
      </c>
      <c r="AE340" s="7">
        <v>172.6</v>
      </c>
    </row>
    <row r="341" spans="1:31" x14ac:dyDescent="0.35">
      <c r="A341" s="6" t="s">
        <v>30</v>
      </c>
      <c r="B341" s="6">
        <v>2022</v>
      </c>
      <c r="C341" s="6" t="s">
        <v>40</v>
      </c>
      <c r="D341" s="6" t="str">
        <f t="shared" si="32"/>
        <v>July 2022</v>
      </c>
      <c r="E341" s="7">
        <v>155.19999999999999</v>
      </c>
      <c r="F341" s="7">
        <v>210.8</v>
      </c>
      <c r="G341" s="7">
        <v>174.3</v>
      </c>
      <c r="H341" s="7">
        <v>166.3</v>
      </c>
      <c r="I341" s="7">
        <v>202.2</v>
      </c>
      <c r="J341" s="7">
        <v>169.6</v>
      </c>
      <c r="K341" s="7">
        <v>168.6</v>
      </c>
      <c r="L341" s="7">
        <v>164.4</v>
      </c>
      <c r="M341" s="7">
        <v>119.2</v>
      </c>
      <c r="N341" s="7">
        <v>191.8</v>
      </c>
      <c r="O341" s="7">
        <v>174.5</v>
      </c>
      <c r="P341" s="7">
        <v>183.1</v>
      </c>
      <c r="Q341" s="7">
        <v>172.5</v>
      </c>
      <c r="R341" s="7">
        <v>193.2</v>
      </c>
      <c r="S341" s="7">
        <v>182</v>
      </c>
      <c r="T341" s="7">
        <v>180.3</v>
      </c>
      <c r="U341" s="7">
        <v>181.7</v>
      </c>
      <c r="V341" s="7">
        <f>AVERAGE(V336:V340)</f>
        <v>167.11901256129582</v>
      </c>
      <c r="W341" s="7">
        <v>179.6</v>
      </c>
      <c r="X341" s="7">
        <v>171.3</v>
      </c>
      <c r="Y341" s="7">
        <v>178.8</v>
      </c>
      <c r="Z341" s="7">
        <v>166.3</v>
      </c>
      <c r="AA341" s="7">
        <v>168.6</v>
      </c>
      <c r="AB341" s="7">
        <v>174.7</v>
      </c>
      <c r="AC341" s="7">
        <v>169.7</v>
      </c>
      <c r="AD341" s="7">
        <v>171.8</v>
      </c>
      <c r="AE341" s="7">
        <v>174.3</v>
      </c>
    </row>
    <row r="342" spans="1:31" x14ac:dyDescent="0.35">
      <c r="A342" s="6" t="s">
        <v>33</v>
      </c>
      <c r="B342" s="6">
        <v>2022</v>
      </c>
      <c r="C342" s="6" t="s">
        <v>40</v>
      </c>
      <c r="D342" s="6" t="str">
        <f t="shared" si="32"/>
        <v>July 2022</v>
      </c>
      <c r="E342" s="7">
        <v>159.30000000000001</v>
      </c>
      <c r="F342" s="7">
        <v>217.1</v>
      </c>
      <c r="G342" s="7">
        <v>176.6</v>
      </c>
      <c r="H342" s="7">
        <v>167.1</v>
      </c>
      <c r="I342" s="7">
        <v>184.8</v>
      </c>
      <c r="J342" s="7">
        <v>179.5</v>
      </c>
      <c r="K342" s="7">
        <v>208.5</v>
      </c>
      <c r="L342" s="7">
        <v>164</v>
      </c>
      <c r="M342" s="7">
        <v>121.5</v>
      </c>
      <c r="N342" s="7">
        <v>186.3</v>
      </c>
      <c r="O342" s="7">
        <v>159.80000000000001</v>
      </c>
      <c r="P342" s="7">
        <v>187.7</v>
      </c>
      <c r="Q342" s="7">
        <v>179.4</v>
      </c>
      <c r="R342" s="7">
        <v>198.6</v>
      </c>
      <c r="S342" s="7">
        <v>172.7</v>
      </c>
      <c r="T342" s="7">
        <v>158.69999999999999</v>
      </c>
      <c r="U342" s="7">
        <v>170.6</v>
      </c>
      <c r="V342" s="7">
        <v>167.8</v>
      </c>
      <c r="W342" s="7">
        <v>179.5</v>
      </c>
      <c r="X342" s="7">
        <v>163.1</v>
      </c>
      <c r="Y342" s="7">
        <v>171.7</v>
      </c>
      <c r="Z342" s="7">
        <v>157.4</v>
      </c>
      <c r="AA342" s="7">
        <v>164.6</v>
      </c>
      <c r="AB342" s="7">
        <v>169.1</v>
      </c>
      <c r="AC342" s="7">
        <v>169.8</v>
      </c>
      <c r="AD342" s="7">
        <v>164.7</v>
      </c>
      <c r="AE342" s="7">
        <v>172.3</v>
      </c>
    </row>
    <row r="343" spans="1:31" x14ac:dyDescent="0.35">
      <c r="A343" s="6" t="s">
        <v>34</v>
      </c>
      <c r="B343" s="6">
        <v>2022</v>
      </c>
      <c r="C343" s="6" t="s">
        <v>40</v>
      </c>
      <c r="D343" s="6" t="str">
        <f t="shared" si="32"/>
        <v>July 2022</v>
      </c>
      <c r="E343" s="7">
        <v>156.5</v>
      </c>
      <c r="F343" s="7">
        <v>213</v>
      </c>
      <c r="G343" s="7">
        <v>175.2</v>
      </c>
      <c r="H343" s="7">
        <v>166.6</v>
      </c>
      <c r="I343" s="7">
        <v>195.8</v>
      </c>
      <c r="J343" s="7">
        <v>174.2</v>
      </c>
      <c r="K343" s="7">
        <v>182.1</v>
      </c>
      <c r="L343" s="7">
        <v>164.3</v>
      </c>
      <c r="M343" s="7">
        <v>120</v>
      </c>
      <c r="N343" s="7">
        <v>190</v>
      </c>
      <c r="O343" s="7">
        <v>168.4</v>
      </c>
      <c r="P343" s="7">
        <v>185.2</v>
      </c>
      <c r="Q343" s="7">
        <v>175</v>
      </c>
      <c r="R343" s="7">
        <v>194.6</v>
      </c>
      <c r="S343" s="7">
        <v>178.3</v>
      </c>
      <c r="T343" s="7">
        <v>171.3</v>
      </c>
      <c r="U343" s="7">
        <v>177.3</v>
      </c>
      <c r="V343" s="7">
        <v>167.8</v>
      </c>
      <c r="W343" s="7">
        <v>179.6</v>
      </c>
      <c r="X343" s="7">
        <v>167.4</v>
      </c>
      <c r="Y343" s="7">
        <v>176.1</v>
      </c>
      <c r="Z343" s="7">
        <v>161.6</v>
      </c>
      <c r="AA343" s="7">
        <v>166.3</v>
      </c>
      <c r="AB343" s="7">
        <v>171.4</v>
      </c>
      <c r="AC343" s="7">
        <v>169.7</v>
      </c>
      <c r="AD343" s="7">
        <v>168.4</v>
      </c>
      <c r="AE343" s="7">
        <v>173.4</v>
      </c>
    </row>
    <row r="344" spans="1:31" x14ac:dyDescent="0.35">
      <c r="A344" s="6" t="s">
        <v>30</v>
      </c>
      <c r="B344" s="6">
        <v>2022</v>
      </c>
      <c r="C344" s="6" t="s">
        <v>41</v>
      </c>
      <c r="D344" s="6" t="str">
        <f t="shared" si="32"/>
        <v>August 2022</v>
      </c>
      <c r="E344" s="7">
        <v>159.5</v>
      </c>
      <c r="F344" s="7">
        <v>204.1</v>
      </c>
      <c r="G344" s="7">
        <v>168.3</v>
      </c>
      <c r="H344" s="7">
        <v>167.9</v>
      </c>
      <c r="I344" s="7">
        <v>198.1</v>
      </c>
      <c r="J344" s="7">
        <v>169.2</v>
      </c>
      <c r="K344" s="7">
        <v>173.1</v>
      </c>
      <c r="L344" s="7">
        <v>167.1</v>
      </c>
      <c r="M344" s="7">
        <v>120.2</v>
      </c>
      <c r="N344" s="7">
        <v>195.6</v>
      </c>
      <c r="O344" s="7">
        <v>174.8</v>
      </c>
      <c r="P344" s="7">
        <v>184</v>
      </c>
      <c r="Q344" s="7">
        <v>173.9</v>
      </c>
      <c r="R344" s="7">
        <v>193.7</v>
      </c>
      <c r="S344" s="7">
        <v>183.2</v>
      </c>
      <c r="T344" s="7">
        <v>181.7</v>
      </c>
      <c r="U344" s="7">
        <v>183</v>
      </c>
      <c r="V344" s="7">
        <f>AVERAGE(V339:V343)</f>
        <v>167.26380251225913</v>
      </c>
      <c r="W344" s="7">
        <v>179.1</v>
      </c>
      <c r="X344" s="7">
        <v>172.3</v>
      </c>
      <c r="Y344" s="7">
        <v>179.4</v>
      </c>
      <c r="Z344" s="7">
        <v>166.6</v>
      </c>
      <c r="AA344" s="7">
        <v>169.3</v>
      </c>
      <c r="AB344" s="7">
        <v>175.7</v>
      </c>
      <c r="AC344" s="7">
        <v>171.1</v>
      </c>
      <c r="AD344" s="7">
        <v>172.6</v>
      </c>
      <c r="AE344" s="7">
        <v>175.3</v>
      </c>
    </row>
    <row r="345" spans="1:31" x14ac:dyDescent="0.35">
      <c r="A345" s="6" t="s">
        <v>33</v>
      </c>
      <c r="B345" s="6">
        <v>2022</v>
      </c>
      <c r="C345" s="6" t="s">
        <v>41</v>
      </c>
      <c r="D345" s="6" t="str">
        <f t="shared" si="32"/>
        <v>August 2022</v>
      </c>
      <c r="E345" s="7">
        <v>162.1</v>
      </c>
      <c r="F345" s="7">
        <v>210.9</v>
      </c>
      <c r="G345" s="7">
        <v>170.6</v>
      </c>
      <c r="H345" s="7">
        <v>168.4</v>
      </c>
      <c r="I345" s="7">
        <v>182.5</v>
      </c>
      <c r="J345" s="7">
        <v>177.1</v>
      </c>
      <c r="K345" s="7">
        <v>213.1</v>
      </c>
      <c r="L345" s="7">
        <v>167.3</v>
      </c>
      <c r="M345" s="7">
        <v>122.2</v>
      </c>
      <c r="N345" s="7">
        <v>189.7</v>
      </c>
      <c r="O345" s="7">
        <v>160.5</v>
      </c>
      <c r="P345" s="7">
        <v>188.9</v>
      </c>
      <c r="Q345" s="7">
        <v>180.4</v>
      </c>
      <c r="R345" s="7">
        <v>198.7</v>
      </c>
      <c r="S345" s="7">
        <v>173.7</v>
      </c>
      <c r="T345" s="7">
        <v>160</v>
      </c>
      <c r="U345" s="7">
        <v>171.6</v>
      </c>
      <c r="V345" s="7">
        <v>169</v>
      </c>
      <c r="W345" s="7">
        <v>178.4</v>
      </c>
      <c r="X345" s="7">
        <v>164.2</v>
      </c>
      <c r="Y345" s="7">
        <v>172.6</v>
      </c>
      <c r="Z345" s="7">
        <v>157.69999999999999</v>
      </c>
      <c r="AA345" s="7">
        <v>165.1</v>
      </c>
      <c r="AB345" s="7">
        <v>169.9</v>
      </c>
      <c r="AC345" s="7">
        <v>171.4</v>
      </c>
      <c r="AD345" s="7">
        <v>165.4</v>
      </c>
      <c r="AE345" s="7">
        <v>173.1</v>
      </c>
    </row>
    <row r="346" spans="1:31" x14ac:dyDescent="0.35">
      <c r="A346" s="6" t="s">
        <v>34</v>
      </c>
      <c r="B346" s="6">
        <v>2022</v>
      </c>
      <c r="C346" s="6" t="s">
        <v>41</v>
      </c>
      <c r="D346" s="6" t="str">
        <f t="shared" si="32"/>
        <v>August 2022</v>
      </c>
      <c r="E346" s="7">
        <v>160.30000000000001</v>
      </c>
      <c r="F346" s="7">
        <v>206.5</v>
      </c>
      <c r="G346" s="7">
        <v>169.2</v>
      </c>
      <c r="H346" s="7">
        <v>168.1</v>
      </c>
      <c r="I346" s="7">
        <v>192.4</v>
      </c>
      <c r="J346" s="7">
        <v>172.9</v>
      </c>
      <c r="K346" s="7">
        <v>186.7</v>
      </c>
      <c r="L346" s="7">
        <v>167.2</v>
      </c>
      <c r="M346" s="7">
        <v>120.9</v>
      </c>
      <c r="N346" s="7">
        <v>193.6</v>
      </c>
      <c r="O346" s="7">
        <v>168.8</v>
      </c>
      <c r="P346" s="7">
        <v>186.3</v>
      </c>
      <c r="Q346" s="7">
        <v>176.3</v>
      </c>
      <c r="R346" s="7">
        <v>195</v>
      </c>
      <c r="S346" s="7">
        <v>179.5</v>
      </c>
      <c r="T346" s="7">
        <v>172.7</v>
      </c>
      <c r="U346" s="7">
        <v>178.5</v>
      </c>
      <c r="V346" s="7">
        <v>169</v>
      </c>
      <c r="W346" s="7">
        <v>178.8</v>
      </c>
      <c r="X346" s="7">
        <v>168.5</v>
      </c>
      <c r="Y346" s="7">
        <v>176.8</v>
      </c>
      <c r="Z346" s="7">
        <v>161.9</v>
      </c>
      <c r="AA346" s="7">
        <v>166.9</v>
      </c>
      <c r="AB346" s="7">
        <v>172.3</v>
      </c>
      <c r="AC346" s="7">
        <v>171.2</v>
      </c>
      <c r="AD346" s="7">
        <v>169.1</v>
      </c>
      <c r="AE346" s="7">
        <v>174.3</v>
      </c>
    </row>
    <row r="347" spans="1:31" x14ac:dyDescent="0.35">
      <c r="A347" s="6" t="s">
        <v>30</v>
      </c>
      <c r="B347" s="6">
        <v>2022</v>
      </c>
      <c r="C347" s="6" t="s">
        <v>42</v>
      </c>
      <c r="D347" s="6" t="str">
        <f t="shared" si="32"/>
        <v>September 2022</v>
      </c>
      <c r="E347" s="7">
        <v>162.9</v>
      </c>
      <c r="F347" s="7">
        <v>206.7</v>
      </c>
      <c r="G347" s="7">
        <v>169</v>
      </c>
      <c r="H347" s="7">
        <v>169.5</v>
      </c>
      <c r="I347" s="7">
        <v>194.1</v>
      </c>
      <c r="J347" s="7">
        <v>164.1</v>
      </c>
      <c r="K347" s="7">
        <v>176.9</v>
      </c>
      <c r="L347" s="7">
        <v>169</v>
      </c>
      <c r="M347" s="7">
        <v>120.8</v>
      </c>
      <c r="N347" s="7">
        <v>199.1</v>
      </c>
      <c r="O347" s="7">
        <v>175.4</v>
      </c>
      <c r="P347" s="7">
        <v>184.8</v>
      </c>
      <c r="Q347" s="7">
        <v>175.5</v>
      </c>
      <c r="R347" s="7">
        <v>194.5</v>
      </c>
      <c r="S347" s="7">
        <v>184.7</v>
      </c>
      <c r="T347" s="7">
        <v>183.3</v>
      </c>
      <c r="U347" s="7">
        <v>184.5</v>
      </c>
      <c r="V347" s="7">
        <f>AVERAGE(V342:V346)</f>
        <v>168.17276050245181</v>
      </c>
      <c r="W347" s="7">
        <v>179.7</v>
      </c>
      <c r="X347" s="7">
        <v>173.6</v>
      </c>
      <c r="Y347" s="7">
        <v>180.2</v>
      </c>
      <c r="Z347" s="7">
        <v>166.9</v>
      </c>
      <c r="AA347" s="7">
        <v>170</v>
      </c>
      <c r="AB347" s="7">
        <v>176.2</v>
      </c>
      <c r="AC347" s="7">
        <v>170.8</v>
      </c>
      <c r="AD347" s="7">
        <v>173.1</v>
      </c>
      <c r="AE347" s="7">
        <v>176.4</v>
      </c>
    </row>
    <row r="348" spans="1:31" x14ac:dyDescent="0.35">
      <c r="A348" s="6" t="s">
        <v>33</v>
      </c>
      <c r="B348" s="6">
        <v>2022</v>
      </c>
      <c r="C348" s="6" t="s">
        <v>42</v>
      </c>
      <c r="D348" s="6" t="str">
        <f t="shared" si="32"/>
        <v>September 2022</v>
      </c>
      <c r="E348" s="7">
        <v>164.9</v>
      </c>
      <c r="F348" s="7">
        <v>213.7</v>
      </c>
      <c r="G348" s="7">
        <v>170.9</v>
      </c>
      <c r="H348" s="7">
        <v>170.1</v>
      </c>
      <c r="I348" s="7">
        <v>179.3</v>
      </c>
      <c r="J348" s="7">
        <v>167.5</v>
      </c>
      <c r="K348" s="7">
        <v>220.8</v>
      </c>
      <c r="L348" s="7">
        <v>169.2</v>
      </c>
      <c r="M348" s="7">
        <v>123.1</v>
      </c>
      <c r="N348" s="7">
        <v>193.6</v>
      </c>
      <c r="O348" s="7">
        <v>161.1</v>
      </c>
      <c r="P348" s="7">
        <v>190.4</v>
      </c>
      <c r="Q348" s="7">
        <v>181.8</v>
      </c>
      <c r="R348" s="7">
        <v>199.7</v>
      </c>
      <c r="S348" s="7">
        <v>175</v>
      </c>
      <c r="T348" s="7">
        <v>161.69999999999999</v>
      </c>
      <c r="U348" s="7">
        <v>173</v>
      </c>
      <c r="V348" s="7">
        <v>169.5</v>
      </c>
      <c r="W348" s="7">
        <v>179.2</v>
      </c>
      <c r="X348" s="7">
        <v>165</v>
      </c>
      <c r="Y348" s="7">
        <v>173.8</v>
      </c>
      <c r="Z348" s="7">
        <v>158.19999999999999</v>
      </c>
      <c r="AA348" s="7">
        <v>165.8</v>
      </c>
      <c r="AB348" s="7">
        <v>170.9</v>
      </c>
      <c r="AC348" s="7">
        <v>171.1</v>
      </c>
      <c r="AD348" s="7">
        <v>166.1</v>
      </c>
      <c r="AE348" s="7">
        <v>174.1</v>
      </c>
    </row>
    <row r="349" spans="1:31" x14ac:dyDescent="0.35">
      <c r="A349" s="6" t="s">
        <v>34</v>
      </c>
      <c r="B349" s="6">
        <v>2022</v>
      </c>
      <c r="C349" s="6" t="s">
        <v>42</v>
      </c>
      <c r="D349" s="6" t="str">
        <f t="shared" si="32"/>
        <v>September 2022</v>
      </c>
      <c r="E349" s="7">
        <v>163.5</v>
      </c>
      <c r="F349" s="7">
        <v>209.2</v>
      </c>
      <c r="G349" s="7">
        <v>169.7</v>
      </c>
      <c r="H349" s="7">
        <v>169.7</v>
      </c>
      <c r="I349" s="7">
        <v>188.7</v>
      </c>
      <c r="J349" s="7">
        <v>165.7</v>
      </c>
      <c r="K349" s="7">
        <v>191.8</v>
      </c>
      <c r="L349" s="7">
        <v>169.1</v>
      </c>
      <c r="M349" s="7">
        <v>121.6</v>
      </c>
      <c r="N349" s="7">
        <v>197.3</v>
      </c>
      <c r="O349" s="7">
        <v>169.4</v>
      </c>
      <c r="P349" s="7">
        <v>187.4</v>
      </c>
      <c r="Q349" s="7">
        <v>177.8</v>
      </c>
      <c r="R349" s="7">
        <v>195.9</v>
      </c>
      <c r="S349" s="7">
        <v>180.9</v>
      </c>
      <c r="T349" s="7">
        <v>174.3</v>
      </c>
      <c r="U349" s="7">
        <v>179.9</v>
      </c>
      <c r="V349" s="7">
        <v>169.5</v>
      </c>
      <c r="W349" s="7">
        <v>179.5</v>
      </c>
      <c r="X349" s="7">
        <v>169.5</v>
      </c>
      <c r="Y349" s="7">
        <v>177.8</v>
      </c>
      <c r="Z349" s="7">
        <v>162.30000000000001</v>
      </c>
      <c r="AA349" s="7">
        <v>167.6</v>
      </c>
      <c r="AB349" s="7">
        <v>173.1</v>
      </c>
      <c r="AC349" s="7">
        <v>170.9</v>
      </c>
      <c r="AD349" s="7">
        <v>169.7</v>
      </c>
      <c r="AE349" s="7">
        <v>175.3</v>
      </c>
    </row>
    <row r="350" spans="1:31" x14ac:dyDescent="0.35">
      <c r="A350" s="6" t="s">
        <v>30</v>
      </c>
      <c r="B350" s="6">
        <v>2022</v>
      </c>
      <c r="C350" s="6" t="s">
        <v>43</v>
      </c>
      <c r="D350" s="6" t="str">
        <f t="shared" si="32"/>
        <v>October 2022</v>
      </c>
      <c r="E350" s="7">
        <v>164.7</v>
      </c>
      <c r="F350" s="7">
        <v>208.8</v>
      </c>
      <c r="G350" s="7">
        <v>170.3</v>
      </c>
      <c r="H350" s="7">
        <v>170.9</v>
      </c>
      <c r="I350" s="7">
        <v>191.6</v>
      </c>
      <c r="J350" s="7">
        <v>162.19999999999999</v>
      </c>
      <c r="K350" s="7">
        <v>184.8</v>
      </c>
      <c r="L350" s="7">
        <v>169.7</v>
      </c>
      <c r="M350" s="7">
        <v>121.1</v>
      </c>
      <c r="N350" s="7">
        <v>201.6</v>
      </c>
      <c r="O350" s="7">
        <v>175.8</v>
      </c>
      <c r="P350" s="7">
        <v>185.6</v>
      </c>
      <c r="Q350" s="7">
        <v>177.4</v>
      </c>
      <c r="R350" s="7">
        <v>194.9</v>
      </c>
      <c r="S350" s="7">
        <v>186.1</v>
      </c>
      <c r="T350" s="7">
        <v>184.4</v>
      </c>
      <c r="U350" s="7">
        <v>185.9</v>
      </c>
      <c r="V350" s="7">
        <f>AVERAGE(V345:V349)</f>
        <v>169.03455210049037</v>
      </c>
      <c r="W350" s="7">
        <v>180.8</v>
      </c>
      <c r="X350" s="7">
        <v>174.4</v>
      </c>
      <c r="Y350" s="7">
        <v>181.2</v>
      </c>
      <c r="Z350" s="7">
        <v>167.4</v>
      </c>
      <c r="AA350" s="7">
        <v>170.6</v>
      </c>
      <c r="AB350" s="7">
        <v>176.5</v>
      </c>
      <c r="AC350" s="7">
        <v>172</v>
      </c>
      <c r="AD350" s="7">
        <v>173.9</v>
      </c>
      <c r="AE350" s="7">
        <v>177.9</v>
      </c>
    </row>
    <row r="351" spans="1:31" x14ac:dyDescent="0.35">
      <c r="A351" s="6" t="s">
        <v>33</v>
      </c>
      <c r="B351" s="6">
        <v>2022</v>
      </c>
      <c r="C351" s="6" t="s">
        <v>43</v>
      </c>
      <c r="D351" s="6" t="str">
        <f t="shared" si="32"/>
        <v>October 2022</v>
      </c>
      <c r="E351" s="7">
        <v>166.4</v>
      </c>
      <c r="F351" s="7">
        <v>214.9</v>
      </c>
      <c r="G351" s="7">
        <v>171.9</v>
      </c>
      <c r="H351" s="7">
        <v>171</v>
      </c>
      <c r="I351" s="7">
        <v>177.7</v>
      </c>
      <c r="J351" s="7">
        <v>165.7</v>
      </c>
      <c r="K351" s="7">
        <v>228.6</v>
      </c>
      <c r="L351" s="7">
        <v>169.9</v>
      </c>
      <c r="M351" s="7">
        <v>123.4</v>
      </c>
      <c r="N351" s="7">
        <v>196.4</v>
      </c>
      <c r="O351" s="7">
        <v>161.6</v>
      </c>
      <c r="P351" s="7">
        <v>191.5</v>
      </c>
      <c r="Q351" s="7">
        <v>183.3</v>
      </c>
      <c r="R351" s="7">
        <v>200.1</v>
      </c>
      <c r="S351" s="7">
        <v>175.5</v>
      </c>
      <c r="T351" s="7">
        <v>162.6</v>
      </c>
      <c r="U351" s="7">
        <v>173.6</v>
      </c>
      <c r="V351" s="7">
        <v>171.2</v>
      </c>
      <c r="W351" s="7">
        <v>180</v>
      </c>
      <c r="X351" s="7">
        <v>166</v>
      </c>
      <c r="Y351" s="7">
        <v>174.7</v>
      </c>
      <c r="Z351" s="7">
        <v>158.80000000000001</v>
      </c>
      <c r="AA351" s="7">
        <v>166.3</v>
      </c>
      <c r="AB351" s="7">
        <v>171.2</v>
      </c>
      <c r="AC351" s="7">
        <v>172.3</v>
      </c>
      <c r="AD351" s="7">
        <v>166.8</v>
      </c>
      <c r="AE351" s="7">
        <v>175.3</v>
      </c>
    </row>
    <row r="352" spans="1:31" x14ac:dyDescent="0.35">
      <c r="A352" s="6" t="s">
        <v>34</v>
      </c>
      <c r="B352" s="6">
        <v>2022</v>
      </c>
      <c r="C352" s="6" t="s">
        <v>43</v>
      </c>
      <c r="D352" s="6" t="str">
        <f t="shared" si="32"/>
        <v>October 2022</v>
      </c>
      <c r="E352" s="7">
        <v>165.2</v>
      </c>
      <c r="F352" s="7">
        <v>210.9</v>
      </c>
      <c r="G352" s="7">
        <v>170.9</v>
      </c>
      <c r="H352" s="7">
        <v>170.9</v>
      </c>
      <c r="I352" s="7">
        <v>186.5</v>
      </c>
      <c r="J352" s="7">
        <v>163.80000000000001</v>
      </c>
      <c r="K352" s="7">
        <v>199.7</v>
      </c>
      <c r="L352" s="7">
        <v>169.8</v>
      </c>
      <c r="M352" s="7">
        <v>121.9</v>
      </c>
      <c r="N352" s="7">
        <v>199.9</v>
      </c>
      <c r="O352" s="7">
        <v>169.9</v>
      </c>
      <c r="P352" s="7">
        <v>188.3</v>
      </c>
      <c r="Q352" s="7">
        <v>179.6</v>
      </c>
      <c r="R352" s="7">
        <v>196.3</v>
      </c>
      <c r="S352" s="7">
        <v>181.9</v>
      </c>
      <c r="T352" s="7">
        <v>175.3</v>
      </c>
      <c r="U352" s="7">
        <v>181</v>
      </c>
      <c r="V352" s="7">
        <v>171.2</v>
      </c>
      <c r="W352" s="7">
        <v>180.5</v>
      </c>
      <c r="X352" s="7">
        <v>170.4</v>
      </c>
      <c r="Y352" s="7">
        <v>178.7</v>
      </c>
      <c r="Z352" s="7">
        <v>162.9</v>
      </c>
      <c r="AA352" s="7">
        <v>168.2</v>
      </c>
      <c r="AB352" s="7">
        <v>173.4</v>
      </c>
      <c r="AC352" s="7">
        <v>172.1</v>
      </c>
      <c r="AD352" s="7">
        <v>170.5</v>
      </c>
      <c r="AE352" s="7">
        <v>176.7</v>
      </c>
    </row>
    <row r="353" spans="1:31" x14ac:dyDescent="0.35">
      <c r="A353" s="6" t="s">
        <v>30</v>
      </c>
      <c r="B353" s="6">
        <v>2022</v>
      </c>
      <c r="C353" s="6" t="s">
        <v>45</v>
      </c>
      <c r="D353" s="6" t="str">
        <f t="shared" si="32"/>
        <v>November 2022</v>
      </c>
      <c r="E353" s="7">
        <v>166.9</v>
      </c>
      <c r="F353" s="7">
        <v>207.2</v>
      </c>
      <c r="G353" s="7">
        <v>180.2</v>
      </c>
      <c r="H353" s="7">
        <v>172.3</v>
      </c>
      <c r="I353" s="7">
        <v>194</v>
      </c>
      <c r="J353" s="7">
        <v>159.1</v>
      </c>
      <c r="K353" s="7">
        <v>171.6</v>
      </c>
      <c r="L353" s="7">
        <v>170.2</v>
      </c>
      <c r="M353" s="7">
        <v>121.5</v>
      </c>
      <c r="N353" s="7">
        <v>204.8</v>
      </c>
      <c r="O353" s="7">
        <v>176.4</v>
      </c>
      <c r="P353" s="7">
        <v>186.9</v>
      </c>
      <c r="Q353" s="7">
        <v>176.6</v>
      </c>
      <c r="R353" s="7">
        <v>195.5</v>
      </c>
      <c r="S353" s="7">
        <v>187.2</v>
      </c>
      <c r="T353" s="7">
        <v>185.2</v>
      </c>
      <c r="U353" s="7">
        <v>186.9</v>
      </c>
      <c r="V353" s="7">
        <f>AVERAGE(V348:V352)</f>
        <v>170.08691042009809</v>
      </c>
      <c r="W353" s="7">
        <v>181.9</v>
      </c>
      <c r="X353" s="7">
        <v>175.5</v>
      </c>
      <c r="Y353" s="7">
        <v>182.3</v>
      </c>
      <c r="Z353" s="7">
        <v>167.5</v>
      </c>
      <c r="AA353" s="7">
        <v>170.8</v>
      </c>
      <c r="AB353" s="7">
        <v>176.9</v>
      </c>
      <c r="AC353" s="7">
        <v>173.4</v>
      </c>
      <c r="AD353" s="7">
        <v>174.6</v>
      </c>
      <c r="AE353" s="7">
        <v>177.8</v>
      </c>
    </row>
    <row r="354" spans="1:31" x14ac:dyDescent="0.35">
      <c r="A354" s="6" t="s">
        <v>33</v>
      </c>
      <c r="B354" s="6">
        <v>2022</v>
      </c>
      <c r="C354" s="6" t="s">
        <v>45</v>
      </c>
      <c r="D354" s="6" t="str">
        <f t="shared" si="32"/>
        <v>November 2022</v>
      </c>
      <c r="E354" s="7">
        <v>168.4</v>
      </c>
      <c r="F354" s="7">
        <v>213.4</v>
      </c>
      <c r="G354" s="7">
        <v>183.2</v>
      </c>
      <c r="H354" s="7">
        <v>172.3</v>
      </c>
      <c r="I354" s="7">
        <v>180</v>
      </c>
      <c r="J354" s="7">
        <v>162.6</v>
      </c>
      <c r="K354" s="7">
        <v>205.5</v>
      </c>
      <c r="L354" s="7">
        <v>171</v>
      </c>
      <c r="M354" s="7">
        <v>123.4</v>
      </c>
      <c r="N354" s="7">
        <v>198.8</v>
      </c>
      <c r="O354" s="7">
        <v>162.1</v>
      </c>
      <c r="P354" s="7">
        <v>192.4</v>
      </c>
      <c r="Q354" s="7">
        <v>181.3</v>
      </c>
      <c r="R354" s="7">
        <v>200.6</v>
      </c>
      <c r="S354" s="7">
        <v>176.7</v>
      </c>
      <c r="T354" s="7">
        <v>163.5</v>
      </c>
      <c r="U354" s="7">
        <v>174.7</v>
      </c>
      <c r="V354" s="7">
        <v>171.8</v>
      </c>
      <c r="W354" s="7">
        <v>180.3</v>
      </c>
      <c r="X354" s="7">
        <v>166.9</v>
      </c>
      <c r="Y354" s="7">
        <v>175.8</v>
      </c>
      <c r="Z354" s="7">
        <v>158.9</v>
      </c>
      <c r="AA354" s="7">
        <v>166.7</v>
      </c>
      <c r="AB354" s="7">
        <v>171.5</v>
      </c>
      <c r="AC354" s="7">
        <v>173.8</v>
      </c>
      <c r="AD354" s="7">
        <v>167.4</v>
      </c>
      <c r="AE354" s="7">
        <v>174.1</v>
      </c>
    </row>
    <row r="355" spans="1:31" x14ac:dyDescent="0.35">
      <c r="A355" s="6" t="s">
        <v>34</v>
      </c>
      <c r="B355" s="6">
        <v>2022</v>
      </c>
      <c r="C355" s="6" t="s">
        <v>45</v>
      </c>
      <c r="D355" s="6" t="str">
        <f t="shared" si="32"/>
        <v>November 2022</v>
      </c>
      <c r="E355" s="7">
        <v>167.4</v>
      </c>
      <c r="F355" s="7">
        <v>209.4</v>
      </c>
      <c r="G355" s="7">
        <v>181.4</v>
      </c>
      <c r="H355" s="7">
        <v>172.3</v>
      </c>
      <c r="I355" s="7">
        <v>188.9</v>
      </c>
      <c r="J355" s="7">
        <v>160.69999999999999</v>
      </c>
      <c r="K355" s="7">
        <v>183.1</v>
      </c>
      <c r="L355" s="7">
        <v>170.5</v>
      </c>
      <c r="M355" s="7">
        <v>122.1</v>
      </c>
      <c r="N355" s="7">
        <v>202.8</v>
      </c>
      <c r="O355" s="7">
        <v>170.4</v>
      </c>
      <c r="P355" s="7">
        <v>189.5</v>
      </c>
      <c r="Q355" s="7">
        <v>178.3</v>
      </c>
      <c r="R355" s="7">
        <v>196.9</v>
      </c>
      <c r="S355" s="7">
        <v>183.1</v>
      </c>
      <c r="T355" s="7">
        <v>176.2</v>
      </c>
      <c r="U355" s="7">
        <v>182.1</v>
      </c>
      <c r="V355" s="7">
        <v>171.8</v>
      </c>
      <c r="W355" s="7">
        <v>181.3</v>
      </c>
      <c r="X355" s="7">
        <v>171.4</v>
      </c>
      <c r="Y355" s="7">
        <v>179.8</v>
      </c>
      <c r="Z355" s="7">
        <v>163</v>
      </c>
      <c r="AA355" s="7">
        <v>168.5</v>
      </c>
      <c r="AB355" s="7">
        <v>173.7</v>
      </c>
      <c r="AC355" s="7">
        <v>173.6</v>
      </c>
      <c r="AD355" s="7">
        <v>171.1</v>
      </c>
      <c r="AE355" s="7">
        <v>176.5</v>
      </c>
    </row>
    <row r="356" spans="1:31" x14ac:dyDescent="0.35">
      <c r="A356" s="6" t="s">
        <v>30</v>
      </c>
      <c r="B356" s="6">
        <v>2022</v>
      </c>
      <c r="C356" s="6" t="s">
        <v>46</v>
      </c>
      <c r="D356" s="6" t="str">
        <f t="shared" si="32"/>
        <v>December 2022</v>
      </c>
      <c r="E356" s="7">
        <v>168.8</v>
      </c>
      <c r="F356" s="7">
        <v>206.9</v>
      </c>
      <c r="G356" s="7">
        <v>189.1</v>
      </c>
      <c r="H356" s="7">
        <v>173.4</v>
      </c>
      <c r="I356" s="7">
        <v>193.9</v>
      </c>
      <c r="J356" s="7">
        <v>156.69999999999999</v>
      </c>
      <c r="K356" s="7">
        <v>150.19999999999999</v>
      </c>
      <c r="L356" s="7">
        <v>170.5</v>
      </c>
      <c r="M356" s="7">
        <v>121.2</v>
      </c>
      <c r="N356" s="7">
        <v>207.5</v>
      </c>
      <c r="O356" s="7">
        <v>176.8</v>
      </c>
      <c r="P356" s="7">
        <v>187.7</v>
      </c>
      <c r="Q356" s="7">
        <v>174.4</v>
      </c>
      <c r="R356" s="7">
        <v>195.9</v>
      </c>
      <c r="S356" s="7">
        <v>188.1</v>
      </c>
      <c r="T356" s="7">
        <v>185.9</v>
      </c>
      <c r="U356" s="7">
        <v>187.8</v>
      </c>
      <c r="V356" s="7">
        <f>AVERAGE(V351:V355)</f>
        <v>171.21738208401962</v>
      </c>
      <c r="W356" s="7">
        <v>182.8</v>
      </c>
      <c r="X356" s="7">
        <v>176.4</v>
      </c>
      <c r="Y356" s="7">
        <v>183.5</v>
      </c>
      <c r="Z356" s="7">
        <v>167.8</v>
      </c>
      <c r="AA356" s="7">
        <v>171.2</v>
      </c>
      <c r="AB356" s="7">
        <v>177.3</v>
      </c>
      <c r="AC356" s="7">
        <v>175.7</v>
      </c>
      <c r="AD356" s="7">
        <v>175.5</v>
      </c>
      <c r="AE356" s="7">
        <v>177.1</v>
      </c>
    </row>
    <row r="357" spans="1:31" x14ac:dyDescent="0.35">
      <c r="A357" s="6" t="s">
        <v>33</v>
      </c>
      <c r="B357" s="6">
        <v>2022</v>
      </c>
      <c r="C357" s="6" t="s">
        <v>46</v>
      </c>
      <c r="D357" s="6" t="str">
        <f t="shared" si="32"/>
        <v>December 2022</v>
      </c>
      <c r="E357" s="7">
        <v>170.2</v>
      </c>
      <c r="F357" s="7">
        <v>212.9</v>
      </c>
      <c r="G357" s="7">
        <v>191.9</v>
      </c>
      <c r="H357" s="7">
        <v>173.9</v>
      </c>
      <c r="I357" s="7">
        <v>179.1</v>
      </c>
      <c r="J357" s="7">
        <v>159.5</v>
      </c>
      <c r="K357" s="7">
        <v>178.7</v>
      </c>
      <c r="L357" s="7">
        <v>171.3</v>
      </c>
      <c r="M357" s="7">
        <v>123.1</v>
      </c>
      <c r="N357" s="7">
        <v>200.5</v>
      </c>
      <c r="O357" s="7">
        <v>162.80000000000001</v>
      </c>
      <c r="P357" s="7">
        <v>193.3</v>
      </c>
      <c r="Q357" s="7">
        <v>178.6</v>
      </c>
      <c r="R357" s="7">
        <v>201.1</v>
      </c>
      <c r="S357" s="7">
        <v>177.7</v>
      </c>
      <c r="T357" s="7">
        <v>164.5</v>
      </c>
      <c r="U357" s="7">
        <v>175.7</v>
      </c>
      <c r="V357" s="7">
        <v>170.7</v>
      </c>
      <c r="W357" s="7">
        <v>180.6</v>
      </c>
      <c r="X357" s="7">
        <v>167.3</v>
      </c>
      <c r="Y357" s="7">
        <v>177.2</v>
      </c>
      <c r="Z357" s="7">
        <v>159.4</v>
      </c>
      <c r="AA357" s="7">
        <v>167.1</v>
      </c>
      <c r="AB357" s="7">
        <v>171.8</v>
      </c>
      <c r="AC357" s="7">
        <v>176</v>
      </c>
      <c r="AD357" s="7">
        <v>168.2</v>
      </c>
      <c r="AE357" s="7">
        <v>174.1</v>
      </c>
    </row>
    <row r="358" spans="1:31" x14ac:dyDescent="0.35">
      <c r="A358" s="6" t="s">
        <v>34</v>
      </c>
      <c r="B358" s="6">
        <v>2022</v>
      </c>
      <c r="C358" s="6" t="s">
        <v>46</v>
      </c>
      <c r="D358" s="6" t="str">
        <f t="shared" si="32"/>
        <v>December 2022</v>
      </c>
      <c r="E358" s="7">
        <v>169.2</v>
      </c>
      <c r="F358" s="7">
        <v>209</v>
      </c>
      <c r="G358" s="7">
        <v>190.2</v>
      </c>
      <c r="H358" s="7">
        <v>173.6</v>
      </c>
      <c r="I358" s="7">
        <v>188.5</v>
      </c>
      <c r="J358" s="7">
        <v>158</v>
      </c>
      <c r="K358" s="7">
        <v>159.9</v>
      </c>
      <c r="L358" s="7">
        <v>170.8</v>
      </c>
      <c r="M358" s="7">
        <v>121.8</v>
      </c>
      <c r="N358" s="7">
        <v>205.2</v>
      </c>
      <c r="O358" s="7">
        <v>171</v>
      </c>
      <c r="P358" s="7">
        <v>190.3</v>
      </c>
      <c r="Q358" s="7">
        <v>175.9</v>
      </c>
      <c r="R358" s="7">
        <v>197.3</v>
      </c>
      <c r="S358" s="7">
        <v>184</v>
      </c>
      <c r="T358" s="7">
        <v>177</v>
      </c>
      <c r="U358" s="7">
        <v>183</v>
      </c>
      <c r="V358" s="7">
        <v>170.7</v>
      </c>
      <c r="W358" s="7">
        <v>182</v>
      </c>
      <c r="X358" s="7">
        <v>172.1</v>
      </c>
      <c r="Y358" s="7">
        <v>181.1</v>
      </c>
      <c r="Z358" s="7">
        <v>163.4</v>
      </c>
      <c r="AA358" s="7">
        <v>168.9</v>
      </c>
      <c r="AB358" s="7">
        <v>174.1</v>
      </c>
      <c r="AC358" s="7">
        <v>175.8</v>
      </c>
      <c r="AD358" s="7">
        <v>172</v>
      </c>
      <c r="AE358" s="7">
        <v>175.7</v>
      </c>
    </row>
    <row r="359" spans="1:31" x14ac:dyDescent="0.35">
      <c r="A359" s="6" t="s">
        <v>30</v>
      </c>
      <c r="B359" s="6">
        <v>2023</v>
      </c>
      <c r="C359" s="6" t="s">
        <v>31</v>
      </c>
      <c r="D359" s="6" t="str">
        <f t="shared" si="32"/>
        <v>January 2023</v>
      </c>
      <c r="E359" s="7">
        <v>174</v>
      </c>
      <c r="F359" s="7">
        <v>208.3</v>
      </c>
      <c r="G359" s="7">
        <v>192.9</v>
      </c>
      <c r="H359" s="7">
        <v>174.3</v>
      </c>
      <c r="I359" s="7">
        <v>192.6</v>
      </c>
      <c r="J359" s="7">
        <v>156.30000000000001</v>
      </c>
      <c r="K359" s="7">
        <v>142.9</v>
      </c>
      <c r="L359" s="7">
        <v>170.7</v>
      </c>
      <c r="M359" s="7">
        <v>120.3</v>
      </c>
      <c r="N359" s="7">
        <v>210.5</v>
      </c>
      <c r="O359" s="7">
        <v>176.9</v>
      </c>
      <c r="P359" s="7">
        <v>188.5</v>
      </c>
      <c r="Q359" s="7">
        <v>175</v>
      </c>
      <c r="R359" s="7">
        <v>196.9</v>
      </c>
      <c r="S359" s="7">
        <v>189</v>
      </c>
      <c r="T359" s="7">
        <v>186.3</v>
      </c>
      <c r="U359" s="7">
        <v>188.6</v>
      </c>
      <c r="V359" s="7">
        <f>AVERAGE(V354:V358)</f>
        <v>171.24347641680393</v>
      </c>
      <c r="W359" s="7">
        <v>183.2</v>
      </c>
      <c r="X359" s="7">
        <v>177.2</v>
      </c>
      <c r="Y359" s="7">
        <v>184.7</v>
      </c>
      <c r="Z359" s="7">
        <v>168.2</v>
      </c>
      <c r="AA359" s="7">
        <v>171.8</v>
      </c>
      <c r="AB359" s="7">
        <v>177.8</v>
      </c>
      <c r="AC359" s="7">
        <v>178.4</v>
      </c>
      <c r="AD359" s="7">
        <v>176.5</v>
      </c>
      <c r="AE359" s="7">
        <v>177.8</v>
      </c>
    </row>
    <row r="360" spans="1:31" x14ac:dyDescent="0.35">
      <c r="A360" s="6" t="s">
        <v>33</v>
      </c>
      <c r="B360" s="6">
        <v>2023</v>
      </c>
      <c r="C360" s="6" t="s">
        <v>31</v>
      </c>
      <c r="D360" s="6" t="str">
        <f t="shared" si="32"/>
        <v>January 2023</v>
      </c>
      <c r="E360" s="7">
        <v>173.3</v>
      </c>
      <c r="F360" s="7">
        <v>215.2</v>
      </c>
      <c r="G360" s="7">
        <v>197</v>
      </c>
      <c r="H360" s="7">
        <v>175.2</v>
      </c>
      <c r="I360" s="7">
        <v>178</v>
      </c>
      <c r="J360" s="7">
        <v>160.5</v>
      </c>
      <c r="K360" s="7">
        <v>175.3</v>
      </c>
      <c r="L360" s="7">
        <v>171.2</v>
      </c>
      <c r="M360" s="7">
        <v>122.7</v>
      </c>
      <c r="N360" s="7">
        <v>204.3</v>
      </c>
      <c r="O360" s="7">
        <v>163.69999999999999</v>
      </c>
      <c r="P360" s="7">
        <v>194.3</v>
      </c>
      <c r="Q360" s="7">
        <v>179.5</v>
      </c>
      <c r="R360" s="7">
        <v>201.6</v>
      </c>
      <c r="S360" s="7">
        <v>178.7</v>
      </c>
      <c r="T360" s="7">
        <v>165.3</v>
      </c>
      <c r="U360" s="7">
        <v>176.6</v>
      </c>
      <c r="V360" s="7">
        <v>172.1</v>
      </c>
      <c r="W360" s="7">
        <v>180.1</v>
      </c>
      <c r="X360" s="7">
        <v>168</v>
      </c>
      <c r="Y360" s="7">
        <v>178.5</v>
      </c>
      <c r="Z360" s="7">
        <v>159.5</v>
      </c>
      <c r="AA360" s="7">
        <v>167.8</v>
      </c>
      <c r="AB360" s="7">
        <v>171.8</v>
      </c>
      <c r="AC360" s="7">
        <v>178.8</v>
      </c>
      <c r="AD360" s="7">
        <v>168.9</v>
      </c>
      <c r="AE360" s="7">
        <v>174.9</v>
      </c>
    </row>
    <row r="361" spans="1:31" x14ac:dyDescent="0.35">
      <c r="A361" s="6" t="s">
        <v>34</v>
      </c>
      <c r="B361" s="6">
        <v>2023</v>
      </c>
      <c r="C361" s="6" t="s">
        <v>31</v>
      </c>
      <c r="D361" s="6" t="str">
        <f t="shared" si="32"/>
        <v>January 2023</v>
      </c>
      <c r="E361" s="7">
        <v>173.8</v>
      </c>
      <c r="F361" s="7">
        <v>210.7</v>
      </c>
      <c r="G361" s="7">
        <v>194.5</v>
      </c>
      <c r="H361" s="7">
        <v>174.6</v>
      </c>
      <c r="I361" s="7">
        <v>187.2</v>
      </c>
      <c r="J361" s="7">
        <v>158.30000000000001</v>
      </c>
      <c r="K361" s="7">
        <v>153.9</v>
      </c>
      <c r="L361" s="7">
        <v>170.9</v>
      </c>
      <c r="M361" s="7">
        <v>121.1</v>
      </c>
      <c r="N361" s="7">
        <v>208.4</v>
      </c>
      <c r="O361" s="7">
        <v>171.4</v>
      </c>
      <c r="P361" s="7">
        <v>191.2</v>
      </c>
      <c r="Q361" s="7">
        <v>176.7</v>
      </c>
      <c r="R361" s="7">
        <v>198.2</v>
      </c>
      <c r="S361" s="7">
        <v>184.9</v>
      </c>
      <c r="T361" s="7">
        <v>177.6</v>
      </c>
      <c r="U361" s="7">
        <v>183.8</v>
      </c>
      <c r="V361" s="7">
        <v>172.1</v>
      </c>
      <c r="W361" s="7">
        <v>182</v>
      </c>
      <c r="X361" s="7">
        <v>172.9</v>
      </c>
      <c r="Y361" s="7">
        <v>182.3</v>
      </c>
      <c r="Z361" s="7">
        <v>163.6</v>
      </c>
      <c r="AA361" s="7">
        <v>169.5</v>
      </c>
      <c r="AB361" s="7">
        <v>174.3</v>
      </c>
      <c r="AC361" s="7">
        <v>178.6</v>
      </c>
      <c r="AD361" s="7">
        <v>172.8</v>
      </c>
      <c r="AE361" s="7">
        <v>176.5</v>
      </c>
    </row>
    <row r="362" spans="1:31" x14ac:dyDescent="0.35">
      <c r="A362" s="6" t="s">
        <v>30</v>
      </c>
      <c r="B362" s="6">
        <v>2023</v>
      </c>
      <c r="C362" s="6" t="s">
        <v>35</v>
      </c>
      <c r="D362" s="6" t="str">
        <f t="shared" si="32"/>
        <v>February 2023</v>
      </c>
      <c r="E362" s="7">
        <v>174.2</v>
      </c>
      <c r="F362" s="7">
        <v>205.2</v>
      </c>
      <c r="G362" s="7">
        <v>173.9</v>
      </c>
      <c r="H362" s="7">
        <v>177</v>
      </c>
      <c r="I362" s="7">
        <v>183.4</v>
      </c>
      <c r="J362" s="7">
        <v>167.2</v>
      </c>
      <c r="K362" s="7">
        <v>140.9</v>
      </c>
      <c r="L362" s="7">
        <v>170.4</v>
      </c>
      <c r="M362" s="7">
        <v>119.1</v>
      </c>
      <c r="N362" s="7">
        <v>212.1</v>
      </c>
      <c r="O362" s="7">
        <v>177.6</v>
      </c>
      <c r="P362" s="7">
        <v>189.9</v>
      </c>
      <c r="Q362" s="7">
        <v>174.8</v>
      </c>
      <c r="R362" s="7">
        <v>198.3</v>
      </c>
      <c r="S362" s="7">
        <v>190</v>
      </c>
      <c r="T362" s="7">
        <v>187</v>
      </c>
      <c r="U362" s="7">
        <v>189.6</v>
      </c>
      <c r="V362" s="7">
        <f>AVERAGE(V357:V361)</f>
        <v>171.36869528336078</v>
      </c>
      <c r="W362" s="7">
        <v>181.6</v>
      </c>
      <c r="X362" s="7">
        <v>178.6</v>
      </c>
      <c r="Y362" s="7">
        <v>186.6</v>
      </c>
      <c r="Z362" s="7">
        <v>169</v>
      </c>
      <c r="AA362" s="7">
        <v>172.8</v>
      </c>
      <c r="AB362" s="7">
        <v>178.5</v>
      </c>
      <c r="AC362" s="7">
        <v>180.7</v>
      </c>
      <c r="AD362" s="7">
        <v>177.9</v>
      </c>
      <c r="AE362" s="7">
        <v>178</v>
      </c>
    </row>
    <row r="363" spans="1:31" x14ac:dyDescent="0.35">
      <c r="A363" s="6" t="s">
        <v>33</v>
      </c>
      <c r="B363" s="6">
        <v>2023</v>
      </c>
      <c r="C363" s="6" t="s">
        <v>35</v>
      </c>
      <c r="D363" s="6" t="str">
        <f t="shared" si="32"/>
        <v>February 2023</v>
      </c>
      <c r="E363" s="7">
        <v>174.7</v>
      </c>
      <c r="F363" s="7">
        <v>212.2</v>
      </c>
      <c r="G363" s="7">
        <v>177.2</v>
      </c>
      <c r="H363" s="7">
        <v>177.9</v>
      </c>
      <c r="I363" s="7">
        <v>172.2</v>
      </c>
      <c r="J363" s="7">
        <v>172.1</v>
      </c>
      <c r="K363" s="7">
        <v>175.8</v>
      </c>
      <c r="L363" s="7">
        <v>172.2</v>
      </c>
      <c r="M363" s="7">
        <v>121.9</v>
      </c>
      <c r="N363" s="7">
        <v>204.8</v>
      </c>
      <c r="O363" s="7">
        <v>164.9</v>
      </c>
      <c r="P363" s="7">
        <v>196.6</v>
      </c>
      <c r="Q363" s="7">
        <v>180.7</v>
      </c>
      <c r="R363" s="7">
        <v>202.7</v>
      </c>
      <c r="S363" s="7">
        <v>180.3</v>
      </c>
      <c r="T363" s="7">
        <v>167</v>
      </c>
      <c r="U363" s="7">
        <v>178.2</v>
      </c>
      <c r="V363" s="7">
        <v>173.5</v>
      </c>
      <c r="W363" s="7">
        <v>182.8</v>
      </c>
      <c r="X363" s="7">
        <v>169.2</v>
      </c>
      <c r="Y363" s="7">
        <v>180.8</v>
      </c>
      <c r="Z363" s="7">
        <v>159.80000000000001</v>
      </c>
      <c r="AA363" s="7">
        <v>168.4</v>
      </c>
      <c r="AB363" s="7">
        <v>172.5</v>
      </c>
      <c r="AC363" s="7">
        <v>181.4</v>
      </c>
      <c r="AD363" s="7">
        <v>170</v>
      </c>
      <c r="AE363" s="7">
        <v>176.3</v>
      </c>
    </row>
    <row r="364" spans="1:31" x14ac:dyDescent="0.35">
      <c r="A364" s="6" t="s">
        <v>34</v>
      </c>
      <c r="B364" s="6">
        <v>2023</v>
      </c>
      <c r="C364" s="6" t="s">
        <v>35</v>
      </c>
      <c r="D364" s="6" t="str">
        <f t="shared" si="32"/>
        <v>February 2023</v>
      </c>
      <c r="E364" s="7">
        <v>174.4</v>
      </c>
      <c r="F364" s="7">
        <v>207.7</v>
      </c>
      <c r="G364" s="7">
        <v>175.2</v>
      </c>
      <c r="H364" s="7">
        <v>177.3</v>
      </c>
      <c r="I364" s="7">
        <v>179.3</v>
      </c>
      <c r="J364" s="7">
        <v>169.5</v>
      </c>
      <c r="K364" s="7">
        <v>152.69999999999999</v>
      </c>
      <c r="L364" s="7">
        <v>171</v>
      </c>
      <c r="M364" s="7">
        <v>120</v>
      </c>
      <c r="N364" s="7">
        <v>209.7</v>
      </c>
      <c r="O364" s="7">
        <v>172.3</v>
      </c>
      <c r="P364" s="7">
        <v>193</v>
      </c>
      <c r="Q364" s="7">
        <v>177</v>
      </c>
      <c r="R364" s="7">
        <v>199.5</v>
      </c>
      <c r="S364" s="7">
        <v>186.2</v>
      </c>
      <c r="T364" s="7">
        <v>178.7</v>
      </c>
      <c r="U364" s="7">
        <v>185.1</v>
      </c>
      <c r="V364" s="7">
        <v>173.5</v>
      </c>
      <c r="W364" s="7">
        <v>182.1</v>
      </c>
      <c r="X364" s="7">
        <v>174.2</v>
      </c>
      <c r="Y364" s="7">
        <v>184.4</v>
      </c>
      <c r="Z364" s="7">
        <v>164.2</v>
      </c>
      <c r="AA364" s="7">
        <v>170.3</v>
      </c>
      <c r="AB364" s="7">
        <v>175</v>
      </c>
      <c r="AC364" s="7">
        <v>181</v>
      </c>
      <c r="AD364" s="7">
        <v>174.1</v>
      </c>
      <c r="AE364" s="7">
        <v>177.2</v>
      </c>
    </row>
    <row r="365" spans="1:31" x14ac:dyDescent="0.35">
      <c r="A365" s="6" t="s">
        <v>30</v>
      </c>
      <c r="B365" s="6">
        <v>2023</v>
      </c>
      <c r="C365" s="6" t="s">
        <v>36</v>
      </c>
      <c r="D365" s="6" t="str">
        <f t="shared" si="32"/>
        <v>March 2023</v>
      </c>
      <c r="E365" s="7">
        <v>174.3</v>
      </c>
      <c r="F365" s="7">
        <v>205.2</v>
      </c>
      <c r="G365" s="7">
        <v>173.9</v>
      </c>
      <c r="H365" s="7">
        <v>177</v>
      </c>
      <c r="I365" s="7">
        <v>183.3</v>
      </c>
      <c r="J365" s="7">
        <v>167.2</v>
      </c>
      <c r="K365" s="7">
        <v>140.9</v>
      </c>
      <c r="L365" s="7">
        <v>170.5</v>
      </c>
      <c r="M365" s="7">
        <v>119.1</v>
      </c>
      <c r="N365" s="7">
        <v>212.1</v>
      </c>
      <c r="O365" s="7">
        <v>177.6</v>
      </c>
      <c r="P365" s="7">
        <v>189.9</v>
      </c>
      <c r="Q365" s="7">
        <v>174.8</v>
      </c>
      <c r="R365" s="7">
        <v>198.4</v>
      </c>
      <c r="S365" s="7">
        <v>190</v>
      </c>
      <c r="T365" s="7">
        <v>187</v>
      </c>
      <c r="U365" s="7">
        <v>189.6</v>
      </c>
      <c r="V365" s="7">
        <f>AVERAGE(V360:V364)</f>
        <v>172.51373905667214</v>
      </c>
      <c r="W365" s="7">
        <v>181.4</v>
      </c>
      <c r="X365" s="7">
        <v>178.6</v>
      </c>
      <c r="Y365" s="7">
        <v>186.6</v>
      </c>
      <c r="Z365" s="7">
        <v>169</v>
      </c>
      <c r="AA365" s="7">
        <v>172.8</v>
      </c>
      <c r="AB365" s="7">
        <v>178.5</v>
      </c>
      <c r="AC365" s="7">
        <v>180.7</v>
      </c>
      <c r="AD365" s="7">
        <v>177.9</v>
      </c>
      <c r="AE365" s="7">
        <v>178</v>
      </c>
    </row>
    <row r="366" spans="1:31" x14ac:dyDescent="0.35">
      <c r="A366" s="6" t="s">
        <v>33</v>
      </c>
      <c r="B366" s="6">
        <v>2023</v>
      </c>
      <c r="C366" s="6" t="s">
        <v>36</v>
      </c>
      <c r="D366" s="6" t="str">
        <f t="shared" si="32"/>
        <v>March 2023</v>
      </c>
      <c r="E366" s="7">
        <v>174.7</v>
      </c>
      <c r="F366" s="7">
        <v>212.2</v>
      </c>
      <c r="G366" s="7">
        <v>177.2</v>
      </c>
      <c r="H366" s="7">
        <v>177.9</v>
      </c>
      <c r="I366" s="7">
        <v>172.2</v>
      </c>
      <c r="J366" s="7">
        <v>172.1</v>
      </c>
      <c r="K366" s="7">
        <v>175.9</v>
      </c>
      <c r="L366" s="7">
        <v>172.2</v>
      </c>
      <c r="M366" s="7">
        <v>121.9</v>
      </c>
      <c r="N366" s="7">
        <v>204.8</v>
      </c>
      <c r="O366" s="7">
        <v>164.9</v>
      </c>
      <c r="P366" s="7">
        <v>196.6</v>
      </c>
      <c r="Q366" s="7">
        <v>180.8</v>
      </c>
      <c r="R366" s="7">
        <v>202.7</v>
      </c>
      <c r="S366" s="7">
        <v>180.2</v>
      </c>
      <c r="T366" s="7">
        <v>167</v>
      </c>
      <c r="U366" s="7">
        <v>178.2</v>
      </c>
      <c r="V366" s="7">
        <v>173.5</v>
      </c>
      <c r="W366" s="7">
        <v>182.6</v>
      </c>
      <c r="X366" s="7">
        <v>169.2</v>
      </c>
      <c r="Y366" s="7">
        <v>180.8</v>
      </c>
      <c r="Z366" s="7">
        <v>159.80000000000001</v>
      </c>
      <c r="AA366" s="7">
        <v>168.4</v>
      </c>
      <c r="AB366" s="7">
        <v>172.5</v>
      </c>
      <c r="AC366" s="7">
        <v>181.5</v>
      </c>
      <c r="AD366" s="7">
        <v>170</v>
      </c>
      <c r="AE366" s="7">
        <v>176.3</v>
      </c>
    </row>
    <row r="367" spans="1:31" x14ac:dyDescent="0.35">
      <c r="A367" s="6" t="s">
        <v>34</v>
      </c>
      <c r="B367" s="6">
        <v>2023</v>
      </c>
      <c r="C367" s="6" t="s">
        <v>36</v>
      </c>
      <c r="D367" s="6" t="str">
        <f t="shared" si="32"/>
        <v>March 2023</v>
      </c>
      <c r="E367" s="7">
        <v>174.4</v>
      </c>
      <c r="F367" s="7">
        <v>207.7</v>
      </c>
      <c r="G367" s="7">
        <v>175.2</v>
      </c>
      <c r="H367" s="7">
        <v>177.3</v>
      </c>
      <c r="I367" s="7">
        <v>179.2</v>
      </c>
      <c r="J367" s="7">
        <v>169.5</v>
      </c>
      <c r="K367" s="7">
        <v>152.80000000000001</v>
      </c>
      <c r="L367" s="7">
        <v>171.1</v>
      </c>
      <c r="M367" s="7">
        <v>120</v>
      </c>
      <c r="N367" s="7">
        <v>209.7</v>
      </c>
      <c r="O367" s="7">
        <v>172.3</v>
      </c>
      <c r="P367" s="7">
        <v>193</v>
      </c>
      <c r="Q367" s="7">
        <v>177</v>
      </c>
      <c r="R367" s="7">
        <v>199.5</v>
      </c>
      <c r="S367" s="7">
        <v>186.1</v>
      </c>
      <c r="T367" s="7">
        <v>178.7</v>
      </c>
      <c r="U367" s="7">
        <v>185.1</v>
      </c>
      <c r="V367" s="7">
        <v>173.5</v>
      </c>
      <c r="W367" s="7">
        <v>181.9</v>
      </c>
      <c r="X367" s="7">
        <v>174.2</v>
      </c>
      <c r="Y367" s="7">
        <v>184.4</v>
      </c>
      <c r="Z367" s="7">
        <v>164.2</v>
      </c>
      <c r="AA367" s="7">
        <v>170.3</v>
      </c>
      <c r="AB367" s="7">
        <v>175</v>
      </c>
      <c r="AC367" s="7">
        <v>181</v>
      </c>
      <c r="AD367" s="7">
        <v>174.1</v>
      </c>
      <c r="AE367" s="7">
        <v>177.2</v>
      </c>
    </row>
    <row r="368" spans="1:31" x14ac:dyDescent="0.35">
      <c r="A368" s="6" t="s">
        <v>30</v>
      </c>
      <c r="B368" s="6">
        <v>2023</v>
      </c>
      <c r="C368" s="6" t="s">
        <v>37</v>
      </c>
      <c r="D368" s="6" t="str">
        <f t="shared" si="32"/>
        <v>April 2023</v>
      </c>
      <c r="E368" s="7">
        <v>173.3</v>
      </c>
      <c r="F368" s="7">
        <v>206.9</v>
      </c>
      <c r="G368" s="7">
        <v>167.9</v>
      </c>
      <c r="H368" s="7">
        <v>178.2</v>
      </c>
      <c r="I368" s="7">
        <v>178.5</v>
      </c>
      <c r="J368" s="7">
        <v>173.7</v>
      </c>
      <c r="K368" s="7">
        <v>142.80000000000001</v>
      </c>
      <c r="L368" s="7">
        <v>172.8</v>
      </c>
      <c r="M368" s="7">
        <v>120.4</v>
      </c>
      <c r="N368" s="7">
        <v>215.5</v>
      </c>
      <c r="O368" s="7">
        <v>178.2</v>
      </c>
      <c r="P368" s="7">
        <v>190.5</v>
      </c>
      <c r="Q368" s="7">
        <v>175.5</v>
      </c>
      <c r="R368" s="7">
        <v>199.5</v>
      </c>
      <c r="S368" s="7">
        <v>190.7</v>
      </c>
      <c r="T368" s="7">
        <v>187.3</v>
      </c>
      <c r="U368" s="7">
        <v>190.2</v>
      </c>
      <c r="V368" s="7">
        <f>AVERAGE(V363:V367)</f>
        <v>173.30274781133443</v>
      </c>
      <c r="W368" s="7">
        <v>181.5</v>
      </c>
      <c r="X368" s="7">
        <v>179.1</v>
      </c>
      <c r="Y368" s="7">
        <v>187.2</v>
      </c>
      <c r="Z368" s="7">
        <v>169.4</v>
      </c>
      <c r="AA368" s="7">
        <v>173.2</v>
      </c>
      <c r="AB368" s="7">
        <v>179.4</v>
      </c>
      <c r="AC368" s="7">
        <v>183.8</v>
      </c>
      <c r="AD368" s="7">
        <v>178.9</v>
      </c>
      <c r="AE368" s="7">
        <v>178.8</v>
      </c>
    </row>
    <row r="369" spans="1:31" x14ac:dyDescent="0.35">
      <c r="A369" s="6" t="s">
        <v>33</v>
      </c>
      <c r="B369" s="6">
        <v>2023</v>
      </c>
      <c r="C369" s="6" t="s">
        <v>37</v>
      </c>
      <c r="D369" s="6" t="str">
        <f t="shared" si="32"/>
        <v>April 2023</v>
      </c>
      <c r="E369" s="7">
        <v>174.8</v>
      </c>
      <c r="F369" s="7">
        <v>213.7</v>
      </c>
      <c r="G369" s="7">
        <v>172.4</v>
      </c>
      <c r="H369" s="7">
        <v>178.8</v>
      </c>
      <c r="I369" s="7">
        <v>168.7</v>
      </c>
      <c r="J369" s="7">
        <v>179.2</v>
      </c>
      <c r="K369" s="7">
        <v>179.9</v>
      </c>
      <c r="L369" s="7">
        <v>174.7</v>
      </c>
      <c r="M369" s="7">
        <v>123.1</v>
      </c>
      <c r="N369" s="7">
        <v>207.8</v>
      </c>
      <c r="O369" s="7">
        <v>165.5</v>
      </c>
      <c r="P369" s="7">
        <v>197</v>
      </c>
      <c r="Q369" s="7">
        <v>182.1</v>
      </c>
      <c r="R369" s="7">
        <v>203.5</v>
      </c>
      <c r="S369" s="7">
        <v>181</v>
      </c>
      <c r="T369" s="7">
        <v>167.7</v>
      </c>
      <c r="U369" s="7">
        <v>178.9</v>
      </c>
      <c r="V369" s="7">
        <v>175.2</v>
      </c>
      <c r="W369" s="7">
        <v>182.1</v>
      </c>
      <c r="X369" s="7">
        <v>169.6</v>
      </c>
      <c r="Y369" s="7">
        <v>181.5</v>
      </c>
      <c r="Z369" s="7">
        <v>160.1</v>
      </c>
      <c r="AA369" s="7">
        <v>168.8</v>
      </c>
      <c r="AB369" s="7">
        <v>174.2</v>
      </c>
      <c r="AC369" s="7">
        <v>184.4</v>
      </c>
      <c r="AD369" s="7">
        <v>170.9</v>
      </c>
      <c r="AE369" s="7">
        <v>177.4</v>
      </c>
    </row>
    <row r="370" spans="1:31" x14ac:dyDescent="0.35">
      <c r="A370" s="6" t="s">
        <v>34</v>
      </c>
      <c r="B370" s="6">
        <v>2023</v>
      </c>
      <c r="C370" s="6" t="s">
        <v>37</v>
      </c>
      <c r="D370" s="6" t="str">
        <f t="shared" si="32"/>
        <v>April 2023</v>
      </c>
      <c r="E370" s="7">
        <v>173.8</v>
      </c>
      <c r="F370" s="7">
        <v>209.3</v>
      </c>
      <c r="G370" s="7">
        <v>169.6</v>
      </c>
      <c r="H370" s="7">
        <v>178.4</v>
      </c>
      <c r="I370" s="7">
        <v>174.9</v>
      </c>
      <c r="J370" s="7">
        <v>176.3</v>
      </c>
      <c r="K370" s="7">
        <v>155.4</v>
      </c>
      <c r="L370" s="7">
        <v>173.4</v>
      </c>
      <c r="M370" s="7">
        <v>121.3</v>
      </c>
      <c r="N370" s="7">
        <v>212.9</v>
      </c>
      <c r="O370" s="7">
        <v>172.9</v>
      </c>
      <c r="P370" s="7">
        <v>193.5</v>
      </c>
      <c r="Q370" s="7">
        <v>177.9</v>
      </c>
      <c r="R370" s="7">
        <v>200.6</v>
      </c>
      <c r="S370" s="7">
        <v>186.9</v>
      </c>
      <c r="T370" s="7">
        <v>179.2</v>
      </c>
      <c r="U370" s="7">
        <v>185.7</v>
      </c>
      <c r="V370" s="7">
        <v>175.2</v>
      </c>
      <c r="W370" s="7">
        <v>181.7</v>
      </c>
      <c r="X370" s="7">
        <v>174.6</v>
      </c>
      <c r="Y370" s="7">
        <v>185</v>
      </c>
      <c r="Z370" s="7">
        <v>164.5</v>
      </c>
      <c r="AA370" s="7">
        <v>170.7</v>
      </c>
      <c r="AB370" s="7">
        <v>176.4</v>
      </c>
      <c r="AC370" s="7">
        <v>184</v>
      </c>
      <c r="AD370" s="7">
        <v>175</v>
      </c>
      <c r="AE370" s="7">
        <v>178.1</v>
      </c>
    </row>
    <row r="371" spans="1:31" x14ac:dyDescent="0.35">
      <c r="A371" s="6" t="s">
        <v>30</v>
      </c>
      <c r="B371" s="6">
        <v>2023</v>
      </c>
      <c r="C371" s="6" t="s">
        <v>38</v>
      </c>
      <c r="D371" s="6" t="str">
        <f t="shared" si="32"/>
        <v>May 2023</v>
      </c>
      <c r="E371" s="7">
        <v>173.2</v>
      </c>
      <c r="F371" s="7">
        <v>211.5</v>
      </c>
      <c r="G371" s="7">
        <v>171</v>
      </c>
      <c r="H371" s="7">
        <v>179.6</v>
      </c>
      <c r="I371" s="7">
        <v>173.3</v>
      </c>
      <c r="J371" s="7">
        <v>169</v>
      </c>
      <c r="K371" s="7">
        <v>148.69999999999999</v>
      </c>
      <c r="L371" s="7">
        <v>174.9</v>
      </c>
      <c r="M371" s="7">
        <v>121.9</v>
      </c>
      <c r="N371" s="7">
        <v>221</v>
      </c>
      <c r="O371" s="7">
        <v>178.7</v>
      </c>
      <c r="P371" s="7">
        <v>191.1</v>
      </c>
      <c r="Q371" s="7">
        <v>176.8</v>
      </c>
      <c r="R371" s="7">
        <v>199.9</v>
      </c>
      <c r="S371" s="7">
        <v>191.2</v>
      </c>
      <c r="T371" s="7">
        <v>187.9</v>
      </c>
      <c r="U371" s="7">
        <v>190.8</v>
      </c>
      <c r="V371" s="7">
        <f>AVERAGE(V366:V370)</f>
        <v>174.14054956226693</v>
      </c>
      <c r="W371" s="7">
        <v>182.5</v>
      </c>
      <c r="X371" s="7">
        <v>179.8</v>
      </c>
      <c r="Y371" s="7">
        <v>187.8</v>
      </c>
      <c r="Z371" s="7">
        <v>169.7</v>
      </c>
      <c r="AA371" s="7">
        <v>173.8</v>
      </c>
      <c r="AB371" s="7">
        <v>180.3</v>
      </c>
      <c r="AC371" s="7">
        <v>184.9</v>
      </c>
      <c r="AD371" s="7">
        <v>179.5</v>
      </c>
      <c r="AE371" s="7">
        <v>179.8</v>
      </c>
    </row>
    <row r="372" spans="1:31" x14ac:dyDescent="0.35">
      <c r="A372" s="6" t="s">
        <v>33</v>
      </c>
      <c r="B372" s="6">
        <v>2023</v>
      </c>
      <c r="C372" s="6" t="s">
        <v>38</v>
      </c>
      <c r="D372" s="6" t="str">
        <f t="shared" si="32"/>
        <v>May 2023</v>
      </c>
      <c r="E372" s="7">
        <v>174.7</v>
      </c>
      <c r="F372" s="7">
        <v>219.4</v>
      </c>
      <c r="G372" s="7">
        <v>176.7</v>
      </c>
      <c r="H372" s="7">
        <v>179.4</v>
      </c>
      <c r="I372" s="7">
        <v>164.4</v>
      </c>
      <c r="J372" s="7">
        <v>175.8</v>
      </c>
      <c r="K372" s="7">
        <v>185</v>
      </c>
      <c r="L372" s="7">
        <v>176.9</v>
      </c>
      <c r="M372" s="7">
        <v>124.2</v>
      </c>
      <c r="N372" s="7">
        <v>211.9</v>
      </c>
      <c r="O372" s="7">
        <v>165.9</v>
      </c>
      <c r="P372" s="7">
        <v>197.7</v>
      </c>
      <c r="Q372" s="7">
        <v>183.1</v>
      </c>
      <c r="R372" s="7">
        <v>204.2</v>
      </c>
      <c r="S372" s="7">
        <v>181.3</v>
      </c>
      <c r="T372" s="7">
        <v>168.1</v>
      </c>
      <c r="U372" s="7">
        <v>179.3</v>
      </c>
      <c r="V372" s="7">
        <v>175.6</v>
      </c>
      <c r="W372" s="7">
        <v>183.4</v>
      </c>
      <c r="X372" s="7">
        <v>170.1</v>
      </c>
      <c r="Y372" s="7">
        <v>182.2</v>
      </c>
      <c r="Z372" s="7">
        <v>160.4</v>
      </c>
      <c r="AA372" s="7">
        <v>169.2</v>
      </c>
      <c r="AB372" s="7">
        <v>174.8</v>
      </c>
      <c r="AC372" s="7">
        <v>185.6</v>
      </c>
      <c r="AD372" s="7">
        <v>171.6</v>
      </c>
      <c r="AE372" s="7">
        <v>178.2</v>
      </c>
    </row>
    <row r="373" spans="1:31" x14ac:dyDescent="0.35">
      <c r="A373" s="6" t="s">
        <v>34</v>
      </c>
      <c r="B373" s="6">
        <v>2023</v>
      </c>
      <c r="C373" s="6" t="s">
        <v>38</v>
      </c>
      <c r="D373" s="6" t="str">
        <f t="shared" si="32"/>
        <v>May 2023</v>
      </c>
      <c r="E373" s="7">
        <v>173.7</v>
      </c>
      <c r="F373" s="7">
        <v>214.3</v>
      </c>
      <c r="G373" s="7">
        <v>173.2</v>
      </c>
      <c r="H373" s="7">
        <v>179.5</v>
      </c>
      <c r="I373" s="7">
        <v>170</v>
      </c>
      <c r="J373" s="7">
        <v>172.2</v>
      </c>
      <c r="K373" s="7">
        <v>161</v>
      </c>
      <c r="L373" s="7">
        <v>175.6</v>
      </c>
      <c r="M373" s="7">
        <v>122.7</v>
      </c>
      <c r="N373" s="7">
        <v>218</v>
      </c>
      <c r="O373" s="7">
        <v>173.4</v>
      </c>
      <c r="P373" s="7">
        <v>194.2</v>
      </c>
      <c r="Q373" s="7">
        <v>179.1</v>
      </c>
      <c r="R373" s="7">
        <v>201</v>
      </c>
      <c r="S373" s="7">
        <v>187.3</v>
      </c>
      <c r="T373" s="7">
        <v>179.7</v>
      </c>
      <c r="U373" s="7">
        <v>186.2</v>
      </c>
      <c r="V373" s="7">
        <v>175.6</v>
      </c>
      <c r="W373" s="7">
        <v>182.8</v>
      </c>
      <c r="X373" s="7">
        <v>175.2</v>
      </c>
      <c r="Y373" s="7">
        <v>185.7</v>
      </c>
      <c r="Z373" s="7">
        <v>164.8</v>
      </c>
      <c r="AA373" s="7">
        <v>171.2</v>
      </c>
      <c r="AB373" s="7">
        <v>177.1</v>
      </c>
      <c r="AC373" s="7">
        <v>185.2</v>
      </c>
      <c r="AD373" s="7">
        <v>175.7</v>
      </c>
      <c r="AE373" s="7">
        <v>179.1</v>
      </c>
    </row>
  </sheetData>
  <autoFilter ref="A1:BF373" xr:uid="{BCB92363-E817-4CC6-9938-8CA4B2742196}"/>
  <pageMargins left="0.7" right="0.7" top="0.75" bottom="0.75" header="0.3" footer="0.3"/>
  <pageSetup orientation="portrait" r:id="rId1"/>
  <ignoredErrors>
    <ignoredError sqref="E263 F260 H263:H265 I263 K263:K265 AD260:AE26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32"/>
  <sheetViews>
    <sheetView workbookViewId="0">
      <selection activeCell="D19" sqref="D19"/>
    </sheetView>
  </sheetViews>
  <sheetFormatPr defaultRowHeight="14.5" x14ac:dyDescent="0.35"/>
  <cols>
    <col min="2" max="2" width="31.6328125" customWidth="1"/>
    <col min="3" max="3" width="16.81640625" customWidth="1"/>
    <col min="4" max="4" width="15.90625" customWidth="1"/>
    <col min="5" max="5" width="25.26953125" customWidth="1"/>
  </cols>
  <sheetData>
    <row r="2" spans="2:5" x14ac:dyDescent="0.35">
      <c r="B2" s="1" t="s">
        <v>55</v>
      </c>
      <c r="C2" s="1" t="s">
        <v>56</v>
      </c>
      <c r="D2" s="1" t="s">
        <v>57</v>
      </c>
      <c r="E2" s="1" t="s">
        <v>49</v>
      </c>
    </row>
    <row r="3" spans="2:5" x14ac:dyDescent="0.35">
      <c r="B3" t="s">
        <v>0</v>
      </c>
      <c r="C3" t="s">
        <v>58</v>
      </c>
      <c r="D3" t="s">
        <v>62</v>
      </c>
    </row>
    <row r="4" spans="2:5" x14ac:dyDescent="0.35">
      <c r="B4" t="s">
        <v>1</v>
      </c>
      <c r="C4" t="s">
        <v>59</v>
      </c>
      <c r="D4" t="s">
        <v>64</v>
      </c>
    </row>
    <row r="5" spans="2:5" x14ac:dyDescent="0.35">
      <c r="B5" t="s">
        <v>2</v>
      </c>
      <c r="C5" t="s">
        <v>60</v>
      </c>
      <c r="D5" t="s">
        <v>64</v>
      </c>
    </row>
    <row r="6" spans="2:5" x14ac:dyDescent="0.35">
      <c r="B6" t="s">
        <v>3</v>
      </c>
      <c r="C6" t="s">
        <v>61</v>
      </c>
      <c r="D6" t="s">
        <v>63</v>
      </c>
      <c r="E6" s="1" t="s">
        <v>52</v>
      </c>
    </row>
    <row r="7" spans="2:5" x14ac:dyDescent="0.35">
      <c r="B7" t="s">
        <v>4</v>
      </c>
      <c r="C7" t="s">
        <v>61</v>
      </c>
      <c r="D7" t="s">
        <v>63</v>
      </c>
      <c r="E7" s="1" t="s">
        <v>52</v>
      </c>
    </row>
    <row r="8" spans="2:5" x14ac:dyDescent="0.35">
      <c r="B8" t="s">
        <v>5</v>
      </c>
      <c r="C8" t="s">
        <v>61</v>
      </c>
      <c r="D8" t="s">
        <v>63</v>
      </c>
      <c r="E8" s="1" t="s">
        <v>52</v>
      </c>
    </row>
    <row r="9" spans="2:5" x14ac:dyDescent="0.35">
      <c r="B9" t="s">
        <v>6</v>
      </c>
      <c r="C9" t="s">
        <v>61</v>
      </c>
      <c r="D9" t="s">
        <v>63</v>
      </c>
      <c r="E9" s="1" t="s">
        <v>52</v>
      </c>
    </row>
    <row r="10" spans="2:5" x14ac:dyDescent="0.35">
      <c r="B10" t="s">
        <v>7</v>
      </c>
      <c r="C10" t="s">
        <v>61</v>
      </c>
      <c r="D10" t="s">
        <v>63</v>
      </c>
      <c r="E10" s="1" t="s">
        <v>52</v>
      </c>
    </row>
    <row r="11" spans="2:5" x14ac:dyDescent="0.35">
      <c r="B11" t="s">
        <v>8</v>
      </c>
      <c r="C11" t="s">
        <v>61</v>
      </c>
      <c r="D11" t="s">
        <v>63</v>
      </c>
      <c r="E11" s="1" t="s">
        <v>52</v>
      </c>
    </row>
    <row r="12" spans="2:5" x14ac:dyDescent="0.35">
      <c r="B12" t="s">
        <v>9</v>
      </c>
      <c r="C12" t="s">
        <v>61</v>
      </c>
      <c r="D12" t="s">
        <v>63</v>
      </c>
      <c r="E12" s="1" t="s">
        <v>52</v>
      </c>
    </row>
    <row r="13" spans="2:5" x14ac:dyDescent="0.35">
      <c r="B13" t="s">
        <v>10</v>
      </c>
      <c r="C13" t="s">
        <v>61</v>
      </c>
      <c r="D13" t="s">
        <v>63</v>
      </c>
      <c r="E13" s="1" t="s">
        <v>52</v>
      </c>
    </row>
    <row r="14" spans="2:5" x14ac:dyDescent="0.35">
      <c r="B14" t="s">
        <v>11</v>
      </c>
      <c r="C14" t="s">
        <v>61</v>
      </c>
      <c r="D14" t="s">
        <v>63</v>
      </c>
      <c r="E14" s="1" t="s">
        <v>52</v>
      </c>
    </row>
    <row r="15" spans="2:5" x14ac:dyDescent="0.35">
      <c r="B15" t="s">
        <v>12</v>
      </c>
      <c r="C15" t="s">
        <v>61</v>
      </c>
      <c r="D15" t="s">
        <v>63</v>
      </c>
      <c r="E15" s="1" t="s">
        <v>52</v>
      </c>
    </row>
    <row r="16" spans="2:5" x14ac:dyDescent="0.35">
      <c r="B16" t="s">
        <v>13</v>
      </c>
      <c r="C16" t="s">
        <v>61</v>
      </c>
      <c r="D16" t="s">
        <v>63</v>
      </c>
      <c r="E16" s="1" t="s">
        <v>53</v>
      </c>
    </row>
    <row r="17" spans="2:5" x14ac:dyDescent="0.35">
      <c r="B17" t="s">
        <v>14</v>
      </c>
      <c r="C17" t="s">
        <v>61</v>
      </c>
      <c r="D17" t="s">
        <v>63</v>
      </c>
      <c r="E17" s="1" t="s">
        <v>52</v>
      </c>
    </row>
    <row r="18" spans="2:5" x14ac:dyDescent="0.35">
      <c r="B18" t="s">
        <v>15</v>
      </c>
      <c r="C18" t="s">
        <v>61</v>
      </c>
      <c r="D18" t="s">
        <v>63</v>
      </c>
      <c r="E18" s="1" t="s">
        <v>52</v>
      </c>
    </row>
    <row r="19" spans="2:5" x14ac:dyDescent="0.35">
      <c r="B19" t="s">
        <v>16</v>
      </c>
      <c r="C19" t="s">
        <v>61</v>
      </c>
      <c r="D19" t="s">
        <v>63</v>
      </c>
      <c r="E19" s="1" t="s">
        <v>53</v>
      </c>
    </row>
    <row r="20" spans="2:5" x14ac:dyDescent="0.35">
      <c r="B20" t="s">
        <v>17</v>
      </c>
      <c r="C20" t="s">
        <v>61</v>
      </c>
      <c r="D20" t="s">
        <v>63</v>
      </c>
      <c r="E20" s="1" t="s">
        <v>17</v>
      </c>
    </row>
    <row r="21" spans="2:5" x14ac:dyDescent="0.35">
      <c r="B21" t="s">
        <v>18</v>
      </c>
      <c r="C21" t="s">
        <v>61</v>
      </c>
      <c r="D21" t="s">
        <v>63</v>
      </c>
      <c r="E21" s="1" t="s">
        <v>17</v>
      </c>
    </row>
    <row r="22" spans="2:5" x14ac:dyDescent="0.35">
      <c r="B22" t="s">
        <v>19</v>
      </c>
      <c r="C22" t="s">
        <v>61</v>
      </c>
      <c r="D22" t="s">
        <v>63</v>
      </c>
      <c r="E22" s="1" t="s">
        <v>17</v>
      </c>
    </row>
    <row r="23" spans="2:5" x14ac:dyDescent="0.35">
      <c r="B23" t="s">
        <v>20</v>
      </c>
      <c r="C23" t="s">
        <v>61</v>
      </c>
      <c r="D23" t="s">
        <v>63</v>
      </c>
      <c r="E23" s="1" t="s">
        <v>20</v>
      </c>
    </row>
    <row r="24" spans="2:5" x14ac:dyDescent="0.35">
      <c r="B24" t="s">
        <v>21</v>
      </c>
      <c r="C24" t="s">
        <v>61</v>
      </c>
      <c r="D24" t="s">
        <v>63</v>
      </c>
      <c r="E24" s="1" t="s">
        <v>21</v>
      </c>
    </row>
    <row r="25" spans="2:5" x14ac:dyDescent="0.35">
      <c r="B25" t="s">
        <v>22</v>
      </c>
      <c r="C25" t="s">
        <v>61</v>
      </c>
      <c r="D25" t="s">
        <v>63</v>
      </c>
      <c r="E25" s="1" t="s">
        <v>20</v>
      </c>
    </row>
    <row r="26" spans="2:5" x14ac:dyDescent="0.35">
      <c r="B26" t="s">
        <v>23</v>
      </c>
      <c r="C26" t="s">
        <v>61</v>
      </c>
      <c r="D26" t="s">
        <v>63</v>
      </c>
      <c r="E26" s="1" t="s">
        <v>23</v>
      </c>
    </row>
    <row r="27" spans="2:5" x14ac:dyDescent="0.35">
      <c r="B27" t="s">
        <v>24</v>
      </c>
      <c r="C27" t="s">
        <v>61</v>
      </c>
      <c r="D27" t="s">
        <v>63</v>
      </c>
      <c r="E27" s="1" t="s">
        <v>67</v>
      </c>
    </row>
    <row r="28" spans="2:5" x14ac:dyDescent="0.35">
      <c r="B28" t="s">
        <v>25</v>
      </c>
      <c r="C28" t="s">
        <v>61</v>
      </c>
      <c r="D28" t="s">
        <v>63</v>
      </c>
      <c r="E28" s="1" t="s">
        <v>53</v>
      </c>
    </row>
    <row r="29" spans="2:5" x14ac:dyDescent="0.35">
      <c r="B29" t="s">
        <v>26</v>
      </c>
      <c r="C29" t="s">
        <v>61</v>
      </c>
      <c r="D29" t="s">
        <v>63</v>
      </c>
      <c r="E29" s="1" t="s">
        <v>26</v>
      </c>
    </row>
    <row r="30" spans="2:5" x14ac:dyDescent="0.35">
      <c r="B30" t="s">
        <v>27</v>
      </c>
      <c r="C30" t="s">
        <v>61</v>
      </c>
      <c r="D30" t="s">
        <v>63</v>
      </c>
      <c r="E30" s="1" t="s">
        <v>53</v>
      </c>
    </row>
    <row r="31" spans="2:5" x14ac:dyDescent="0.35">
      <c r="B31" t="s">
        <v>28</v>
      </c>
      <c r="C31" t="s">
        <v>61</v>
      </c>
      <c r="D31" t="s">
        <v>63</v>
      </c>
      <c r="E31" s="1" t="s">
        <v>54</v>
      </c>
    </row>
    <row r="32" spans="2:5" x14ac:dyDescent="0.35">
      <c r="B32" t="s">
        <v>29</v>
      </c>
      <c r="C32" t="s">
        <v>61</v>
      </c>
      <c r="D32" t="s">
        <v>63</v>
      </c>
      <c r="E32" s="1" t="s">
        <v>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87AD-151E-44CC-8101-524023BC056D}">
  <dimension ref="A1:O373"/>
  <sheetViews>
    <sheetView workbookViewId="0">
      <selection activeCell="E2" sqref="E2"/>
    </sheetView>
  </sheetViews>
  <sheetFormatPr defaultRowHeight="14.5" x14ac:dyDescent="0.35"/>
  <cols>
    <col min="1" max="1" width="11.453125" customWidth="1"/>
    <col min="3" max="4" width="12" customWidth="1"/>
    <col min="5" max="5" width="19.54296875" customWidth="1"/>
    <col min="6" max="6" width="15.08984375" customWidth="1"/>
    <col min="7" max="7" width="12.54296875" customWidth="1"/>
    <col min="8" max="8" width="11.453125" customWidth="1"/>
    <col min="9" max="9" width="12.26953125" customWidth="1"/>
    <col min="10" max="10" width="7.6328125" customWidth="1"/>
    <col min="11" max="11" width="25.6328125" customWidth="1"/>
    <col min="12" max="12" width="20.26953125" customWidth="1"/>
    <col min="13" max="13" width="11" customWidth="1"/>
    <col min="14" max="14" width="19.7265625" customWidth="1"/>
    <col min="15" max="15" width="20" customWidth="1"/>
    <col min="16" max="17" width="8.7265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109</v>
      </c>
      <c r="E1" t="s">
        <v>52</v>
      </c>
      <c r="F1" t="s">
        <v>53</v>
      </c>
      <c r="G1" t="s">
        <v>17</v>
      </c>
      <c r="H1" t="s">
        <v>20</v>
      </c>
      <c r="I1" t="s">
        <v>69</v>
      </c>
      <c r="J1" t="s">
        <v>23</v>
      </c>
      <c r="K1" t="s">
        <v>70</v>
      </c>
      <c r="L1" t="s">
        <v>26</v>
      </c>
      <c r="M1" t="s">
        <v>54</v>
      </c>
      <c r="N1" t="s">
        <v>68</v>
      </c>
      <c r="O1" t="s">
        <v>108</v>
      </c>
    </row>
    <row r="2" spans="1:15" x14ac:dyDescent="0.35">
      <c r="A2" t="s">
        <v>30</v>
      </c>
      <c r="B2">
        <v>2013</v>
      </c>
      <c r="C2" t="s">
        <v>31</v>
      </c>
      <c r="D2" t="str">
        <f>_xlfn.CONCAT(B2," ",C2)</f>
        <v>2013 January</v>
      </c>
      <c r="E2" s="4">
        <f>SUM('Working sheet'!E2:N2,'Working sheet'!P2:Q2)</f>
        <v>1266.8999999999999</v>
      </c>
      <c r="F2" s="4">
        <f>SUM('Working sheet'!O2,'Working sheet'!R2,'Working sheet'!AA2,'Working sheet'!AC2)</f>
        <v>417.99999999999994</v>
      </c>
      <c r="G2" s="4">
        <f>SUM('Working sheet'!S2,'Working sheet'!T2,'Working sheet'!U2)</f>
        <v>318.70000000000005</v>
      </c>
      <c r="H2" s="4">
        <f>SUM('Working sheet'!V2)</f>
        <v>100.3</v>
      </c>
      <c r="I2" s="4">
        <f>SUM('Working sheet'!W2)</f>
        <v>105.5</v>
      </c>
      <c r="J2" s="4">
        <f>SUM('Working sheet'!Y2)</f>
        <v>104</v>
      </c>
      <c r="K2" s="4">
        <f>SUM('Working sheet'!Z2)</f>
        <v>103.3</v>
      </c>
      <c r="L2" s="4">
        <f>SUM('Working sheet'!AB2)</f>
        <v>103.8</v>
      </c>
      <c r="M2" s="4">
        <f>SUM('Working sheet'!AD2)</f>
        <v>104</v>
      </c>
      <c r="N2" s="4">
        <f>SUM('Working sheet'!AE2)</f>
        <v>105.1</v>
      </c>
      <c r="O2" s="4">
        <f>SUM('Working sheet'!V2:X2,'Working sheet'!Z2,'Working sheet'!AB2,'Working sheet'!AD2)</f>
        <v>621.70000000000005</v>
      </c>
    </row>
    <row r="3" spans="1:15" x14ac:dyDescent="0.35">
      <c r="A3" t="s">
        <v>33</v>
      </c>
      <c r="B3">
        <v>2013</v>
      </c>
      <c r="C3" t="s">
        <v>31</v>
      </c>
      <c r="D3" t="str">
        <f t="shared" ref="D3:D66" si="0">_xlfn.CONCAT(B3," ",C3)</f>
        <v>2013 January</v>
      </c>
      <c r="E3" s="4">
        <f>SUM('Working sheet'!E3:N3,'Working sheet'!P3:Q3)</f>
        <v>1271.3000000000002</v>
      </c>
      <c r="F3" s="4">
        <f>SUM('Working sheet'!O3,'Working sheet'!R3,'Working sheet'!AA3,'Working sheet'!AC3)</f>
        <v>417.50000000000006</v>
      </c>
      <c r="G3" s="4">
        <f>SUM('Working sheet'!S3,'Working sheet'!T3,'Working sheet'!U3)</f>
        <v>316.7</v>
      </c>
      <c r="H3" s="4">
        <f>SUM('Working sheet'!V3)</f>
        <v>100.3</v>
      </c>
      <c r="I3" s="4">
        <f>SUM('Working sheet'!W3)</f>
        <v>105.4</v>
      </c>
      <c r="J3" s="4">
        <f>SUM('Working sheet'!Y3)</f>
        <v>104.1</v>
      </c>
      <c r="K3" s="4">
        <f>SUM('Working sheet'!Z3)</f>
        <v>103.2</v>
      </c>
      <c r="L3" s="4">
        <f>SUM('Working sheet'!AB3)</f>
        <v>103.5</v>
      </c>
      <c r="M3" s="4">
        <f>SUM('Working sheet'!AD3)</f>
        <v>103.7</v>
      </c>
      <c r="N3" s="4">
        <f>SUM('Working sheet'!AE3)</f>
        <v>104</v>
      </c>
      <c r="O3" s="4">
        <f>SUM('Working sheet'!V3:X3,'Working sheet'!Z3,'Working sheet'!AB3,'Working sheet'!AD3)</f>
        <v>620.90000000000009</v>
      </c>
    </row>
    <row r="4" spans="1:15" x14ac:dyDescent="0.35">
      <c r="A4" t="s">
        <v>34</v>
      </c>
      <c r="B4">
        <v>2013</v>
      </c>
      <c r="C4" t="s">
        <v>31</v>
      </c>
      <c r="D4" t="str">
        <f t="shared" si="0"/>
        <v>2013 January</v>
      </c>
      <c r="E4" s="4">
        <f>SUM('Working sheet'!E4:N4,'Working sheet'!P4:Q4)</f>
        <v>1268.4000000000001</v>
      </c>
      <c r="F4" s="4">
        <f>SUM('Working sheet'!O4,'Working sheet'!R4,'Working sheet'!AA4,'Working sheet'!AC4)</f>
        <v>417.6</v>
      </c>
      <c r="G4" s="4">
        <f>SUM('Working sheet'!S4,'Working sheet'!T4,'Working sheet'!U4)</f>
        <v>318</v>
      </c>
      <c r="H4" s="4">
        <f>SUM('Working sheet'!V4)</f>
        <v>100.3</v>
      </c>
      <c r="I4" s="4">
        <f>SUM('Working sheet'!W4)</f>
        <v>105.5</v>
      </c>
      <c r="J4" s="4">
        <f>SUM('Working sheet'!Y4)</f>
        <v>104</v>
      </c>
      <c r="K4" s="4">
        <f>SUM('Working sheet'!Z4)</f>
        <v>103.2</v>
      </c>
      <c r="L4" s="4">
        <f>SUM('Working sheet'!AB4)</f>
        <v>103.6</v>
      </c>
      <c r="M4" s="4">
        <f>SUM('Working sheet'!AD4)</f>
        <v>103.9</v>
      </c>
      <c r="N4" s="4">
        <f>SUM('Working sheet'!AE4)</f>
        <v>104.6</v>
      </c>
      <c r="O4" s="4">
        <f>SUM('Working sheet'!V4:X4,'Working sheet'!Z4,'Working sheet'!AB4,'Working sheet'!AD4)</f>
        <v>621.29999999999995</v>
      </c>
    </row>
    <row r="5" spans="1:15" x14ac:dyDescent="0.35">
      <c r="A5" t="s">
        <v>30</v>
      </c>
      <c r="B5">
        <v>2013</v>
      </c>
      <c r="C5" t="s">
        <v>35</v>
      </c>
      <c r="D5" t="str">
        <f t="shared" si="0"/>
        <v>2013 February</v>
      </c>
      <c r="E5" s="4">
        <f>SUM('Working sheet'!E5:N5,'Working sheet'!P5:Q5)</f>
        <v>1275.3</v>
      </c>
      <c r="F5" s="4">
        <f>SUM('Working sheet'!O5,'Working sheet'!R5,'Working sheet'!AA5,'Working sheet'!AC5)</f>
        <v>419.29999999999995</v>
      </c>
      <c r="G5" s="4">
        <f>SUM('Working sheet'!S5,'Working sheet'!T5,'Working sheet'!U5)</f>
        <v>320.39999999999998</v>
      </c>
      <c r="H5" s="4">
        <f>SUM('Working sheet'!V5)</f>
        <v>100.3</v>
      </c>
      <c r="I5" s="4">
        <f>SUM('Working sheet'!W5)</f>
        <v>106.2</v>
      </c>
      <c r="J5" s="4">
        <f>SUM('Working sheet'!Y5)</f>
        <v>104.4</v>
      </c>
      <c r="K5" s="4">
        <f>SUM('Working sheet'!Z5)</f>
        <v>103.9</v>
      </c>
      <c r="L5" s="4">
        <f>SUM('Working sheet'!AB5)</f>
        <v>104.1</v>
      </c>
      <c r="M5" s="4">
        <f>SUM('Working sheet'!AD5)</f>
        <v>104.4</v>
      </c>
      <c r="N5" s="4">
        <f>SUM('Working sheet'!AE5)</f>
        <v>105.8</v>
      </c>
      <c r="O5" s="4">
        <f>SUM('Working sheet'!V5:X5,'Working sheet'!Z5,'Working sheet'!AB5,'Working sheet'!AD5)</f>
        <v>624.1</v>
      </c>
    </row>
    <row r="6" spans="1:15" x14ac:dyDescent="0.35">
      <c r="A6" t="s">
        <v>33</v>
      </c>
      <c r="B6">
        <v>2013</v>
      </c>
      <c r="C6" t="s">
        <v>35</v>
      </c>
      <c r="D6" t="str">
        <f t="shared" si="0"/>
        <v>2013 February</v>
      </c>
      <c r="E6" s="4">
        <f>SUM('Working sheet'!E6:N6,'Working sheet'!P6:Q6)</f>
        <v>1284.6000000000001</v>
      </c>
      <c r="F6" s="4">
        <f>SUM('Working sheet'!O6,'Working sheet'!R6,'Working sheet'!AA6,'Working sheet'!AC6)</f>
        <v>419.6</v>
      </c>
      <c r="G6" s="4">
        <f>SUM('Working sheet'!S6,'Working sheet'!T6,'Working sheet'!U6)</f>
        <v>318.5</v>
      </c>
      <c r="H6" s="4">
        <f>SUM('Working sheet'!V6)</f>
        <v>100.4</v>
      </c>
      <c r="I6" s="4">
        <f>SUM('Working sheet'!W6)</f>
        <v>105.7</v>
      </c>
      <c r="J6" s="4">
        <f>SUM('Working sheet'!Y6)</f>
        <v>104.7</v>
      </c>
      <c r="K6" s="4">
        <f>SUM('Working sheet'!Z6)</f>
        <v>104.4</v>
      </c>
      <c r="L6" s="4">
        <f>SUM('Working sheet'!AB6)</f>
        <v>103.7</v>
      </c>
      <c r="M6" s="4">
        <f>SUM('Working sheet'!AD6)</f>
        <v>104.3</v>
      </c>
      <c r="N6" s="4">
        <f>SUM('Working sheet'!AE6)</f>
        <v>104.7</v>
      </c>
      <c r="O6" s="4">
        <f>SUM('Working sheet'!V6:X6,'Working sheet'!Z6,'Working sheet'!AB6,'Working sheet'!AD6)</f>
        <v>623.70000000000005</v>
      </c>
    </row>
    <row r="7" spans="1:15" x14ac:dyDescent="0.35">
      <c r="A7" t="s">
        <v>34</v>
      </c>
      <c r="B7">
        <v>2013</v>
      </c>
      <c r="C7" t="s">
        <v>35</v>
      </c>
      <c r="D7" t="str">
        <f t="shared" si="0"/>
        <v>2013 February</v>
      </c>
      <c r="E7" s="4">
        <f>SUM('Working sheet'!E7:N7,'Working sheet'!P7:Q7)</f>
        <v>1278.7</v>
      </c>
      <c r="F7" s="4">
        <f>SUM('Working sheet'!O7,'Working sheet'!R7,'Working sheet'!AA7,'Working sheet'!AC7)</f>
        <v>419.29999999999995</v>
      </c>
      <c r="G7" s="4">
        <f>SUM('Working sheet'!S7,'Working sheet'!T7,'Working sheet'!U7)</f>
        <v>319.7</v>
      </c>
      <c r="H7" s="4">
        <f>SUM('Working sheet'!V7)</f>
        <v>100.4</v>
      </c>
      <c r="I7" s="4">
        <f>SUM('Working sheet'!W7)</f>
        <v>106</v>
      </c>
      <c r="J7" s="4">
        <f>SUM('Working sheet'!Y7)</f>
        <v>104.5</v>
      </c>
      <c r="K7" s="4">
        <f>SUM('Working sheet'!Z7)</f>
        <v>104.2</v>
      </c>
      <c r="L7" s="4">
        <f>SUM('Working sheet'!AB7)</f>
        <v>103.9</v>
      </c>
      <c r="M7" s="4">
        <f>SUM('Working sheet'!AD7)</f>
        <v>104.4</v>
      </c>
      <c r="N7" s="4">
        <f>SUM('Working sheet'!AE7)</f>
        <v>105.3</v>
      </c>
      <c r="O7" s="4">
        <f>SUM('Working sheet'!V7:X7,'Working sheet'!Z7,'Working sheet'!AB7,'Working sheet'!AD7)</f>
        <v>624.1</v>
      </c>
    </row>
    <row r="8" spans="1:15" x14ac:dyDescent="0.35">
      <c r="A8" t="s">
        <v>30</v>
      </c>
      <c r="B8">
        <v>2013</v>
      </c>
      <c r="C8" t="s">
        <v>36</v>
      </c>
      <c r="D8" t="str">
        <f t="shared" si="0"/>
        <v>2013 March</v>
      </c>
      <c r="E8" s="4">
        <f>SUM('Working sheet'!E8:N8,'Working sheet'!P8:Q8)</f>
        <v>1276.6000000000001</v>
      </c>
      <c r="F8" s="4">
        <f>SUM('Working sheet'!O8,'Working sheet'!R8,'Working sheet'!AA8,'Working sheet'!AC8)</f>
        <v>420.40000000000003</v>
      </c>
      <c r="G8" s="4">
        <f>SUM('Working sheet'!S8,'Working sheet'!T8,'Working sheet'!U8)</f>
        <v>321.89999999999998</v>
      </c>
      <c r="H8" s="4">
        <f>SUM('Working sheet'!V8)</f>
        <v>100.33999999999999</v>
      </c>
      <c r="I8" s="4">
        <f>SUM('Working sheet'!W8)</f>
        <v>106.1</v>
      </c>
      <c r="J8" s="4">
        <f>SUM('Working sheet'!Y8)</f>
        <v>104.7</v>
      </c>
      <c r="K8" s="4">
        <f>SUM('Working sheet'!Z8)</f>
        <v>104.6</v>
      </c>
      <c r="L8" s="4">
        <f>SUM('Working sheet'!AB8)</f>
        <v>104.3</v>
      </c>
      <c r="M8" s="4">
        <f>SUM('Working sheet'!AD8)</f>
        <v>104.6</v>
      </c>
      <c r="N8" s="4">
        <f>SUM('Working sheet'!AE8)</f>
        <v>106</v>
      </c>
      <c r="O8" s="4">
        <f>SUM('Working sheet'!V8:X8,'Working sheet'!Z8,'Working sheet'!AB8,'Working sheet'!AD8)</f>
        <v>625.54</v>
      </c>
    </row>
    <row r="9" spans="1:15" x14ac:dyDescent="0.35">
      <c r="A9" t="s">
        <v>33</v>
      </c>
      <c r="B9">
        <v>2013</v>
      </c>
      <c r="C9" t="s">
        <v>36</v>
      </c>
      <c r="D9" t="str">
        <f t="shared" si="0"/>
        <v>2013 March</v>
      </c>
      <c r="E9" s="4">
        <f>SUM('Working sheet'!E9:N9,'Working sheet'!P9:Q9)</f>
        <v>1279.8</v>
      </c>
      <c r="F9" s="4">
        <f>SUM('Working sheet'!O9,'Working sheet'!R9,'Working sheet'!AA9,'Working sheet'!AC9)</f>
        <v>421.5</v>
      </c>
      <c r="G9" s="4">
        <f>SUM('Working sheet'!S9,'Working sheet'!T9,'Working sheet'!U9)</f>
        <v>320.2</v>
      </c>
      <c r="H9" s="4">
        <f>SUM('Working sheet'!V9)</f>
        <v>100.4</v>
      </c>
      <c r="I9" s="4">
        <f>SUM('Working sheet'!W9)</f>
        <v>106</v>
      </c>
      <c r="J9" s="4">
        <f>SUM('Working sheet'!Y9)</f>
        <v>105.2</v>
      </c>
      <c r="K9" s="4">
        <f>SUM('Working sheet'!Z9)</f>
        <v>105.5</v>
      </c>
      <c r="L9" s="4">
        <f>SUM('Working sheet'!AB9)</f>
        <v>103.8</v>
      </c>
      <c r="M9" s="4">
        <f>SUM('Working sheet'!AD9)</f>
        <v>104.9</v>
      </c>
      <c r="N9" s="4">
        <f>SUM('Working sheet'!AE9)</f>
        <v>105</v>
      </c>
      <c r="O9" s="4">
        <f>SUM('Working sheet'!V9:X9,'Working sheet'!Z9,'Working sheet'!AB9,'Working sheet'!AD9)</f>
        <v>626.29999999999995</v>
      </c>
    </row>
    <row r="10" spans="1:15" x14ac:dyDescent="0.35">
      <c r="A10" t="s">
        <v>34</v>
      </c>
      <c r="B10">
        <v>2013</v>
      </c>
      <c r="C10" t="s">
        <v>36</v>
      </c>
      <c r="D10" t="str">
        <f t="shared" si="0"/>
        <v>2013 March</v>
      </c>
      <c r="E10" s="4">
        <f>SUM('Working sheet'!E10:N10,'Working sheet'!P10:Q10)</f>
        <v>1277.8000000000002</v>
      </c>
      <c r="F10" s="4">
        <f>SUM('Working sheet'!O10,'Working sheet'!R10,'Working sheet'!AA10,'Working sheet'!AC10)</f>
        <v>420.8</v>
      </c>
      <c r="G10" s="4">
        <f>SUM('Working sheet'!S10,'Working sheet'!T10,'Working sheet'!U10)</f>
        <v>321.2</v>
      </c>
      <c r="H10" s="4">
        <f>SUM('Working sheet'!V10)</f>
        <v>100.4</v>
      </c>
      <c r="I10" s="4">
        <f>SUM('Working sheet'!W10)</f>
        <v>106.1</v>
      </c>
      <c r="J10" s="4">
        <f>SUM('Working sheet'!Y10)</f>
        <v>104.9</v>
      </c>
      <c r="K10" s="4">
        <f>SUM('Working sheet'!Z10)</f>
        <v>105.1</v>
      </c>
      <c r="L10" s="4">
        <f>SUM('Working sheet'!AB10)</f>
        <v>104</v>
      </c>
      <c r="M10" s="4">
        <f>SUM('Working sheet'!AD10)</f>
        <v>104.7</v>
      </c>
      <c r="N10" s="4">
        <f>SUM('Working sheet'!AE10)</f>
        <v>105.5</v>
      </c>
      <c r="O10" s="4">
        <f>SUM('Working sheet'!V10:X10,'Working sheet'!Z10,'Working sheet'!AB10,'Working sheet'!AD10)</f>
        <v>625.90000000000009</v>
      </c>
    </row>
    <row r="11" spans="1:15" x14ac:dyDescent="0.35">
      <c r="A11" t="s">
        <v>30</v>
      </c>
      <c r="B11">
        <v>2013</v>
      </c>
      <c r="C11" t="s">
        <v>37</v>
      </c>
      <c r="D11" t="str">
        <f t="shared" si="0"/>
        <v>2013 April</v>
      </c>
      <c r="E11" s="4">
        <f>SUM('Working sheet'!E11:N11,'Working sheet'!P11:Q11)</f>
        <v>1279.3</v>
      </c>
      <c r="F11" s="4">
        <f>SUM('Working sheet'!O11,'Working sheet'!R11,'Working sheet'!AA11,'Working sheet'!AC11)</f>
        <v>420.8</v>
      </c>
      <c r="G11" s="4">
        <f>SUM('Working sheet'!S11,'Working sheet'!T11,'Working sheet'!U11)</f>
        <v>323.5</v>
      </c>
      <c r="H11" s="4">
        <f>SUM('Working sheet'!V11)</f>
        <v>100.38799999999999</v>
      </c>
      <c r="I11" s="4">
        <f>SUM('Working sheet'!W11)</f>
        <v>106.5</v>
      </c>
      <c r="J11" s="4">
        <f>SUM('Working sheet'!Y11)</f>
        <v>105.1</v>
      </c>
      <c r="K11" s="4">
        <f>SUM('Working sheet'!Z11)</f>
        <v>104.4</v>
      </c>
      <c r="L11" s="4">
        <f>SUM('Working sheet'!AB11)</f>
        <v>104.8</v>
      </c>
      <c r="M11" s="4">
        <f>SUM('Working sheet'!AD11)</f>
        <v>104.6</v>
      </c>
      <c r="N11" s="4">
        <f>SUM('Working sheet'!AE11)</f>
        <v>106.4</v>
      </c>
      <c r="O11" s="4">
        <f>SUM('Working sheet'!V11:X11,'Working sheet'!Z11,'Working sheet'!AB11,'Working sheet'!AD11)</f>
        <v>626.7879999999999</v>
      </c>
    </row>
    <row r="12" spans="1:15" x14ac:dyDescent="0.35">
      <c r="A12" t="s">
        <v>33</v>
      </c>
      <c r="B12">
        <v>2013</v>
      </c>
      <c r="C12" t="s">
        <v>37</v>
      </c>
      <c r="D12" t="str">
        <f t="shared" si="0"/>
        <v>2013 April</v>
      </c>
      <c r="E12" s="4">
        <f>SUM('Working sheet'!E12:N12,'Working sheet'!P12:Q12)</f>
        <v>1289.4999999999998</v>
      </c>
      <c r="F12" s="4">
        <f>SUM('Working sheet'!O12,'Working sheet'!R12,'Working sheet'!AA12,'Working sheet'!AC12)</f>
        <v>423.9</v>
      </c>
      <c r="G12" s="4">
        <f>SUM('Working sheet'!S12,'Working sheet'!T12,'Working sheet'!U12)</f>
        <v>322</v>
      </c>
      <c r="H12" s="4">
        <f>SUM('Working sheet'!V12)</f>
        <v>100.5</v>
      </c>
      <c r="I12" s="4">
        <f>SUM('Working sheet'!W12)</f>
        <v>106.4</v>
      </c>
      <c r="J12" s="4">
        <f>SUM('Working sheet'!Y12)</f>
        <v>105.7</v>
      </c>
      <c r="K12" s="4">
        <f>SUM('Working sheet'!Z12)</f>
        <v>105</v>
      </c>
      <c r="L12" s="4">
        <f>SUM('Working sheet'!AB12)</f>
        <v>105.2</v>
      </c>
      <c r="M12" s="4">
        <f>SUM('Working sheet'!AD12)</f>
        <v>105.1</v>
      </c>
      <c r="N12" s="4">
        <f>SUM('Working sheet'!AE12)</f>
        <v>105.7</v>
      </c>
      <c r="O12" s="4">
        <f>SUM('Working sheet'!V12:X12,'Working sheet'!Z12,'Working sheet'!AB12,'Working sheet'!AD12)</f>
        <v>628.70000000000005</v>
      </c>
    </row>
    <row r="13" spans="1:15" x14ac:dyDescent="0.35">
      <c r="A13" t="s">
        <v>34</v>
      </c>
      <c r="B13">
        <v>2013</v>
      </c>
      <c r="C13" t="s">
        <v>37</v>
      </c>
      <c r="D13" t="str">
        <f t="shared" si="0"/>
        <v>2013 April</v>
      </c>
      <c r="E13" s="4">
        <f>SUM('Working sheet'!E13:N13,'Working sheet'!P13:Q13)</f>
        <v>1283</v>
      </c>
      <c r="F13" s="4">
        <f>SUM('Working sheet'!O13,'Working sheet'!R13,'Working sheet'!AA13,'Working sheet'!AC13)</f>
        <v>421.79999999999995</v>
      </c>
      <c r="G13" s="4">
        <f>SUM('Working sheet'!S13,'Working sheet'!T13,'Working sheet'!U13)</f>
        <v>322.89999999999998</v>
      </c>
      <c r="H13" s="4">
        <f>SUM('Working sheet'!V13)</f>
        <v>100.5</v>
      </c>
      <c r="I13" s="4">
        <f>SUM('Working sheet'!W13)</f>
        <v>106.5</v>
      </c>
      <c r="J13" s="4">
        <f>SUM('Working sheet'!Y13)</f>
        <v>105.3</v>
      </c>
      <c r="K13" s="4">
        <f>SUM('Working sheet'!Z13)</f>
        <v>104.7</v>
      </c>
      <c r="L13" s="4">
        <f>SUM('Working sheet'!AB13)</f>
        <v>105</v>
      </c>
      <c r="M13" s="4">
        <f>SUM('Working sheet'!AD13)</f>
        <v>104.8</v>
      </c>
      <c r="N13" s="4">
        <f>SUM('Working sheet'!AE13)</f>
        <v>106.1</v>
      </c>
      <c r="O13" s="4">
        <f>SUM('Working sheet'!V13:X13,'Working sheet'!Z13,'Working sheet'!AB13,'Working sheet'!AD13)</f>
        <v>627.79999999999995</v>
      </c>
    </row>
    <row r="14" spans="1:15" x14ac:dyDescent="0.35">
      <c r="A14" t="s">
        <v>30</v>
      </c>
      <c r="B14">
        <v>2013</v>
      </c>
      <c r="C14" t="s">
        <v>38</v>
      </c>
      <c r="D14" t="str">
        <f t="shared" si="0"/>
        <v>2013 May</v>
      </c>
      <c r="E14" s="4">
        <f>SUM('Working sheet'!E14:N14,'Working sheet'!P14:Q14)</f>
        <v>1286.5999999999999</v>
      </c>
      <c r="F14" s="4">
        <f>SUM('Working sheet'!O14,'Working sheet'!R14,'Working sheet'!AA14,'Working sheet'!AC14)</f>
        <v>422.6</v>
      </c>
      <c r="G14" s="4">
        <f>SUM('Working sheet'!S14,'Working sheet'!T14,'Working sheet'!U14)</f>
        <v>325.29999999999995</v>
      </c>
      <c r="H14" s="4">
        <f>SUM('Working sheet'!V14)</f>
        <v>100.4376</v>
      </c>
      <c r="I14" s="4">
        <f>SUM('Working sheet'!W14)</f>
        <v>107.5</v>
      </c>
      <c r="J14" s="4">
        <f>SUM('Working sheet'!Y14)</f>
        <v>105.7</v>
      </c>
      <c r="K14" s="4">
        <f>SUM('Working sheet'!Z14)</f>
        <v>104.1</v>
      </c>
      <c r="L14" s="4">
        <f>SUM('Working sheet'!AB14)</f>
        <v>105.5</v>
      </c>
      <c r="M14" s="4">
        <f>SUM('Working sheet'!AD14)</f>
        <v>104.8</v>
      </c>
      <c r="N14" s="4">
        <f>SUM('Working sheet'!AE14)</f>
        <v>107.2</v>
      </c>
      <c r="O14" s="4">
        <f>SUM('Working sheet'!V14:X14,'Working sheet'!Z14,'Working sheet'!AB14,'Working sheet'!AD14)</f>
        <v>629.13759999999991</v>
      </c>
    </row>
    <row r="15" spans="1:15" x14ac:dyDescent="0.35">
      <c r="A15" t="s">
        <v>33</v>
      </c>
      <c r="B15">
        <v>2013</v>
      </c>
      <c r="C15" t="s">
        <v>38</v>
      </c>
      <c r="D15" t="str">
        <f t="shared" si="0"/>
        <v>2013 May</v>
      </c>
      <c r="E15" s="4">
        <f>SUM('Working sheet'!E15:N15,'Working sheet'!P15:Q15)</f>
        <v>1308.0999999999999</v>
      </c>
      <c r="F15" s="4">
        <f>SUM('Working sheet'!O15,'Working sheet'!R15,'Working sheet'!AA15,'Working sheet'!AC15)</f>
        <v>426.1</v>
      </c>
      <c r="G15" s="4">
        <f>SUM('Working sheet'!S15,'Working sheet'!T15,'Working sheet'!U15)</f>
        <v>323.5</v>
      </c>
      <c r="H15" s="4">
        <f>SUM('Working sheet'!V15)</f>
        <v>100.5</v>
      </c>
      <c r="I15" s="4">
        <f>SUM('Working sheet'!W15)</f>
        <v>107.2</v>
      </c>
      <c r="J15" s="4">
        <f>SUM('Working sheet'!Y15)</f>
        <v>106.2</v>
      </c>
      <c r="K15" s="4">
        <f>SUM('Working sheet'!Z15)</f>
        <v>103.9</v>
      </c>
      <c r="L15" s="4">
        <f>SUM('Working sheet'!AB15)</f>
        <v>105.7</v>
      </c>
      <c r="M15" s="4">
        <f>SUM('Working sheet'!AD15)</f>
        <v>104.9</v>
      </c>
      <c r="N15" s="4">
        <f>SUM('Working sheet'!AE15)</f>
        <v>106.6</v>
      </c>
      <c r="O15" s="4">
        <f>SUM('Working sheet'!V15:X15,'Working sheet'!Z15,'Working sheet'!AB15,'Working sheet'!AD15)</f>
        <v>629.29999999999995</v>
      </c>
    </row>
    <row r="16" spans="1:15" x14ac:dyDescent="0.35">
      <c r="A16" t="s">
        <v>34</v>
      </c>
      <c r="B16">
        <v>2013</v>
      </c>
      <c r="C16" t="s">
        <v>38</v>
      </c>
      <c r="D16" t="str">
        <f t="shared" si="0"/>
        <v>2013 May</v>
      </c>
      <c r="E16" s="4">
        <f>SUM('Working sheet'!E16:N16,'Working sheet'!P16:Q16)</f>
        <v>1294.0999999999999</v>
      </c>
      <c r="F16" s="4">
        <f>SUM('Working sheet'!O16,'Working sheet'!R16,'Working sheet'!AA16,'Working sheet'!AC16)</f>
        <v>423.8</v>
      </c>
      <c r="G16" s="4">
        <f>SUM('Working sheet'!S16,'Working sheet'!T16,'Working sheet'!U16)</f>
        <v>324.60000000000002</v>
      </c>
      <c r="H16" s="4">
        <f>SUM('Working sheet'!V16)</f>
        <v>100.5</v>
      </c>
      <c r="I16" s="4">
        <f>SUM('Working sheet'!W16)</f>
        <v>107.4</v>
      </c>
      <c r="J16" s="4">
        <f>SUM('Working sheet'!Y16)</f>
        <v>105.9</v>
      </c>
      <c r="K16" s="4">
        <f>SUM('Working sheet'!Z16)</f>
        <v>104</v>
      </c>
      <c r="L16" s="4">
        <f>SUM('Working sheet'!AB16)</f>
        <v>105.6</v>
      </c>
      <c r="M16" s="4">
        <f>SUM('Working sheet'!AD16)</f>
        <v>104.8</v>
      </c>
      <c r="N16" s="4">
        <f>SUM('Working sheet'!AE16)</f>
        <v>106.9</v>
      </c>
      <c r="O16" s="4">
        <f>SUM('Working sheet'!V16:X16,'Working sheet'!Z16,'Working sheet'!AB16,'Working sheet'!AD16)</f>
        <v>629.19999999999993</v>
      </c>
    </row>
    <row r="17" spans="1:15" x14ac:dyDescent="0.35">
      <c r="A17" t="s">
        <v>30</v>
      </c>
      <c r="B17">
        <v>2013</v>
      </c>
      <c r="C17" t="s">
        <v>39</v>
      </c>
      <c r="D17" t="str">
        <f t="shared" si="0"/>
        <v>2013 June</v>
      </c>
      <c r="E17" s="4">
        <f>SUM('Working sheet'!E17:N17,'Working sheet'!P17:Q17)</f>
        <v>1311.8</v>
      </c>
      <c r="F17" s="4">
        <f>SUM('Working sheet'!O17,'Working sheet'!R17,'Working sheet'!AA17,'Working sheet'!AC17)</f>
        <v>425.29999999999995</v>
      </c>
      <c r="G17" s="4">
        <f>SUM('Working sheet'!S17,'Working sheet'!T17,'Working sheet'!U17)</f>
        <v>328</v>
      </c>
      <c r="H17" s="4">
        <f>SUM('Working sheet'!V17)</f>
        <v>100.48751999999999</v>
      </c>
      <c r="I17" s="4">
        <f>SUM('Working sheet'!W17)</f>
        <v>108.5</v>
      </c>
      <c r="J17" s="4">
        <f>SUM('Working sheet'!Y17)</f>
        <v>106.3</v>
      </c>
      <c r="K17" s="4">
        <f>SUM('Working sheet'!Z17)</f>
        <v>105</v>
      </c>
      <c r="L17" s="4">
        <f>SUM('Working sheet'!AB17)</f>
        <v>106.5</v>
      </c>
      <c r="M17" s="4">
        <f>SUM('Working sheet'!AD17)</f>
        <v>105.5</v>
      </c>
      <c r="N17" s="4">
        <f>SUM('Working sheet'!AE17)</f>
        <v>108.9</v>
      </c>
      <c r="O17" s="4">
        <f>SUM('Working sheet'!V17:X17,'Working sheet'!Z17,'Working sheet'!AB17,'Working sheet'!AD17)</f>
        <v>633.48752000000002</v>
      </c>
    </row>
    <row r="18" spans="1:15" x14ac:dyDescent="0.35">
      <c r="A18" t="s">
        <v>33</v>
      </c>
      <c r="B18">
        <v>2013</v>
      </c>
      <c r="C18" t="s">
        <v>39</v>
      </c>
      <c r="D18" t="str">
        <f t="shared" si="0"/>
        <v>2013 June</v>
      </c>
      <c r="E18" s="4">
        <f>SUM('Working sheet'!E18:N18,'Working sheet'!P18:Q18)</f>
        <v>1354.6000000000001</v>
      </c>
      <c r="F18" s="4">
        <f>SUM('Working sheet'!O18,'Working sheet'!R18,'Working sheet'!AA18,'Working sheet'!AC18)</f>
        <v>429.40000000000003</v>
      </c>
      <c r="G18" s="4">
        <f>SUM('Working sheet'!S18,'Working sheet'!T18,'Working sheet'!U18)</f>
        <v>325.3</v>
      </c>
      <c r="H18" s="4">
        <f>SUM('Working sheet'!V18)</f>
        <v>106.6</v>
      </c>
      <c r="I18" s="4">
        <f>SUM('Working sheet'!W18)</f>
        <v>108</v>
      </c>
      <c r="J18" s="4">
        <f>SUM('Working sheet'!Y18)</f>
        <v>106.5</v>
      </c>
      <c r="K18" s="4">
        <f>SUM('Working sheet'!Z18)</f>
        <v>105.2</v>
      </c>
      <c r="L18" s="4">
        <f>SUM('Working sheet'!AB18)</f>
        <v>108.1</v>
      </c>
      <c r="M18" s="4">
        <f>SUM('Working sheet'!AD18)</f>
        <v>106.1</v>
      </c>
      <c r="N18" s="4">
        <f>SUM('Working sheet'!AE18)</f>
        <v>109.7</v>
      </c>
      <c r="O18" s="4">
        <f>SUM('Working sheet'!V18:X18,'Working sheet'!Z18,'Working sheet'!AB18,'Working sheet'!AD18)</f>
        <v>641.70000000000005</v>
      </c>
    </row>
    <row r="19" spans="1:15" x14ac:dyDescent="0.35">
      <c r="A19" t="s">
        <v>34</v>
      </c>
      <c r="B19">
        <v>2013</v>
      </c>
      <c r="C19" t="s">
        <v>39</v>
      </c>
      <c r="D19" t="str">
        <f t="shared" si="0"/>
        <v>2013 June</v>
      </c>
      <c r="E19" s="4">
        <f>SUM('Working sheet'!E19:N19,'Working sheet'!P19:Q19)</f>
        <v>1327</v>
      </c>
      <c r="F19" s="4">
        <f>SUM('Working sheet'!O19,'Working sheet'!R19,'Working sheet'!AA19,'Working sheet'!AC19)</f>
        <v>426.7</v>
      </c>
      <c r="G19" s="4">
        <f>SUM('Working sheet'!S19,'Working sheet'!T19,'Working sheet'!U19)</f>
        <v>326.89999999999998</v>
      </c>
      <c r="H19" s="4">
        <f>SUM('Working sheet'!V19)</f>
        <v>106.6</v>
      </c>
      <c r="I19" s="4">
        <f>SUM('Working sheet'!W19)</f>
        <v>108.3</v>
      </c>
      <c r="J19" s="4">
        <f>SUM('Working sheet'!Y19)</f>
        <v>106.4</v>
      </c>
      <c r="K19" s="4">
        <f>SUM('Working sheet'!Z19)</f>
        <v>105.1</v>
      </c>
      <c r="L19" s="4">
        <f>SUM('Working sheet'!AB19)</f>
        <v>107.4</v>
      </c>
      <c r="M19" s="4">
        <f>SUM('Working sheet'!AD19)</f>
        <v>105.8</v>
      </c>
      <c r="N19" s="4">
        <f>SUM('Working sheet'!AE19)</f>
        <v>109.3</v>
      </c>
      <c r="O19" s="4">
        <f>SUM('Working sheet'!V19:X19,'Working sheet'!Z19,'Working sheet'!AB19,'Working sheet'!AD19)</f>
        <v>640.79999999999995</v>
      </c>
    </row>
    <row r="20" spans="1:15" x14ac:dyDescent="0.35">
      <c r="A20" t="s">
        <v>30</v>
      </c>
      <c r="B20">
        <v>2013</v>
      </c>
      <c r="C20" t="s">
        <v>40</v>
      </c>
      <c r="D20" t="str">
        <f t="shared" si="0"/>
        <v>2013 July</v>
      </c>
      <c r="E20" s="4">
        <f>SUM('Working sheet'!E20:N20,'Working sheet'!P20:Q20)</f>
        <v>1336.7999999999997</v>
      </c>
      <c r="F20" s="4">
        <f>SUM('Working sheet'!O20,'Working sheet'!R20,'Working sheet'!AA20,'Working sheet'!AC20)</f>
        <v>427.79999999999995</v>
      </c>
      <c r="G20" s="4">
        <f>SUM('Working sheet'!S20,'Working sheet'!T20,'Working sheet'!U20)</f>
        <v>330.3</v>
      </c>
      <c r="H20" s="4">
        <f>SUM('Working sheet'!V20)</f>
        <v>102.93750400000002</v>
      </c>
      <c r="I20" s="4">
        <f>SUM('Working sheet'!W20)</f>
        <v>109.5</v>
      </c>
      <c r="J20" s="4">
        <f>SUM('Working sheet'!Y20)</f>
        <v>106.9</v>
      </c>
      <c r="K20" s="4">
        <f>SUM('Working sheet'!Z20)</f>
        <v>106.8</v>
      </c>
      <c r="L20" s="4">
        <f>SUM('Working sheet'!AB20)</f>
        <v>107.8</v>
      </c>
      <c r="M20" s="4">
        <f>SUM('Working sheet'!AD20)</f>
        <v>106.5</v>
      </c>
      <c r="N20" s="4">
        <f>SUM('Working sheet'!AE20)</f>
        <v>110.7</v>
      </c>
      <c r="O20" s="4">
        <f>SUM('Working sheet'!V20:X20,'Working sheet'!Z20,'Working sheet'!AB20,'Working sheet'!AD20)</f>
        <v>641.83750399999997</v>
      </c>
    </row>
    <row r="21" spans="1:15" x14ac:dyDescent="0.35">
      <c r="A21" t="s">
        <v>33</v>
      </c>
      <c r="B21">
        <v>2013</v>
      </c>
      <c r="C21" t="s">
        <v>40</v>
      </c>
      <c r="D21" t="str">
        <f t="shared" si="0"/>
        <v>2013 July</v>
      </c>
      <c r="E21" s="4">
        <f>SUM('Working sheet'!E21:N21,'Working sheet'!P21:Q21)</f>
        <v>1379</v>
      </c>
      <c r="F21" s="4">
        <f>SUM('Working sheet'!O21,'Working sheet'!R21,'Working sheet'!AA21,'Working sheet'!AC21)</f>
        <v>431.2</v>
      </c>
      <c r="G21" s="4">
        <f>SUM('Working sheet'!S21,'Working sheet'!T21,'Working sheet'!U21)</f>
        <v>327.10000000000002</v>
      </c>
      <c r="H21" s="4">
        <f>SUM('Working sheet'!V21)</f>
        <v>107.7</v>
      </c>
      <c r="I21" s="4">
        <f>SUM('Working sheet'!W21)</f>
        <v>108.6</v>
      </c>
      <c r="J21" s="4">
        <f>SUM('Working sheet'!Y21)</f>
        <v>107.1</v>
      </c>
      <c r="K21" s="4">
        <f>SUM('Working sheet'!Z21)</f>
        <v>107.3</v>
      </c>
      <c r="L21" s="4">
        <f>SUM('Working sheet'!AB21)</f>
        <v>110.1</v>
      </c>
      <c r="M21" s="4">
        <f>SUM('Working sheet'!AD21)</f>
        <v>107.3</v>
      </c>
      <c r="N21" s="4">
        <f>SUM('Working sheet'!AE21)</f>
        <v>111.4</v>
      </c>
      <c r="O21" s="4">
        <f>SUM('Working sheet'!V21:X21,'Working sheet'!Z21,'Working sheet'!AB21,'Working sheet'!AD21)</f>
        <v>649.09999999999991</v>
      </c>
    </row>
    <row r="22" spans="1:15" x14ac:dyDescent="0.35">
      <c r="A22" t="s">
        <v>34</v>
      </c>
      <c r="B22">
        <v>2013</v>
      </c>
      <c r="C22" t="s">
        <v>40</v>
      </c>
      <c r="D22" t="str">
        <f t="shared" si="0"/>
        <v>2013 July</v>
      </c>
      <c r="E22" s="4">
        <f>SUM('Working sheet'!E22:N22,'Working sheet'!P22:Q22)</f>
        <v>1351.8</v>
      </c>
      <c r="F22" s="4">
        <f>SUM('Working sheet'!O22,'Working sheet'!R22,'Working sheet'!AA22,'Working sheet'!AC22)</f>
        <v>428.8</v>
      </c>
      <c r="G22" s="4">
        <f>SUM('Working sheet'!S22,'Working sheet'!T22,'Working sheet'!U22)</f>
        <v>329</v>
      </c>
      <c r="H22" s="4">
        <f>SUM('Working sheet'!V22)</f>
        <v>107.7</v>
      </c>
      <c r="I22" s="4">
        <f>SUM('Working sheet'!W22)</f>
        <v>109.2</v>
      </c>
      <c r="J22" s="4">
        <f>SUM('Working sheet'!Y22)</f>
        <v>107</v>
      </c>
      <c r="K22" s="4">
        <f>SUM('Working sheet'!Z22)</f>
        <v>107.1</v>
      </c>
      <c r="L22" s="4">
        <f>SUM('Working sheet'!AB22)</f>
        <v>109.1</v>
      </c>
      <c r="M22" s="4">
        <f>SUM('Working sheet'!AD22)</f>
        <v>106.9</v>
      </c>
      <c r="N22" s="4">
        <f>SUM('Working sheet'!AE22)</f>
        <v>111</v>
      </c>
      <c r="O22" s="4">
        <f>SUM('Working sheet'!V22:X22,'Working sheet'!Z22,'Working sheet'!AB22,'Working sheet'!AD22)</f>
        <v>648.20000000000005</v>
      </c>
    </row>
    <row r="23" spans="1:15" x14ac:dyDescent="0.35">
      <c r="A23" t="s">
        <v>30</v>
      </c>
      <c r="B23">
        <v>2013</v>
      </c>
      <c r="C23" t="s">
        <v>41</v>
      </c>
      <c r="D23" t="str">
        <f t="shared" si="0"/>
        <v>2013 August</v>
      </c>
      <c r="E23" s="4">
        <f>SUM('Working sheet'!E23:N23,'Working sheet'!P23:Q23)</f>
        <v>1352.8</v>
      </c>
      <c r="F23" s="4">
        <f>SUM('Working sheet'!O23,'Working sheet'!R23,'Working sheet'!AA23,'Working sheet'!AC23)</f>
        <v>432.2</v>
      </c>
      <c r="G23" s="4">
        <f>SUM('Working sheet'!S23,'Working sheet'!T23,'Working sheet'!U23)</f>
        <v>332.6</v>
      </c>
      <c r="H23" s="4">
        <f>SUM('Working sheet'!V23)</f>
        <v>106.3075008</v>
      </c>
      <c r="I23" s="4">
        <f>SUM('Working sheet'!W23)</f>
        <v>109.9</v>
      </c>
      <c r="J23" s="4">
        <f>SUM('Working sheet'!Y23)</f>
        <v>107.5</v>
      </c>
      <c r="K23" s="4">
        <f>SUM('Working sheet'!Z23)</f>
        <v>107.8</v>
      </c>
      <c r="L23" s="4">
        <f>SUM('Working sheet'!AB23)</f>
        <v>108.7</v>
      </c>
      <c r="M23" s="4">
        <f>SUM('Working sheet'!AD23)</f>
        <v>107.5</v>
      </c>
      <c r="N23" s="4">
        <f>SUM('Working sheet'!AE23)</f>
        <v>112.1</v>
      </c>
      <c r="O23" s="4">
        <f>SUM('Working sheet'!V23:X23,'Working sheet'!Z23,'Working sheet'!AB23,'Working sheet'!AD23)</f>
        <v>648.90750079999998</v>
      </c>
    </row>
    <row r="24" spans="1:15" x14ac:dyDescent="0.35">
      <c r="A24" t="s">
        <v>33</v>
      </c>
      <c r="B24">
        <v>2013</v>
      </c>
      <c r="C24" t="s">
        <v>41</v>
      </c>
      <c r="D24" t="str">
        <f t="shared" si="0"/>
        <v>2013 August</v>
      </c>
      <c r="E24" s="4">
        <f>SUM('Working sheet'!E24:N24,'Working sheet'!P24:Q24)</f>
        <v>1395.2</v>
      </c>
      <c r="F24" s="4">
        <f>SUM('Working sheet'!O24,'Working sheet'!R24,'Working sheet'!AA24,'Working sheet'!AC24)</f>
        <v>435.8</v>
      </c>
      <c r="G24" s="4">
        <f>SUM('Working sheet'!S24,'Working sheet'!T24,'Working sheet'!U24)</f>
        <v>329.09999999999997</v>
      </c>
      <c r="H24" s="4">
        <f>SUM('Working sheet'!V24)</f>
        <v>108.9</v>
      </c>
      <c r="I24" s="4">
        <f>SUM('Working sheet'!W24)</f>
        <v>109.3</v>
      </c>
      <c r="J24" s="4">
        <f>SUM('Working sheet'!Y24)</f>
        <v>107.6</v>
      </c>
      <c r="K24" s="4">
        <f>SUM('Working sheet'!Z24)</f>
        <v>108.1</v>
      </c>
      <c r="L24" s="4">
        <f>SUM('Working sheet'!AB24)</f>
        <v>110.8</v>
      </c>
      <c r="M24" s="4">
        <f>SUM('Working sheet'!AD24)</f>
        <v>108.3</v>
      </c>
      <c r="N24" s="4">
        <f>SUM('Working sheet'!AE24)</f>
        <v>112.7</v>
      </c>
      <c r="O24" s="4">
        <f>SUM('Working sheet'!V24:X24,'Working sheet'!Z24,'Working sheet'!AB24,'Working sheet'!AD24)</f>
        <v>654.09999999999991</v>
      </c>
    </row>
    <row r="25" spans="1:15" x14ac:dyDescent="0.35">
      <c r="A25" t="s">
        <v>34</v>
      </c>
      <c r="B25">
        <v>2013</v>
      </c>
      <c r="C25" t="s">
        <v>41</v>
      </c>
      <c r="D25" t="str">
        <f t="shared" si="0"/>
        <v>2013 August</v>
      </c>
      <c r="E25" s="4">
        <f>SUM('Working sheet'!E25:N25,'Working sheet'!P25:Q25)</f>
        <v>1367.2</v>
      </c>
      <c r="F25" s="4">
        <f>SUM('Working sheet'!O25,'Working sheet'!R25,'Working sheet'!AA25,'Working sheet'!AC25)</f>
        <v>433.4</v>
      </c>
      <c r="G25" s="4">
        <f>SUM('Working sheet'!S25,'Working sheet'!T25,'Working sheet'!U25)</f>
        <v>331.1</v>
      </c>
      <c r="H25" s="4">
        <f>SUM('Working sheet'!V25)</f>
        <v>108.9</v>
      </c>
      <c r="I25" s="4">
        <f>SUM('Working sheet'!W25)</f>
        <v>109.7</v>
      </c>
      <c r="J25" s="4">
        <f>SUM('Working sheet'!Y25)</f>
        <v>107.5</v>
      </c>
      <c r="K25" s="4">
        <f>SUM('Working sheet'!Z25)</f>
        <v>108</v>
      </c>
      <c r="L25" s="4">
        <f>SUM('Working sheet'!AB25)</f>
        <v>109.9</v>
      </c>
      <c r="M25" s="4">
        <f>SUM('Working sheet'!AD25)</f>
        <v>107.9</v>
      </c>
      <c r="N25" s="4">
        <f>SUM('Working sheet'!AE25)</f>
        <v>112.4</v>
      </c>
      <c r="O25" s="4">
        <f>SUM('Working sheet'!V25:X25,'Working sheet'!Z25,'Working sheet'!AB25,'Working sheet'!AD25)</f>
        <v>653.1</v>
      </c>
    </row>
    <row r="26" spans="1:15" x14ac:dyDescent="0.35">
      <c r="A26" t="s">
        <v>30</v>
      </c>
      <c r="B26">
        <v>2013</v>
      </c>
      <c r="C26" t="s">
        <v>42</v>
      </c>
      <c r="D26" t="str">
        <f t="shared" si="0"/>
        <v>2013 September</v>
      </c>
      <c r="E26" s="4">
        <f>SUM('Working sheet'!E26:N26,'Working sheet'!P26:Q26)</f>
        <v>1378.1000000000001</v>
      </c>
      <c r="F26" s="4">
        <f>SUM('Working sheet'!O26,'Working sheet'!R26,'Working sheet'!AA26,'Working sheet'!AC26)</f>
        <v>436.5</v>
      </c>
      <c r="G26" s="4">
        <f>SUM('Working sheet'!S26,'Working sheet'!T26,'Working sheet'!U26)</f>
        <v>336.6</v>
      </c>
      <c r="H26" s="4">
        <f>SUM('Working sheet'!V26)</f>
        <v>107.90150016</v>
      </c>
      <c r="I26" s="4">
        <f>SUM('Working sheet'!W26)</f>
        <v>111.1</v>
      </c>
      <c r="J26" s="4">
        <f>SUM('Working sheet'!Y26)</f>
        <v>108.3</v>
      </c>
      <c r="K26" s="4">
        <f>SUM('Working sheet'!Z26)</f>
        <v>109.3</v>
      </c>
      <c r="L26" s="4">
        <f>SUM('Working sheet'!AB26)</f>
        <v>109.8</v>
      </c>
      <c r="M26" s="4">
        <f>SUM('Working sheet'!AD26)</f>
        <v>108.7</v>
      </c>
      <c r="N26" s="4">
        <f>SUM('Working sheet'!AE26)</f>
        <v>114.2</v>
      </c>
      <c r="O26" s="4">
        <f>SUM('Working sheet'!V26:X26,'Working sheet'!Z26,'Working sheet'!AB26,'Working sheet'!AD26)</f>
        <v>656.40150016000007</v>
      </c>
    </row>
    <row r="27" spans="1:15" x14ac:dyDescent="0.35">
      <c r="A27" t="s">
        <v>33</v>
      </c>
      <c r="B27">
        <v>2013</v>
      </c>
      <c r="C27" t="s">
        <v>42</v>
      </c>
      <c r="D27" t="str">
        <f t="shared" si="0"/>
        <v>2013 September</v>
      </c>
      <c r="E27" s="4">
        <f>SUM('Working sheet'!E27:N27,'Working sheet'!P27:Q27)</f>
        <v>1389.3000000000002</v>
      </c>
      <c r="F27" s="4">
        <f>SUM('Working sheet'!O27,'Working sheet'!R27,'Working sheet'!AA27,'Working sheet'!AC27)</f>
        <v>438.29999999999995</v>
      </c>
      <c r="G27" s="4">
        <f>SUM('Working sheet'!S27,'Working sheet'!T27,'Working sheet'!U27)</f>
        <v>331.5</v>
      </c>
      <c r="H27" s="4">
        <f>SUM('Working sheet'!V27)</f>
        <v>109.7</v>
      </c>
      <c r="I27" s="4">
        <f>SUM('Working sheet'!W27)</f>
        <v>109.5</v>
      </c>
      <c r="J27" s="4">
        <f>SUM('Working sheet'!Y27)</f>
        <v>107.9</v>
      </c>
      <c r="K27" s="4">
        <f>SUM('Working sheet'!Z27)</f>
        <v>110.4</v>
      </c>
      <c r="L27" s="4">
        <f>SUM('Working sheet'!AB27)</f>
        <v>111.2</v>
      </c>
      <c r="M27" s="4">
        <f>SUM('Working sheet'!AD27)</f>
        <v>109.4</v>
      </c>
      <c r="N27" s="4">
        <f>SUM('Working sheet'!AE27)</f>
        <v>113.2</v>
      </c>
      <c r="O27" s="4">
        <f>SUM('Working sheet'!V27:X27,'Working sheet'!Z27,'Working sheet'!AB27,'Working sheet'!AD27)</f>
        <v>659.8</v>
      </c>
    </row>
    <row r="28" spans="1:15" x14ac:dyDescent="0.35">
      <c r="A28" t="s">
        <v>34</v>
      </c>
      <c r="B28">
        <v>2013</v>
      </c>
      <c r="C28" t="s">
        <v>42</v>
      </c>
      <c r="D28" t="str">
        <f t="shared" si="0"/>
        <v>2013 September</v>
      </c>
      <c r="E28" s="4">
        <f>SUM('Working sheet'!E28:N28,'Working sheet'!P28:Q28)</f>
        <v>1380.9999999999998</v>
      </c>
      <c r="F28" s="4">
        <f>SUM('Working sheet'!O28,'Working sheet'!R28,'Working sheet'!AA28,'Working sheet'!AC28)</f>
        <v>437</v>
      </c>
      <c r="G28" s="4">
        <f>SUM('Working sheet'!S28,'Working sheet'!T28,'Working sheet'!U28)</f>
        <v>334.5</v>
      </c>
      <c r="H28" s="4">
        <f>SUM('Working sheet'!V28)</f>
        <v>109.7</v>
      </c>
      <c r="I28" s="4">
        <f>SUM('Working sheet'!W28)</f>
        <v>110.5</v>
      </c>
      <c r="J28" s="4">
        <f>SUM('Working sheet'!Y28)</f>
        <v>108.1</v>
      </c>
      <c r="K28" s="4">
        <f>SUM('Working sheet'!Z28)</f>
        <v>109.9</v>
      </c>
      <c r="L28" s="4">
        <f>SUM('Working sheet'!AB28)</f>
        <v>110.6</v>
      </c>
      <c r="M28" s="4">
        <f>SUM('Working sheet'!AD28)</f>
        <v>109</v>
      </c>
      <c r="N28" s="4">
        <f>SUM('Working sheet'!AE28)</f>
        <v>113.7</v>
      </c>
      <c r="O28" s="4">
        <f>SUM('Working sheet'!V28:X28,'Working sheet'!Z28,'Working sheet'!AB28,'Working sheet'!AD28)</f>
        <v>659.3</v>
      </c>
    </row>
    <row r="29" spans="1:15" x14ac:dyDescent="0.35">
      <c r="A29" t="s">
        <v>30</v>
      </c>
      <c r="B29">
        <v>2013</v>
      </c>
      <c r="C29" t="s">
        <v>43</v>
      </c>
      <c r="D29" t="str">
        <f t="shared" si="0"/>
        <v>2013 October</v>
      </c>
      <c r="E29" s="4">
        <f>SUM('Working sheet'!E29:N29,'Working sheet'!P29:Q29)</f>
        <v>1396.9</v>
      </c>
      <c r="F29" s="4">
        <f>SUM('Working sheet'!O29,'Working sheet'!R29,'Working sheet'!AA29,'Working sheet'!AC29)</f>
        <v>439.1</v>
      </c>
      <c r="G29" s="4">
        <f>SUM('Working sheet'!S29,'Working sheet'!T29,'Working sheet'!U29)</f>
        <v>339.29999999999995</v>
      </c>
      <c r="H29" s="4">
        <f>SUM('Working sheet'!V29)</f>
        <v>109.02030003199999</v>
      </c>
      <c r="I29" s="4">
        <f>SUM('Working sheet'!W29)</f>
        <v>111.6</v>
      </c>
      <c r="J29" s="4">
        <f>SUM('Working sheet'!Y29)</f>
        <v>108.9</v>
      </c>
      <c r="K29" s="4">
        <f>SUM('Working sheet'!Z29)</f>
        <v>109.3</v>
      </c>
      <c r="L29" s="4">
        <f>SUM('Working sheet'!AB29)</f>
        <v>110.2</v>
      </c>
      <c r="M29" s="4">
        <f>SUM('Working sheet'!AD29)</f>
        <v>109.1</v>
      </c>
      <c r="N29" s="4">
        <f>SUM('Working sheet'!AE29)</f>
        <v>115.5</v>
      </c>
      <c r="O29" s="4">
        <f>SUM('Working sheet'!V29:X29,'Working sheet'!Z29,'Working sheet'!AB29,'Working sheet'!AD29)</f>
        <v>659.62030003200005</v>
      </c>
    </row>
    <row r="30" spans="1:15" x14ac:dyDescent="0.35">
      <c r="A30" t="s">
        <v>33</v>
      </c>
      <c r="B30">
        <v>2013</v>
      </c>
      <c r="C30" t="s">
        <v>43</v>
      </c>
      <c r="D30" t="str">
        <f t="shared" si="0"/>
        <v>2013 October</v>
      </c>
      <c r="E30" s="4">
        <f>SUM('Working sheet'!E30:N30,'Working sheet'!P30:Q30)</f>
        <v>1405.7999999999997</v>
      </c>
      <c r="F30" s="4">
        <f>SUM('Working sheet'!O30,'Working sheet'!R30,'Working sheet'!AA30,'Working sheet'!AC30)</f>
        <v>440.2</v>
      </c>
      <c r="G30" s="4">
        <f>SUM('Working sheet'!S30,'Working sheet'!T30,'Working sheet'!U30)</f>
        <v>334.2</v>
      </c>
      <c r="H30" s="4">
        <f>SUM('Working sheet'!V30)</f>
        <v>110.5</v>
      </c>
      <c r="I30" s="4">
        <f>SUM('Working sheet'!W30)</f>
        <v>109.7</v>
      </c>
      <c r="J30" s="4">
        <f>SUM('Working sheet'!Y30)</f>
        <v>108.2</v>
      </c>
      <c r="K30" s="4">
        <f>SUM('Working sheet'!Z30)</f>
        <v>109.7</v>
      </c>
      <c r="L30" s="4">
        <f>SUM('Working sheet'!AB30)</f>
        <v>111.3</v>
      </c>
      <c r="M30" s="4">
        <f>SUM('Working sheet'!AD30)</f>
        <v>109.4</v>
      </c>
      <c r="N30" s="4">
        <f>SUM('Working sheet'!AE30)</f>
        <v>114</v>
      </c>
      <c r="O30" s="4">
        <f>SUM('Working sheet'!V30:X30,'Working sheet'!Z30,'Working sheet'!AB30,'Working sheet'!AD30)</f>
        <v>660.8</v>
      </c>
    </row>
    <row r="31" spans="1:15" x14ac:dyDescent="0.35">
      <c r="A31" t="s">
        <v>34</v>
      </c>
      <c r="B31">
        <v>2013</v>
      </c>
      <c r="C31" t="s">
        <v>43</v>
      </c>
      <c r="D31" t="str">
        <f t="shared" si="0"/>
        <v>2013 October</v>
      </c>
      <c r="E31" s="4">
        <f>SUM('Working sheet'!E31:N31,'Working sheet'!P31:Q31)</f>
        <v>1399.0000000000002</v>
      </c>
      <c r="F31" s="4">
        <f>SUM('Working sheet'!O31,'Working sheet'!R31,'Working sheet'!AA31,'Working sheet'!AC31)</f>
        <v>439.19999999999993</v>
      </c>
      <c r="G31" s="4">
        <f>SUM('Working sheet'!S31,'Working sheet'!T31,'Working sheet'!U31)</f>
        <v>337.2</v>
      </c>
      <c r="H31" s="4">
        <f>SUM('Working sheet'!V31)</f>
        <v>110.5</v>
      </c>
      <c r="I31" s="4">
        <f>SUM('Working sheet'!W31)</f>
        <v>110.9</v>
      </c>
      <c r="J31" s="4">
        <f>SUM('Working sheet'!Y31)</f>
        <v>108.6</v>
      </c>
      <c r="K31" s="4">
        <f>SUM('Working sheet'!Z31)</f>
        <v>109.5</v>
      </c>
      <c r="L31" s="4">
        <f>SUM('Working sheet'!AB31)</f>
        <v>110.8</v>
      </c>
      <c r="M31" s="4">
        <f>SUM('Working sheet'!AD31)</f>
        <v>109.2</v>
      </c>
      <c r="N31" s="4">
        <f>SUM('Working sheet'!AE31)</f>
        <v>114.8</v>
      </c>
      <c r="O31" s="4">
        <f>SUM('Working sheet'!V31:X31,'Working sheet'!Z31,'Working sheet'!AB31,'Working sheet'!AD31)</f>
        <v>661.2</v>
      </c>
    </row>
    <row r="32" spans="1:15" x14ac:dyDescent="0.35">
      <c r="A32" t="s">
        <v>30</v>
      </c>
      <c r="B32">
        <v>2013</v>
      </c>
      <c r="C32" t="s">
        <v>44</v>
      </c>
      <c r="D32" t="str">
        <f t="shared" si="0"/>
        <v xml:space="preserve">2013 November </v>
      </c>
      <c r="E32" s="4">
        <f>SUM('Working sheet'!E32:N32,'Working sheet'!P32:Q32)</f>
        <v>1425</v>
      </c>
      <c r="F32" s="4">
        <f>SUM('Working sheet'!O32,'Working sheet'!R32,'Working sheet'!AA32,'Working sheet'!AC32)</f>
        <v>441.5</v>
      </c>
      <c r="G32" s="4">
        <f>SUM('Working sheet'!S32,'Working sheet'!T32,'Working sheet'!U32)</f>
        <v>342.1</v>
      </c>
      <c r="H32" s="4">
        <f>SUM('Working sheet'!V32)</f>
        <v>109.88406000640001</v>
      </c>
      <c r="I32" s="4">
        <f>SUM('Working sheet'!W32)</f>
        <v>112.6</v>
      </c>
      <c r="J32" s="4">
        <f>SUM('Working sheet'!Y32)</f>
        <v>109.7</v>
      </c>
      <c r="K32" s="4">
        <f>SUM('Working sheet'!Z32)</f>
        <v>109.6</v>
      </c>
      <c r="L32" s="4">
        <f>SUM('Working sheet'!AB32)</f>
        <v>111</v>
      </c>
      <c r="M32" s="4">
        <f>SUM('Working sheet'!AD32)</f>
        <v>109.8</v>
      </c>
      <c r="N32" s="4">
        <f>SUM('Working sheet'!AE32)</f>
        <v>117.4</v>
      </c>
      <c r="O32" s="4">
        <f>SUM('Working sheet'!V32:X32,'Working sheet'!Z32,'Working sheet'!AB32,'Working sheet'!AD32)</f>
        <v>664.18406000639993</v>
      </c>
    </row>
    <row r="33" spans="1:15" x14ac:dyDescent="0.35">
      <c r="A33" t="s">
        <v>33</v>
      </c>
      <c r="B33">
        <v>2013</v>
      </c>
      <c r="C33" t="s">
        <v>45</v>
      </c>
      <c r="D33" t="str">
        <f t="shared" si="0"/>
        <v>2013 November</v>
      </c>
      <c r="E33" s="4">
        <f>SUM('Working sheet'!E33:N33,'Working sheet'!P33:Q33)</f>
        <v>1432.8</v>
      </c>
      <c r="F33" s="4">
        <f>SUM('Working sheet'!O33,'Working sheet'!R33,'Working sheet'!AA33,'Working sheet'!AC33)</f>
        <v>442.29999999999995</v>
      </c>
      <c r="G33" s="4">
        <f>SUM('Working sheet'!S33,'Working sheet'!T33,'Working sheet'!U33)</f>
        <v>336.8</v>
      </c>
      <c r="H33" s="4">
        <f>SUM('Working sheet'!V33)</f>
        <v>111.1</v>
      </c>
      <c r="I33" s="4">
        <f>SUM('Working sheet'!W33)</f>
        <v>110</v>
      </c>
      <c r="J33" s="4">
        <f>SUM('Working sheet'!Y33)</f>
        <v>108.6</v>
      </c>
      <c r="K33" s="4">
        <f>SUM('Working sheet'!Z33)</f>
        <v>109.5</v>
      </c>
      <c r="L33" s="4">
        <f>SUM('Working sheet'!AB33)</f>
        <v>111.3</v>
      </c>
      <c r="M33" s="4">
        <f>SUM('Working sheet'!AD33)</f>
        <v>109.6</v>
      </c>
      <c r="N33" s="4">
        <f>SUM('Working sheet'!AE33)</f>
        <v>115</v>
      </c>
      <c r="O33" s="4">
        <f>SUM('Working sheet'!V33:X33,'Working sheet'!Z33,'Working sheet'!AB33,'Working sheet'!AD33)</f>
        <v>662.4</v>
      </c>
    </row>
    <row r="34" spans="1:15" x14ac:dyDescent="0.35">
      <c r="A34" t="s">
        <v>34</v>
      </c>
      <c r="B34">
        <v>2013</v>
      </c>
      <c r="C34" t="s">
        <v>45</v>
      </c>
      <c r="D34" t="str">
        <f t="shared" si="0"/>
        <v>2013 November</v>
      </c>
      <c r="E34" s="4">
        <f>SUM('Working sheet'!E34:N34,'Working sheet'!P34:Q34)</f>
        <v>1427</v>
      </c>
      <c r="F34" s="4">
        <f>SUM('Working sheet'!O34,'Working sheet'!R34,'Working sheet'!AA34,'Working sheet'!AC34)</f>
        <v>441.6</v>
      </c>
      <c r="G34" s="4">
        <f>SUM('Working sheet'!S34,'Working sheet'!T34,'Working sheet'!U34)</f>
        <v>339.90000000000003</v>
      </c>
      <c r="H34" s="4">
        <f>SUM('Working sheet'!V34)</f>
        <v>111.1</v>
      </c>
      <c r="I34" s="4">
        <f>SUM('Working sheet'!W34)</f>
        <v>111.6</v>
      </c>
      <c r="J34" s="4">
        <f>SUM('Working sheet'!Y34)</f>
        <v>109.3</v>
      </c>
      <c r="K34" s="4">
        <f>SUM('Working sheet'!Z34)</f>
        <v>109.5</v>
      </c>
      <c r="L34" s="4">
        <f>SUM('Working sheet'!AB34)</f>
        <v>111.2</v>
      </c>
      <c r="M34" s="4">
        <f>SUM('Working sheet'!AD34)</f>
        <v>109.7</v>
      </c>
      <c r="N34" s="4">
        <f>SUM('Working sheet'!AE34)</f>
        <v>116.3</v>
      </c>
      <c r="O34" s="4">
        <f>SUM('Working sheet'!V34:X34,'Working sheet'!Z34,'Working sheet'!AB34,'Working sheet'!AD34)</f>
        <v>664.2</v>
      </c>
    </row>
    <row r="35" spans="1:15" x14ac:dyDescent="0.35">
      <c r="A35" t="s">
        <v>30</v>
      </c>
      <c r="B35">
        <v>2013</v>
      </c>
      <c r="C35" t="s">
        <v>46</v>
      </c>
      <c r="D35" t="str">
        <f t="shared" si="0"/>
        <v>2013 December</v>
      </c>
      <c r="E35" s="4">
        <f>SUM('Working sheet'!E35:N35,'Working sheet'!P35:Q35)</f>
        <v>1396.9</v>
      </c>
      <c r="F35" s="4">
        <f>SUM('Working sheet'!O35,'Working sheet'!R35,'Working sheet'!AA35,'Working sheet'!AC35)</f>
        <v>443</v>
      </c>
      <c r="G35" s="4">
        <f>SUM('Working sheet'!S35,'Working sheet'!T35,'Working sheet'!U35)</f>
        <v>345.3</v>
      </c>
      <c r="H35" s="4">
        <f>SUM('Working sheet'!V35)</f>
        <v>110.61681200128001</v>
      </c>
      <c r="I35" s="4">
        <f>SUM('Working sheet'!W35)</f>
        <v>112.8</v>
      </c>
      <c r="J35" s="4">
        <f>SUM('Working sheet'!Y35)</f>
        <v>110.1</v>
      </c>
      <c r="K35" s="4">
        <f>SUM('Working sheet'!Z35)</f>
        <v>109.9</v>
      </c>
      <c r="L35" s="4">
        <f>SUM('Working sheet'!AB35)</f>
        <v>111.6</v>
      </c>
      <c r="M35" s="4">
        <f>SUM('Working sheet'!AD35)</f>
        <v>110.1</v>
      </c>
      <c r="N35" s="4">
        <f>SUM('Working sheet'!AE35)</f>
        <v>115.5</v>
      </c>
      <c r="O35" s="4">
        <f>SUM('Working sheet'!V35:X35,'Working sheet'!Z35,'Working sheet'!AB35,'Working sheet'!AD35)</f>
        <v>667.11681200127998</v>
      </c>
    </row>
    <row r="36" spans="1:15" x14ac:dyDescent="0.35">
      <c r="A36" t="s">
        <v>33</v>
      </c>
      <c r="B36">
        <v>2013</v>
      </c>
      <c r="C36" t="s">
        <v>46</v>
      </c>
      <c r="D36" t="str">
        <f t="shared" si="0"/>
        <v>2013 December</v>
      </c>
      <c r="E36" s="4">
        <f>SUM('Working sheet'!E36:N36,'Working sheet'!P36:Q36)</f>
        <v>1392.3000000000002</v>
      </c>
      <c r="F36" s="4">
        <f>SUM('Working sheet'!O36,'Working sheet'!R36,'Working sheet'!AA36,'Working sheet'!AC36)</f>
        <v>443.7</v>
      </c>
      <c r="G36" s="4">
        <f>SUM('Working sheet'!S36,'Working sheet'!T36,'Working sheet'!U36)</f>
        <v>338.8</v>
      </c>
      <c r="H36" s="4">
        <f>SUM('Working sheet'!V36)</f>
        <v>110.7</v>
      </c>
      <c r="I36" s="4">
        <f>SUM('Working sheet'!W36)</f>
        <v>110.4</v>
      </c>
      <c r="J36" s="4">
        <f>SUM('Working sheet'!Y36)</f>
        <v>109</v>
      </c>
      <c r="K36" s="4">
        <f>SUM('Working sheet'!Z36)</f>
        <v>109.7</v>
      </c>
      <c r="L36" s="4">
        <f>SUM('Working sheet'!AB36)</f>
        <v>111.4</v>
      </c>
      <c r="M36" s="4">
        <f>SUM('Working sheet'!AD36)</f>
        <v>109.8</v>
      </c>
      <c r="N36" s="4">
        <f>SUM('Working sheet'!AE36)</f>
        <v>113.3</v>
      </c>
      <c r="O36" s="4">
        <f>SUM('Working sheet'!V36:X36,'Working sheet'!Z36,'Working sheet'!AB36,'Working sheet'!AD36)</f>
        <v>663.3</v>
      </c>
    </row>
    <row r="37" spans="1:15" x14ac:dyDescent="0.35">
      <c r="A37" t="s">
        <v>34</v>
      </c>
      <c r="B37">
        <v>2013</v>
      </c>
      <c r="C37" t="s">
        <v>46</v>
      </c>
      <c r="D37" t="str">
        <f t="shared" si="0"/>
        <v>2013 December</v>
      </c>
      <c r="E37" s="4">
        <f>SUM('Working sheet'!E37:N37,'Working sheet'!P37:Q37)</f>
        <v>1395.2000000000003</v>
      </c>
      <c r="F37" s="4">
        <f>SUM('Working sheet'!O37,'Working sheet'!R37,'Working sheet'!AA37,'Working sheet'!AC37)</f>
        <v>443</v>
      </c>
      <c r="G37" s="4">
        <f>SUM('Working sheet'!S37,'Working sheet'!T37,'Working sheet'!U37)</f>
        <v>342.7</v>
      </c>
      <c r="H37" s="4">
        <f>SUM('Working sheet'!V37)</f>
        <v>110.7</v>
      </c>
      <c r="I37" s="4">
        <f>SUM('Working sheet'!W37)</f>
        <v>111.9</v>
      </c>
      <c r="J37" s="4">
        <f>SUM('Working sheet'!Y37)</f>
        <v>109.7</v>
      </c>
      <c r="K37" s="4">
        <f>SUM('Working sheet'!Z37)</f>
        <v>109.8</v>
      </c>
      <c r="L37" s="4">
        <f>SUM('Working sheet'!AB37)</f>
        <v>111.5</v>
      </c>
      <c r="M37" s="4">
        <f>SUM('Working sheet'!AD37)</f>
        <v>110</v>
      </c>
      <c r="N37" s="4">
        <f>SUM('Working sheet'!AE37)</f>
        <v>114.5</v>
      </c>
      <c r="O37" s="4">
        <f>SUM('Working sheet'!V37:X37,'Working sheet'!Z37,'Working sheet'!AB37,'Working sheet'!AD37)</f>
        <v>665.6</v>
      </c>
    </row>
    <row r="38" spans="1:15" x14ac:dyDescent="0.35">
      <c r="A38" t="s">
        <v>30</v>
      </c>
      <c r="B38">
        <v>2014</v>
      </c>
      <c r="C38" t="s">
        <v>31</v>
      </c>
      <c r="D38" t="str">
        <f t="shared" si="0"/>
        <v>2014 January</v>
      </c>
      <c r="E38" s="4">
        <f>SUM('Working sheet'!E38:N38,'Working sheet'!P38:Q38)</f>
        <v>1374.2</v>
      </c>
      <c r="F38" s="4">
        <f>SUM('Working sheet'!O38,'Working sheet'!R38,'Working sheet'!AA38,'Working sheet'!AC38)</f>
        <v>444.3</v>
      </c>
      <c r="G38" s="4">
        <f>SUM('Working sheet'!S38,'Working sheet'!T38,'Working sheet'!U38)</f>
        <v>347.2</v>
      </c>
      <c r="H38" s="4">
        <f>SUM('Working sheet'!V38)</f>
        <v>110.843362400256</v>
      </c>
      <c r="I38" s="4">
        <f>SUM('Working sheet'!W38)</f>
        <v>113</v>
      </c>
      <c r="J38" s="4">
        <f>SUM('Working sheet'!Y38)</f>
        <v>110.6</v>
      </c>
      <c r="K38" s="4">
        <f>SUM('Working sheet'!Z38)</f>
        <v>110.5</v>
      </c>
      <c r="L38" s="4">
        <f>SUM('Working sheet'!AB38)</f>
        <v>111.8</v>
      </c>
      <c r="M38" s="4">
        <f>SUM('Working sheet'!AD38)</f>
        <v>110.6</v>
      </c>
      <c r="N38" s="4">
        <f>SUM('Working sheet'!AE38)</f>
        <v>114.2</v>
      </c>
      <c r="O38" s="4">
        <f>SUM('Working sheet'!V38:X38,'Working sheet'!Z38,'Working sheet'!AB38,'Working sheet'!AD38)</f>
        <v>669.34336240025596</v>
      </c>
    </row>
    <row r="39" spans="1:15" x14ac:dyDescent="0.35">
      <c r="A39" t="s">
        <v>33</v>
      </c>
      <c r="B39">
        <v>2014</v>
      </c>
      <c r="C39" t="s">
        <v>31</v>
      </c>
      <c r="D39" t="str">
        <f t="shared" si="0"/>
        <v>2014 January</v>
      </c>
      <c r="E39" s="4">
        <f>SUM('Working sheet'!E39:N39,'Working sheet'!P39:Q39)</f>
        <v>1372.2</v>
      </c>
      <c r="F39" s="4">
        <f>SUM('Working sheet'!O39,'Working sheet'!R39,'Working sheet'!AA39,'Working sheet'!AC39)</f>
        <v>445.6</v>
      </c>
      <c r="G39" s="4">
        <f>SUM('Working sheet'!S39,'Working sheet'!T39,'Working sheet'!U39)</f>
        <v>340.4</v>
      </c>
      <c r="H39" s="4">
        <f>SUM('Working sheet'!V39)</f>
        <v>111.6</v>
      </c>
      <c r="I39" s="4">
        <f>SUM('Working sheet'!W39)</f>
        <v>111</v>
      </c>
      <c r="J39" s="4">
        <f>SUM('Working sheet'!Y39)</f>
        <v>109.7</v>
      </c>
      <c r="K39" s="4">
        <f>SUM('Working sheet'!Z39)</f>
        <v>110.8</v>
      </c>
      <c r="L39" s="4">
        <f>SUM('Working sheet'!AB39)</f>
        <v>111.5</v>
      </c>
      <c r="M39" s="4">
        <f>SUM('Working sheet'!AD39)</f>
        <v>110.5</v>
      </c>
      <c r="N39" s="4">
        <f>SUM('Working sheet'!AE39)</f>
        <v>112.9</v>
      </c>
      <c r="O39" s="4">
        <f>SUM('Working sheet'!V39:X39,'Working sheet'!Z39,'Working sheet'!AB39,'Working sheet'!AD39)</f>
        <v>667.3</v>
      </c>
    </row>
    <row r="40" spans="1:15" x14ac:dyDescent="0.35">
      <c r="A40" t="s">
        <v>34</v>
      </c>
      <c r="B40">
        <v>2014</v>
      </c>
      <c r="C40" t="s">
        <v>31</v>
      </c>
      <c r="D40" t="str">
        <f t="shared" si="0"/>
        <v>2014 January</v>
      </c>
      <c r="E40" s="4">
        <f>SUM('Working sheet'!E40:N40,'Working sheet'!P40:Q40)</f>
        <v>1373.4999999999998</v>
      </c>
      <c r="F40" s="4">
        <f>SUM('Working sheet'!O40,'Working sheet'!R40,'Working sheet'!AA40,'Working sheet'!AC40)</f>
        <v>444.7</v>
      </c>
      <c r="G40" s="4">
        <f>SUM('Working sheet'!S40,'Working sheet'!T40,'Working sheet'!U40)</f>
        <v>344.4</v>
      </c>
      <c r="H40" s="4">
        <f>SUM('Working sheet'!V40)</f>
        <v>111.6</v>
      </c>
      <c r="I40" s="4">
        <f>SUM('Working sheet'!W40)</f>
        <v>112.2</v>
      </c>
      <c r="J40" s="4">
        <f>SUM('Working sheet'!Y40)</f>
        <v>110.3</v>
      </c>
      <c r="K40" s="4">
        <f>SUM('Working sheet'!Z40)</f>
        <v>110.7</v>
      </c>
      <c r="L40" s="4">
        <f>SUM('Working sheet'!AB40)</f>
        <v>111.6</v>
      </c>
      <c r="M40" s="4">
        <f>SUM('Working sheet'!AD40)</f>
        <v>110.6</v>
      </c>
      <c r="N40" s="4">
        <f>SUM('Working sheet'!AE40)</f>
        <v>113.6</v>
      </c>
      <c r="O40" s="4">
        <f>SUM('Working sheet'!V40:X40,'Working sheet'!Z40,'Working sheet'!AB40,'Working sheet'!AD40)</f>
        <v>669</v>
      </c>
    </row>
    <row r="41" spans="1:15" x14ac:dyDescent="0.35">
      <c r="A41" t="s">
        <v>30</v>
      </c>
      <c r="B41">
        <v>2014</v>
      </c>
      <c r="C41" t="s">
        <v>35</v>
      </c>
      <c r="D41" t="str">
        <f t="shared" si="0"/>
        <v>2014 February</v>
      </c>
      <c r="E41" s="4">
        <f>SUM('Working sheet'!E41:N41,'Working sheet'!P41:Q41)</f>
        <v>1369.3</v>
      </c>
      <c r="F41" s="4">
        <f>SUM('Working sheet'!O41,'Working sheet'!R41,'Working sheet'!AA41,'Working sheet'!AC41)</f>
        <v>445.7</v>
      </c>
      <c r="G41" s="4">
        <f>SUM('Working sheet'!S41,'Working sheet'!T41,'Working sheet'!U41)</f>
        <v>348.3</v>
      </c>
      <c r="H41" s="4">
        <f>SUM('Working sheet'!V41)</f>
        <v>111.0886724800512</v>
      </c>
      <c r="I41" s="4">
        <f>SUM('Working sheet'!W41)</f>
        <v>113.2</v>
      </c>
      <c r="J41" s="4">
        <f>SUM('Working sheet'!Y41)</f>
        <v>110.9</v>
      </c>
      <c r="K41" s="4">
        <f>SUM('Working sheet'!Z41)</f>
        <v>110.8</v>
      </c>
      <c r="L41" s="4">
        <f>SUM('Working sheet'!AB41)</f>
        <v>112</v>
      </c>
      <c r="M41" s="4">
        <f>SUM('Working sheet'!AD41)</f>
        <v>110.9</v>
      </c>
      <c r="N41" s="4">
        <f>SUM('Working sheet'!AE41)</f>
        <v>114</v>
      </c>
      <c r="O41" s="4">
        <f>SUM('Working sheet'!V41:X41,'Working sheet'!Z41,'Working sheet'!AB41,'Working sheet'!AD41)</f>
        <v>670.88867248005124</v>
      </c>
    </row>
    <row r="42" spans="1:15" x14ac:dyDescent="0.35">
      <c r="A42" t="s">
        <v>33</v>
      </c>
      <c r="B42">
        <v>2014</v>
      </c>
      <c r="C42" t="s">
        <v>35</v>
      </c>
      <c r="D42" t="str">
        <f t="shared" si="0"/>
        <v>2014 February</v>
      </c>
      <c r="E42" s="4">
        <f>SUM('Working sheet'!E42:N42,'Working sheet'!P42:Q42)</f>
        <v>1363.9</v>
      </c>
      <c r="F42" s="4">
        <f>SUM('Working sheet'!O42,'Working sheet'!R42,'Working sheet'!AA42,'Working sheet'!AC42)</f>
        <v>447.3</v>
      </c>
      <c r="G42" s="4">
        <f>SUM('Working sheet'!S42,'Working sheet'!T42,'Working sheet'!U42)</f>
        <v>341.7</v>
      </c>
      <c r="H42" s="4">
        <f>SUM('Working sheet'!V42)</f>
        <v>112.5</v>
      </c>
      <c r="I42" s="4">
        <f>SUM('Working sheet'!W42)</f>
        <v>111.1</v>
      </c>
      <c r="J42" s="4">
        <f>SUM('Working sheet'!Y42)</f>
        <v>110.4</v>
      </c>
      <c r="K42" s="4">
        <f>SUM('Working sheet'!Z42)</f>
        <v>111.3</v>
      </c>
      <c r="L42" s="4">
        <f>SUM('Working sheet'!AB42)</f>
        <v>111.6</v>
      </c>
      <c r="M42" s="4">
        <f>SUM('Working sheet'!AD42)</f>
        <v>111</v>
      </c>
      <c r="N42" s="4">
        <f>SUM('Working sheet'!AE42)</f>
        <v>113.1</v>
      </c>
      <c r="O42" s="4">
        <f>SUM('Working sheet'!V42:X42,'Working sheet'!Z42,'Working sheet'!AB42,'Working sheet'!AD42)</f>
        <v>670.1</v>
      </c>
    </row>
    <row r="43" spans="1:15" x14ac:dyDescent="0.35">
      <c r="A43" t="s">
        <v>34</v>
      </c>
      <c r="B43">
        <v>2014</v>
      </c>
      <c r="C43" t="s">
        <v>35</v>
      </c>
      <c r="D43" t="str">
        <f t="shared" si="0"/>
        <v>2014 February</v>
      </c>
      <c r="E43" s="4">
        <f>SUM('Working sheet'!E43:N43,'Working sheet'!P43:Q43)</f>
        <v>1367.5</v>
      </c>
      <c r="F43" s="4">
        <f>SUM('Working sheet'!O43,'Working sheet'!R43,'Working sheet'!AA43,'Working sheet'!AC43)</f>
        <v>446.09999999999997</v>
      </c>
      <c r="G43" s="4">
        <f>SUM('Working sheet'!S43,'Working sheet'!T43,'Working sheet'!U43)</f>
        <v>345.6</v>
      </c>
      <c r="H43" s="4">
        <f>SUM('Working sheet'!V43)</f>
        <v>112.5</v>
      </c>
      <c r="I43" s="4">
        <f>SUM('Working sheet'!W43)</f>
        <v>112.4</v>
      </c>
      <c r="J43" s="4">
        <f>SUM('Working sheet'!Y43)</f>
        <v>110.7</v>
      </c>
      <c r="K43" s="4">
        <f>SUM('Working sheet'!Z43)</f>
        <v>111.1</v>
      </c>
      <c r="L43" s="4">
        <f>SUM('Working sheet'!AB43)</f>
        <v>111.8</v>
      </c>
      <c r="M43" s="4">
        <f>SUM('Working sheet'!AD43)</f>
        <v>110.9</v>
      </c>
      <c r="N43" s="4">
        <f>SUM('Working sheet'!AE43)</f>
        <v>113.6</v>
      </c>
      <c r="O43" s="4">
        <f>SUM('Working sheet'!V43:X43,'Working sheet'!Z43,'Working sheet'!AB43,'Working sheet'!AD43)</f>
        <v>671.49999999999989</v>
      </c>
    </row>
    <row r="44" spans="1:15" x14ac:dyDescent="0.35">
      <c r="A44" t="s">
        <v>30</v>
      </c>
      <c r="B44">
        <v>2014</v>
      </c>
      <c r="C44" t="s">
        <v>36</v>
      </c>
      <c r="D44" t="str">
        <f t="shared" si="0"/>
        <v>2014 March</v>
      </c>
      <c r="E44" s="4">
        <f>SUM('Working sheet'!E44:N44,'Working sheet'!P44:Q44)</f>
        <v>1378.4</v>
      </c>
      <c r="F44" s="4">
        <f>SUM('Working sheet'!O44,'Working sheet'!R44,'Working sheet'!AA44,'Working sheet'!AC44)</f>
        <v>446.70000000000005</v>
      </c>
      <c r="G44" s="4">
        <f>SUM('Working sheet'!S44,'Working sheet'!T44,'Working sheet'!U44)</f>
        <v>349.6</v>
      </c>
      <c r="H44" s="4">
        <f>SUM('Working sheet'!V44)</f>
        <v>111.85773449601024</v>
      </c>
      <c r="I44" s="4">
        <f>SUM('Working sheet'!W44)</f>
        <v>113.4</v>
      </c>
      <c r="J44" s="4">
        <f>SUM('Working sheet'!Y44)</f>
        <v>111.4</v>
      </c>
      <c r="K44" s="4">
        <f>SUM('Working sheet'!Z44)</f>
        <v>111.2</v>
      </c>
      <c r="L44" s="4">
        <f>SUM('Working sheet'!AB44)</f>
        <v>112.4</v>
      </c>
      <c r="M44" s="4">
        <f>SUM('Working sheet'!AD44)</f>
        <v>111.3</v>
      </c>
      <c r="N44" s="4">
        <f>SUM('Working sheet'!AE44)</f>
        <v>114.6</v>
      </c>
      <c r="O44" s="4">
        <f>SUM('Working sheet'!V44:X44,'Working sheet'!Z44,'Working sheet'!AB44,'Working sheet'!AD44)</f>
        <v>673.5577344960102</v>
      </c>
    </row>
    <row r="45" spans="1:15" x14ac:dyDescent="0.35">
      <c r="A45" t="s">
        <v>33</v>
      </c>
      <c r="B45">
        <v>2014</v>
      </c>
      <c r="C45" t="s">
        <v>36</v>
      </c>
      <c r="D45" t="str">
        <f t="shared" si="0"/>
        <v>2014 March</v>
      </c>
      <c r="E45" s="4">
        <f>SUM('Working sheet'!E45:N45,'Working sheet'!P45:Q45)</f>
        <v>1370.8</v>
      </c>
      <c r="F45" s="4">
        <f>SUM('Working sheet'!O45,'Working sheet'!R45,'Working sheet'!AA45,'Working sheet'!AC45)</f>
        <v>449</v>
      </c>
      <c r="G45" s="4">
        <f>SUM('Working sheet'!S45,'Working sheet'!T45,'Working sheet'!U45)</f>
        <v>343.09999999999997</v>
      </c>
      <c r="H45" s="4">
        <f>SUM('Working sheet'!V45)</f>
        <v>113.2</v>
      </c>
      <c r="I45" s="4">
        <f>SUM('Working sheet'!W45)</f>
        <v>110.9</v>
      </c>
      <c r="J45" s="4">
        <f>SUM('Working sheet'!Y45)</f>
        <v>110.8</v>
      </c>
      <c r="K45" s="4">
        <f>SUM('Working sheet'!Z45)</f>
        <v>111.6</v>
      </c>
      <c r="L45" s="4">
        <f>SUM('Working sheet'!AB45)</f>
        <v>111.8</v>
      </c>
      <c r="M45" s="4">
        <f>SUM('Working sheet'!AD45)</f>
        <v>111.4</v>
      </c>
      <c r="N45" s="4">
        <f>SUM('Working sheet'!AE45)</f>
        <v>113.7</v>
      </c>
      <c r="O45" s="4">
        <f>SUM('Working sheet'!V45:X45,'Working sheet'!Z45,'Working sheet'!AB45,'Working sheet'!AD45)</f>
        <v>671.9</v>
      </c>
    </row>
    <row r="46" spans="1:15" x14ac:dyDescent="0.35">
      <c r="A46" t="s">
        <v>34</v>
      </c>
      <c r="B46">
        <v>2014</v>
      </c>
      <c r="C46" t="s">
        <v>47</v>
      </c>
      <c r="D46" t="str">
        <f t="shared" si="0"/>
        <v>2014 Marcrh</v>
      </c>
      <c r="E46" s="4">
        <f>SUM('Working sheet'!E46:N46,'Working sheet'!P46:Q46)</f>
        <v>1375.5999999999997</v>
      </c>
      <c r="F46" s="4">
        <f>SUM('Working sheet'!O46,'Working sheet'!R46,'Working sheet'!AA46,'Working sheet'!AC46)</f>
        <v>447.5</v>
      </c>
      <c r="G46" s="4">
        <f>SUM('Working sheet'!S46,'Working sheet'!T46,'Working sheet'!U46)</f>
        <v>346.9</v>
      </c>
      <c r="H46" s="4">
        <f>SUM('Working sheet'!V46)</f>
        <v>113.2</v>
      </c>
      <c r="I46" s="4">
        <f>SUM('Working sheet'!W46)</f>
        <v>112.5</v>
      </c>
      <c r="J46" s="4">
        <f>SUM('Working sheet'!Y46)</f>
        <v>111.2</v>
      </c>
      <c r="K46" s="4">
        <f>SUM('Working sheet'!Z46)</f>
        <v>111.4</v>
      </c>
      <c r="L46" s="4">
        <f>SUM('Working sheet'!AB46)</f>
        <v>112</v>
      </c>
      <c r="M46" s="4">
        <f>SUM('Working sheet'!AD46)</f>
        <v>111.3</v>
      </c>
      <c r="N46" s="4">
        <f>SUM('Working sheet'!AE46)</f>
        <v>114.2</v>
      </c>
      <c r="O46" s="4">
        <f>SUM('Working sheet'!V46:X46,'Working sheet'!Z46,'Working sheet'!AB46,'Working sheet'!AD46)</f>
        <v>673.59999999999991</v>
      </c>
    </row>
    <row r="47" spans="1:15" x14ac:dyDescent="0.35">
      <c r="A47" t="s">
        <v>30</v>
      </c>
      <c r="B47">
        <v>2014</v>
      </c>
      <c r="C47" t="s">
        <v>37</v>
      </c>
      <c r="D47" t="str">
        <f t="shared" si="0"/>
        <v>2014 April</v>
      </c>
      <c r="E47" s="4">
        <f>SUM('Working sheet'!E47:N47,'Working sheet'!P47:Q47)</f>
        <v>1390.6000000000001</v>
      </c>
      <c r="F47" s="4">
        <f>SUM('Working sheet'!O47,'Working sheet'!R47,'Working sheet'!AA47,'Working sheet'!AC47)</f>
        <v>448.29999999999995</v>
      </c>
      <c r="G47" s="4">
        <f>SUM('Working sheet'!S47,'Working sheet'!T47,'Working sheet'!U47)</f>
        <v>352</v>
      </c>
      <c r="H47" s="4">
        <f>SUM('Working sheet'!V47)</f>
        <v>112.65154689920205</v>
      </c>
      <c r="I47" s="4">
        <f>SUM('Working sheet'!W47)</f>
        <v>113.4</v>
      </c>
      <c r="J47" s="4">
        <f>SUM('Working sheet'!Y47)</f>
        <v>111.8</v>
      </c>
      <c r="K47" s="4">
        <f>SUM('Working sheet'!Z47)</f>
        <v>111.2</v>
      </c>
      <c r="L47" s="4">
        <f>SUM('Working sheet'!AB47)</f>
        <v>113</v>
      </c>
      <c r="M47" s="4">
        <f>SUM('Working sheet'!AD47)</f>
        <v>111.5</v>
      </c>
      <c r="N47" s="4">
        <f>SUM('Working sheet'!AE47)</f>
        <v>115.4</v>
      </c>
      <c r="O47" s="4">
        <f>SUM('Working sheet'!V47:X47,'Working sheet'!Z47,'Working sheet'!AB47,'Working sheet'!AD47)</f>
        <v>675.45154689920196</v>
      </c>
    </row>
    <row r="48" spans="1:15" x14ac:dyDescent="0.35">
      <c r="A48" t="s">
        <v>33</v>
      </c>
      <c r="B48">
        <v>2014</v>
      </c>
      <c r="C48" t="s">
        <v>37</v>
      </c>
      <c r="D48" t="str">
        <f t="shared" si="0"/>
        <v>2014 April</v>
      </c>
      <c r="E48" s="4">
        <f>SUM('Working sheet'!E48:N48,'Working sheet'!P48:Q48)</f>
        <v>1391.3000000000002</v>
      </c>
      <c r="F48" s="4">
        <f>SUM('Working sheet'!O48,'Working sheet'!R48,'Working sheet'!AA48,'Working sheet'!AC48)</f>
        <v>450.6</v>
      </c>
      <c r="G48" s="4">
        <f>SUM('Working sheet'!S48,'Working sheet'!T48,'Working sheet'!U48)</f>
        <v>344.5</v>
      </c>
      <c r="H48" s="4">
        <f>SUM('Working sheet'!V48)</f>
        <v>113.9</v>
      </c>
      <c r="I48" s="4">
        <f>SUM('Working sheet'!W48)</f>
        <v>110.9</v>
      </c>
      <c r="J48" s="4">
        <f>SUM('Working sheet'!Y48)</f>
        <v>111</v>
      </c>
      <c r="K48" s="4">
        <f>SUM('Working sheet'!Z48)</f>
        <v>111.2</v>
      </c>
      <c r="L48" s="4">
        <f>SUM('Working sheet'!AB48)</f>
        <v>112.5</v>
      </c>
      <c r="M48" s="4">
        <f>SUM('Working sheet'!AD48)</f>
        <v>111.4</v>
      </c>
      <c r="N48" s="4">
        <f>SUM('Working sheet'!AE48)</f>
        <v>114.7</v>
      </c>
      <c r="O48" s="4">
        <f>SUM('Working sheet'!V48:X48,'Working sheet'!Z48,'Working sheet'!AB48,'Working sheet'!AD48)</f>
        <v>673.30000000000007</v>
      </c>
    </row>
    <row r="49" spans="1:15" x14ac:dyDescent="0.35">
      <c r="A49" t="s">
        <v>34</v>
      </c>
      <c r="B49">
        <v>2014</v>
      </c>
      <c r="C49" t="s">
        <v>37</v>
      </c>
      <c r="D49" t="str">
        <f t="shared" si="0"/>
        <v>2014 April</v>
      </c>
      <c r="E49" s="4">
        <f>SUM('Working sheet'!E49:N49,'Working sheet'!P49:Q49)</f>
        <v>1390.8999999999999</v>
      </c>
      <c r="F49" s="4">
        <f>SUM('Working sheet'!O49,'Working sheet'!R49,'Working sheet'!AA49,'Working sheet'!AC49)</f>
        <v>449.1</v>
      </c>
      <c r="G49" s="4">
        <f>SUM('Working sheet'!S49,'Working sheet'!T49,'Working sheet'!U49)</f>
        <v>349</v>
      </c>
      <c r="H49" s="4">
        <f>SUM('Working sheet'!V49)</f>
        <v>113.9</v>
      </c>
      <c r="I49" s="4">
        <f>SUM('Working sheet'!W49)</f>
        <v>112.5</v>
      </c>
      <c r="J49" s="4">
        <f>SUM('Working sheet'!Y49)</f>
        <v>111.5</v>
      </c>
      <c r="K49" s="4">
        <f>SUM('Working sheet'!Z49)</f>
        <v>111.2</v>
      </c>
      <c r="L49" s="4">
        <f>SUM('Working sheet'!AB49)</f>
        <v>112.7</v>
      </c>
      <c r="M49" s="4">
        <f>SUM('Working sheet'!AD49)</f>
        <v>111.5</v>
      </c>
      <c r="N49" s="4">
        <f>SUM('Working sheet'!AE49)</f>
        <v>115.1</v>
      </c>
      <c r="O49" s="4">
        <f>SUM('Working sheet'!V49:X49,'Working sheet'!Z49,'Working sheet'!AB49,'Working sheet'!AD49)</f>
        <v>675.4</v>
      </c>
    </row>
    <row r="50" spans="1:15" x14ac:dyDescent="0.35">
      <c r="A50" t="s">
        <v>30</v>
      </c>
      <c r="B50">
        <v>2014</v>
      </c>
      <c r="C50" t="s">
        <v>38</v>
      </c>
      <c r="D50" t="str">
        <f t="shared" si="0"/>
        <v>2014 May</v>
      </c>
      <c r="E50" s="4">
        <f>SUM('Working sheet'!E50:N50,'Working sheet'!P50:Q50)</f>
        <v>1399.6999999999998</v>
      </c>
      <c r="F50" s="4">
        <f>SUM('Working sheet'!O50,'Working sheet'!R50,'Working sheet'!AA50,'Working sheet'!AC50)</f>
        <v>450.29999999999995</v>
      </c>
      <c r="G50" s="4">
        <f>SUM('Working sheet'!S50,'Working sheet'!T50,'Working sheet'!U50)</f>
        <v>354</v>
      </c>
      <c r="H50" s="4">
        <f>SUM('Working sheet'!V50)</f>
        <v>113.37030937984041</v>
      </c>
      <c r="I50" s="4">
        <f>SUM('Working sheet'!W50)</f>
        <v>113.4</v>
      </c>
      <c r="J50" s="4">
        <f>SUM('Working sheet'!Y50)</f>
        <v>112.1</v>
      </c>
      <c r="K50" s="4">
        <f>SUM('Working sheet'!Z50)</f>
        <v>111.4</v>
      </c>
      <c r="L50" s="4">
        <f>SUM('Working sheet'!AB50)</f>
        <v>113.1</v>
      </c>
      <c r="M50" s="4">
        <f>SUM('Working sheet'!AD50)</f>
        <v>111.8</v>
      </c>
      <c r="N50" s="4">
        <f>SUM('Working sheet'!AE50)</f>
        <v>116</v>
      </c>
      <c r="O50" s="4">
        <f>SUM('Working sheet'!V50:X50,'Working sheet'!Z50,'Working sheet'!AB50,'Working sheet'!AD50)</f>
        <v>677.17030937984032</v>
      </c>
    </row>
    <row r="51" spans="1:15" x14ac:dyDescent="0.35">
      <c r="A51" t="s">
        <v>33</v>
      </c>
      <c r="B51">
        <v>2014</v>
      </c>
      <c r="C51" t="s">
        <v>38</v>
      </c>
      <c r="D51" t="str">
        <f t="shared" si="0"/>
        <v>2014 May</v>
      </c>
      <c r="E51" s="4">
        <f>SUM('Working sheet'!E51:N51,'Working sheet'!P51:Q51)</f>
        <v>1412.4</v>
      </c>
      <c r="F51" s="4">
        <f>SUM('Working sheet'!O51,'Working sheet'!R51,'Working sheet'!AA51,'Working sheet'!AC51)</f>
        <v>452</v>
      </c>
      <c r="G51" s="4">
        <f>SUM('Working sheet'!S51,'Working sheet'!T51,'Working sheet'!U51)</f>
        <v>345.9</v>
      </c>
      <c r="H51" s="4">
        <f>SUM('Working sheet'!V51)</f>
        <v>114.3</v>
      </c>
      <c r="I51" s="4">
        <f>SUM('Working sheet'!W51)</f>
        <v>111.1</v>
      </c>
      <c r="J51" s="4">
        <f>SUM('Working sheet'!Y51)</f>
        <v>111.2</v>
      </c>
      <c r="K51" s="4">
        <f>SUM('Working sheet'!Z51)</f>
        <v>111.3</v>
      </c>
      <c r="L51" s="4">
        <f>SUM('Working sheet'!AB51)</f>
        <v>112.9</v>
      </c>
      <c r="M51" s="4">
        <f>SUM('Working sheet'!AD51)</f>
        <v>111.7</v>
      </c>
      <c r="N51" s="4">
        <f>SUM('Working sheet'!AE51)</f>
        <v>115.6</v>
      </c>
      <c r="O51" s="4">
        <f>SUM('Working sheet'!V51:X51,'Working sheet'!Z51,'Working sheet'!AB51,'Working sheet'!AD51)</f>
        <v>675.40000000000009</v>
      </c>
    </row>
    <row r="52" spans="1:15" x14ac:dyDescent="0.35">
      <c r="A52" t="s">
        <v>34</v>
      </c>
      <c r="B52">
        <v>2014</v>
      </c>
      <c r="C52" t="s">
        <v>38</v>
      </c>
      <c r="D52" t="str">
        <f t="shared" si="0"/>
        <v>2014 May</v>
      </c>
      <c r="E52" s="4">
        <f>SUM('Working sheet'!E52:N52,'Working sheet'!P52:Q52)</f>
        <v>1404.8000000000004</v>
      </c>
      <c r="F52" s="4">
        <f>SUM('Working sheet'!O52,'Working sheet'!R52,'Working sheet'!AA52,'Working sheet'!AC52)</f>
        <v>450.79999999999995</v>
      </c>
      <c r="G52" s="4">
        <f>SUM('Working sheet'!S52,'Working sheet'!T52,'Working sheet'!U52)</f>
        <v>350.79999999999995</v>
      </c>
      <c r="H52" s="4">
        <f>SUM('Working sheet'!V52)</f>
        <v>114.3</v>
      </c>
      <c r="I52" s="4">
        <f>SUM('Working sheet'!W52)</f>
        <v>112.5</v>
      </c>
      <c r="J52" s="4">
        <f>SUM('Working sheet'!Y52)</f>
        <v>111.8</v>
      </c>
      <c r="K52" s="4">
        <f>SUM('Working sheet'!Z52)</f>
        <v>111.3</v>
      </c>
      <c r="L52" s="4">
        <f>SUM('Working sheet'!AB52)</f>
        <v>113</v>
      </c>
      <c r="M52" s="4">
        <f>SUM('Working sheet'!AD52)</f>
        <v>111.8</v>
      </c>
      <c r="N52" s="4">
        <f>SUM('Working sheet'!AE52)</f>
        <v>115.8</v>
      </c>
      <c r="O52" s="4">
        <f>SUM('Working sheet'!V52:X52,'Working sheet'!Z52,'Working sheet'!AB52,'Working sheet'!AD52)</f>
        <v>677</v>
      </c>
    </row>
    <row r="53" spans="1:15" x14ac:dyDescent="0.35">
      <c r="A53" t="s">
        <v>30</v>
      </c>
      <c r="B53">
        <v>2014</v>
      </c>
      <c r="C53" t="s">
        <v>39</v>
      </c>
      <c r="D53" t="str">
        <f t="shared" si="0"/>
        <v>2014 June</v>
      </c>
      <c r="E53" s="4">
        <f>SUM('Working sheet'!E53:N53,'Working sheet'!P53:Q53)</f>
        <v>1410.7999999999997</v>
      </c>
      <c r="F53" s="4">
        <f>SUM('Working sheet'!O53,'Working sheet'!R53,'Working sheet'!AA53,'Working sheet'!AC53)</f>
        <v>451.6</v>
      </c>
      <c r="G53" s="4">
        <f>SUM('Working sheet'!S53,'Working sheet'!T53,'Working sheet'!U53)</f>
        <v>356.3</v>
      </c>
      <c r="H53" s="4">
        <f>SUM('Working sheet'!V53)</f>
        <v>113.95406187596809</v>
      </c>
      <c r="I53" s="4">
        <f>SUM('Working sheet'!W53)</f>
        <v>114.4</v>
      </c>
      <c r="J53" s="4">
        <f>SUM('Working sheet'!Y53)</f>
        <v>112.8</v>
      </c>
      <c r="K53" s="4">
        <f>SUM('Working sheet'!Z53)</f>
        <v>112.2</v>
      </c>
      <c r="L53" s="4">
        <f>SUM('Working sheet'!AB53)</f>
        <v>114.3</v>
      </c>
      <c r="M53" s="4">
        <f>SUM('Working sheet'!AD53)</f>
        <v>112.3</v>
      </c>
      <c r="N53" s="4">
        <f>SUM('Working sheet'!AE53)</f>
        <v>117</v>
      </c>
      <c r="O53" s="4">
        <f>SUM('Working sheet'!V53:X53,'Working sheet'!Z53,'Working sheet'!AB53,'Working sheet'!AD53)</f>
        <v>682.05406187596805</v>
      </c>
    </row>
    <row r="54" spans="1:15" x14ac:dyDescent="0.35">
      <c r="A54" t="s">
        <v>33</v>
      </c>
      <c r="B54">
        <v>2014</v>
      </c>
      <c r="C54" t="s">
        <v>39</v>
      </c>
      <c r="D54" t="str">
        <f t="shared" si="0"/>
        <v>2014 June</v>
      </c>
      <c r="E54" s="4">
        <f>SUM('Working sheet'!E54:N54,'Working sheet'!P54:Q54)</f>
        <v>1433.8</v>
      </c>
      <c r="F54" s="4">
        <f>SUM('Working sheet'!O54,'Working sheet'!R54,'Working sheet'!AA54,'Working sheet'!AC54)</f>
        <v>452.7</v>
      </c>
      <c r="G54" s="4">
        <f>SUM('Working sheet'!S54,'Working sheet'!T54,'Working sheet'!U54)</f>
        <v>347.3</v>
      </c>
      <c r="H54" s="4">
        <f>SUM('Working sheet'!V54)</f>
        <v>113.9</v>
      </c>
      <c r="I54" s="4">
        <f>SUM('Working sheet'!W54)</f>
        <v>111.2</v>
      </c>
      <c r="J54" s="4">
        <f>SUM('Working sheet'!Y54)</f>
        <v>111.4</v>
      </c>
      <c r="K54" s="4">
        <f>SUM('Working sheet'!Z54)</f>
        <v>111.5</v>
      </c>
      <c r="L54" s="4">
        <f>SUM('Working sheet'!AB54)</f>
        <v>115.1</v>
      </c>
      <c r="M54" s="4">
        <f>SUM('Working sheet'!AD54)</f>
        <v>112.2</v>
      </c>
      <c r="N54" s="4">
        <f>SUM('Working sheet'!AE54)</f>
        <v>116.4</v>
      </c>
      <c r="O54" s="4">
        <f>SUM('Working sheet'!V54:X54,'Working sheet'!Z54,'Working sheet'!AB54,'Working sheet'!AD54)</f>
        <v>678.2</v>
      </c>
    </row>
    <row r="55" spans="1:15" x14ac:dyDescent="0.35">
      <c r="A55" t="s">
        <v>34</v>
      </c>
      <c r="B55">
        <v>2014</v>
      </c>
      <c r="C55" t="s">
        <v>39</v>
      </c>
      <c r="D55" t="str">
        <f t="shared" si="0"/>
        <v>2014 June</v>
      </c>
      <c r="E55" s="4">
        <f>SUM('Working sheet'!E55:N55,'Working sheet'!P55:Q55)</f>
        <v>1419.5000000000002</v>
      </c>
      <c r="F55" s="4">
        <f>SUM('Working sheet'!O55,'Working sheet'!R55,'Working sheet'!AA55,'Working sheet'!AC55)</f>
        <v>451.90000000000003</v>
      </c>
      <c r="G55" s="4">
        <f>SUM('Working sheet'!S55,'Working sheet'!T55,'Working sheet'!U55)</f>
        <v>352.7</v>
      </c>
      <c r="H55" s="4">
        <f>SUM('Working sheet'!V55)</f>
        <v>113.9</v>
      </c>
      <c r="I55" s="4">
        <f>SUM('Working sheet'!W55)</f>
        <v>113.2</v>
      </c>
      <c r="J55" s="4">
        <f>SUM('Working sheet'!Y55)</f>
        <v>112.3</v>
      </c>
      <c r="K55" s="4">
        <f>SUM('Working sheet'!Z55)</f>
        <v>111.8</v>
      </c>
      <c r="L55" s="4">
        <f>SUM('Working sheet'!AB55)</f>
        <v>114.8</v>
      </c>
      <c r="M55" s="4">
        <f>SUM('Working sheet'!AD55)</f>
        <v>112.3</v>
      </c>
      <c r="N55" s="4">
        <f>SUM('Working sheet'!AE55)</f>
        <v>116.7</v>
      </c>
      <c r="O55" s="4">
        <f>SUM('Working sheet'!V55:X55,'Working sheet'!Z55,'Working sheet'!AB55,'Working sheet'!AD55)</f>
        <v>680.6</v>
      </c>
    </row>
    <row r="56" spans="1:15" x14ac:dyDescent="0.35">
      <c r="A56" t="s">
        <v>30</v>
      </c>
      <c r="B56">
        <v>2014</v>
      </c>
      <c r="C56" t="s">
        <v>40</v>
      </c>
      <c r="D56" t="str">
        <f t="shared" si="0"/>
        <v>2014 July</v>
      </c>
      <c r="E56" s="4">
        <f>SUM('Working sheet'!E56:N56,'Working sheet'!P56:Q56)</f>
        <v>1447.6000000000001</v>
      </c>
      <c r="F56" s="4">
        <f>SUM('Working sheet'!O56,'Working sheet'!R56,'Working sheet'!AA56,'Working sheet'!AC56)</f>
        <v>454.2</v>
      </c>
      <c r="G56" s="4">
        <f>SUM('Working sheet'!S56,'Working sheet'!T56,'Working sheet'!U56)</f>
        <v>359.3</v>
      </c>
      <c r="H56" s="4">
        <f>SUM('Working sheet'!V56)</f>
        <v>114.07081237519363</v>
      </c>
      <c r="I56" s="4">
        <f>SUM('Working sheet'!W56)</f>
        <v>115.3</v>
      </c>
      <c r="J56" s="4">
        <f>SUM('Working sheet'!Y56)</f>
        <v>113.4</v>
      </c>
      <c r="K56" s="4">
        <f>SUM('Working sheet'!Z56)</f>
        <v>113.2</v>
      </c>
      <c r="L56" s="4">
        <f>SUM('Working sheet'!AB56)</f>
        <v>115.5</v>
      </c>
      <c r="M56" s="4">
        <f>SUM('Working sheet'!AD56)</f>
        <v>113.1</v>
      </c>
      <c r="N56" s="4">
        <f>SUM('Working sheet'!AE56)</f>
        <v>119.5</v>
      </c>
      <c r="O56" s="4">
        <f>SUM('Working sheet'!V56:X56,'Working sheet'!Z56,'Working sheet'!AB56,'Working sheet'!AD56)</f>
        <v>686.57081237519367</v>
      </c>
    </row>
    <row r="57" spans="1:15" x14ac:dyDescent="0.35">
      <c r="A57" t="s">
        <v>33</v>
      </c>
      <c r="B57">
        <v>2014</v>
      </c>
      <c r="C57" t="s">
        <v>40</v>
      </c>
      <c r="D57" t="str">
        <f t="shared" si="0"/>
        <v>2014 July</v>
      </c>
      <c r="E57" s="4">
        <f>SUM('Working sheet'!E57:N57,'Working sheet'!P57:Q57)</f>
        <v>1485.7</v>
      </c>
      <c r="F57" s="4">
        <f>SUM('Working sheet'!O57,'Working sheet'!R57,'Working sheet'!AA57,'Working sheet'!AC57)</f>
        <v>456.90000000000003</v>
      </c>
      <c r="G57" s="4">
        <f>SUM('Working sheet'!S57,'Working sheet'!T57,'Working sheet'!U57)</f>
        <v>349</v>
      </c>
      <c r="H57" s="4">
        <f>SUM('Working sheet'!V57)</f>
        <v>114.8</v>
      </c>
      <c r="I57" s="4">
        <f>SUM('Working sheet'!W57)</f>
        <v>111.6</v>
      </c>
      <c r="J57" s="4">
        <f>SUM('Working sheet'!Y57)</f>
        <v>111.5</v>
      </c>
      <c r="K57" s="4">
        <f>SUM('Working sheet'!Z57)</f>
        <v>113</v>
      </c>
      <c r="L57" s="4">
        <f>SUM('Working sheet'!AB57)</f>
        <v>117.8</v>
      </c>
      <c r="M57" s="4">
        <f>SUM('Working sheet'!AD57)</f>
        <v>113.5</v>
      </c>
      <c r="N57" s="4">
        <f>SUM('Working sheet'!AE57)</f>
        <v>118.9</v>
      </c>
      <c r="O57" s="4">
        <f>SUM('Working sheet'!V57:X57,'Working sheet'!Z57,'Working sheet'!AB57,'Working sheet'!AD57)</f>
        <v>685.59999999999991</v>
      </c>
    </row>
    <row r="58" spans="1:15" x14ac:dyDescent="0.35">
      <c r="A58" t="s">
        <v>34</v>
      </c>
      <c r="B58">
        <v>2014</v>
      </c>
      <c r="C58" t="s">
        <v>40</v>
      </c>
      <c r="D58" t="str">
        <f t="shared" si="0"/>
        <v>2014 July</v>
      </c>
      <c r="E58" s="4">
        <f>SUM('Working sheet'!E58:N58,'Working sheet'!P58:Q58)</f>
        <v>1461.5</v>
      </c>
      <c r="F58" s="4">
        <f>SUM('Working sheet'!O58,'Working sheet'!R58,'Working sheet'!AA58,'Working sheet'!AC58)</f>
        <v>454.9</v>
      </c>
      <c r="G58" s="4">
        <f>SUM('Working sheet'!S58,'Working sheet'!T58,'Working sheet'!U58)</f>
        <v>355</v>
      </c>
      <c r="H58" s="4">
        <f>SUM('Working sheet'!V58)</f>
        <v>114.8</v>
      </c>
      <c r="I58" s="4">
        <f>SUM('Working sheet'!W58)</f>
        <v>113.9</v>
      </c>
      <c r="J58" s="4">
        <f>SUM('Working sheet'!Y58)</f>
        <v>112.7</v>
      </c>
      <c r="K58" s="4">
        <f>SUM('Working sheet'!Z58)</f>
        <v>113.1</v>
      </c>
      <c r="L58" s="4">
        <f>SUM('Working sheet'!AB58)</f>
        <v>116.8</v>
      </c>
      <c r="M58" s="4">
        <f>SUM('Working sheet'!AD58)</f>
        <v>113.3</v>
      </c>
      <c r="N58" s="4">
        <f>SUM('Working sheet'!AE58)</f>
        <v>119.2</v>
      </c>
      <c r="O58" s="4">
        <f>SUM('Working sheet'!V58:X58,'Working sheet'!Z58,'Working sheet'!AB58,'Working sheet'!AD58)</f>
        <v>687.09999999999991</v>
      </c>
    </row>
    <row r="59" spans="1:15" x14ac:dyDescent="0.35">
      <c r="A59" t="s">
        <v>30</v>
      </c>
      <c r="B59">
        <v>2014</v>
      </c>
      <c r="C59" t="s">
        <v>41</v>
      </c>
      <c r="D59" t="str">
        <f t="shared" si="0"/>
        <v>2014 August</v>
      </c>
      <c r="E59" s="4">
        <f>SUM('Working sheet'!E59:N59,'Working sheet'!P59:Q59)</f>
        <v>1466.4999999999998</v>
      </c>
      <c r="F59" s="4">
        <f>SUM('Working sheet'!O59,'Working sheet'!R59,'Working sheet'!AA59,'Working sheet'!AC59)</f>
        <v>456.20000000000005</v>
      </c>
      <c r="G59" s="4">
        <f>SUM('Working sheet'!S59,'Working sheet'!T59,'Working sheet'!U59)</f>
        <v>360.4</v>
      </c>
      <c r="H59" s="4">
        <f>SUM('Working sheet'!V59)</f>
        <v>114.29416247503873</v>
      </c>
      <c r="I59" s="4">
        <f>SUM('Working sheet'!W59)</f>
        <v>115.4</v>
      </c>
      <c r="J59" s="4">
        <f>SUM('Working sheet'!Y59)</f>
        <v>114</v>
      </c>
      <c r="K59" s="4">
        <f>SUM('Working sheet'!Z59)</f>
        <v>113.2</v>
      </c>
      <c r="L59" s="4">
        <f>SUM('Working sheet'!AB59)</f>
        <v>116.2</v>
      </c>
      <c r="M59" s="4">
        <f>SUM('Working sheet'!AD59)</f>
        <v>113.5</v>
      </c>
      <c r="N59" s="4">
        <f>SUM('Working sheet'!AE59)</f>
        <v>120.7</v>
      </c>
      <c r="O59" s="4">
        <f>SUM('Working sheet'!V59:X59,'Working sheet'!Z59,'Working sheet'!AB59,'Working sheet'!AD59)</f>
        <v>688.49416247503871</v>
      </c>
    </row>
    <row r="60" spans="1:15" x14ac:dyDescent="0.35">
      <c r="A60" t="s">
        <v>33</v>
      </c>
      <c r="B60">
        <v>2014</v>
      </c>
      <c r="C60" t="s">
        <v>41</v>
      </c>
      <c r="D60" t="str">
        <f t="shared" si="0"/>
        <v>2014 August</v>
      </c>
      <c r="E60" s="4">
        <f>SUM('Working sheet'!E60:N60,'Working sheet'!P60:Q60)</f>
        <v>1502.6</v>
      </c>
      <c r="F60" s="4">
        <f>SUM('Working sheet'!O60,'Working sheet'!R60,'Working sheet'!AA60,'Working sheet'!AC60)</f>
        <v>460.8</v>
      </c>
      <c r="G60" s="4">
        <f>SUM('Working sheet'!S60,'Working sheet'!T60,'Working sheet'!U60)</f>
        <v>350.6</v>
      </c>
      <c r="H60" s="4">
        <f>SUM('Working sheet'!V60)</f>
        <v>115.5</v>
      </c>
      <c r="I60" s="4">
        <f>SUM('Working sheet'!W60)</f>
        <v>111.8</v>
      </c>
      <c r="J60" s="4">
        <f>SUM('Working sheet'!Y60)</f>
        <v>112.2</v>
      </c>
      <c r="K60" s="4">
        <f>SUM('Working sheet'!Z60)</f>
        <v>112.5</v>
      </c>
      <c r="L60" s="4">
        <f>SUM('Working sheet'!AB60)</f>
        <v>119.2</v>
      </c>
      <c r="M60" s="4">
        <f>SUM('Working sheet'!AD60)</f>
        <v>113.9</v>
      </c>
      <c r="N60" s="4">
        <f>SUM('Working sheet'!AE60)</f>
        <v>119.9</v>
      </c>
      <c r="O60" s="4">
        <f>SUM('Working sheet'!V60:X60,'Working sheet'!Z60,'Working sheet'!AB60,'Working sheet'!AD60)</f>
        <v>688.2</v>
      </c>
    </row>
    <row r="61" spans="1:15" x14ac:dyDescent="0.35">
      <c r="A61" t="s">
        <v>34</v>
      </c>
      <c r="B61">
        <v>2014</v>
      </c>
      <c r="C61" t="s">
        <v>41</v>
      </c>
      <c r="D61" t="str">
        <f t="shared" si="0"/>
        <v>2014 August</v>
      </c>
      <c r="E61" s="4">
        <f>SUM('Working sheet'!E61:N61,'Working sheet'!P61:Q61)</f>
        <v>1479.2999999999997</v>
      </c>
      <c r="F61" s="4">
        <f>SUM('Working sheet'!O61,'Working sheet'!R61,'Working sheet'!AA61,'Working sheet'!AC61)</f>
        <v>457.6</v>
      </c>
      <c r="G61" s="4">
        <f>SUM('Working sheet'!S61,'Working sheet'!T61,'Working sheet'!U61)</f>
        <v>356.4</v>
      </c>
      <c r="H61" s="4">
        <f>SUM('Working sheet'!V61)</f>
        <v>115.5</v>
      </c>
      <c r="I61" s="4">
        <f>SUM('Working sheet'!W61)</f>
        <v>114</v>
      </c>
      <c r="J61" s="4">
        <f>SUM('Working sheet'!Y61)</f>
        <v>113.3</v>
      </c>
      <c r="K61" s="4">
        <f>SUM('Working sheet'!Z61)</f>
        <v>112.8</v>
      </c>
      <c r="L61" s="4">
        <f>SUM('Working sheet'!AB61)</f>
        <v>118</v>
      </c>
      <c r="M61" s="4">
        <f>SUM('Working sheet'!AD61)</f>
        <v>113.7</v>
      </c>
      <c r="N61" s="4">
        <f>SUM('Working sheet'!AE61)</f>
        <v>120.3</v>
      </c>
      <c r="O61" s="4">
        <f>SUM('Working sheet'!V61:X61,'Working sheet'!Z61,'Working sheet'!AB61,'Working sheet'!AD61)</f>
        <v>689.60000000000014</v>
      </c>
    </row>
    <row r="62" spans="1:15" x14ac:dyDescent="0.35">
      <c r="A62" t="s">
        <v>30</v>
      </c>
      <c r="B62">
        <v>2014</v>
      </c>
      <c r="C62" t="s">
        <v>42</v>
      </c>
      <c r="D62" t="str">
        <f t="shared" si="0"/>
        <v>2014 September</v>
      </c>
      <c r="E62" s="4">
        <f>SUM('Working sheet'!E62:N62,'Working sheet'!P62:Q62)</f>
        <v>1466.7</v>
      </c>
      <c r="F62" s="4">
        <f>SUM('Working sheet'!O62,'Working sheet'!R62,'Working sheet'!AA62,'Working sheet'!AC62)</f>
        <v>457.70000000000005</v>
      </c>
      <c r="G62" s="4">
        <f>SUM('Working sheet'!S62,'Working sheet'!T62,'Working sheet'!U62)</f>
        <v>362.2</v>
      </c>
      <c r="H62" s="4">
        <f>SUM('Working sheet'!V62)</f>
        <v>114.97883249500774</v>
      </c>
      <c r="I62" s="4">
        <f>SUM('Working sheet'!W62)</f>
        <v>115.8</v>
      </c>
      <c r="J62" s="4">
        <f>SUM('Working sheet'!Y62)</f>
        <v>114.5</v>
      </c>
      <c r="K62" s="4">
        <f>SUM('Working sheet'!Z62)</f>
        <v>112.8</v>
      </c>
      <c r="L62" s="4">
        <f>SUM('Working sheet'!AB62)</f>
        <v>116.6</v>
      </c>
      <c r="M62" s="4">
        <f>SUM('Working sheet'!AD62)</f>
        <v>113.7</v>
      </c>
      <c r="N62" s="4">
        <f>SUM('Working sheet'!AE62)</f>
        <v>120.9</v>
      </c>
      <c r="O62" s="4">
        <f>SUM('Working sheet'!V62:X62,'Working sheet'!Z62,'Working sheet'!AB62,'Working sheet'!AD62)</f>
        <v>690.57883249500776</v>
      </c>
    </row>
    <row r="63" spans="1:15" x14ac:dyDescent="0.35">
      <c r="A63" t="s">
        <v>33</v>
      </c>
      <c r="B63">
        <v>2014</v>
      </c>
      <c r="C63" t="s">
        <v>42</v>
      </c>
      <c r="D63" t="str">
        <f t="shared" si="0"/>
        <v>2014 September</v>
      </c>
      <c r="E63" s="4">
        <f>SUM('Working sheet'!E63:N63,'Working sheet'!P63:Q63)</f>
        <v>1478.9000000000003</v>
      </c>
      <c r="F63" s="4">
        <f>SUM('Working sheet'!O63,'Working sheet'!R63,'Working sheet'!AA63,'Working sheet'!AC63)</f>
        <v>462.5</v>
      </c>
      <c r="G63" s="4">
        <f>SUM('Working sheet'!S63,'Working sheet'!T63,'Working sheet'!U63)</f>
        <v>352.1</v>
      </c>
      <c r="H63" s="4">
        <f>SUM('Working sheet'!V63)</f>
        <v>116.1</v>
      </c>
      <c r="I63" s="4">
        <f>SUM('Working sheet'!W63)</f>
        <v>111.8</v>
      </c>
      <c r="J63" s="4">
        <f>SUM('Working sheet'!Y63)</f>
        <v>112.3</v>
      </c>
      <c r="K63" s="4">
        <f>SUM('Working sheet'!Z63)</f>
        <v>111.2</v>
      </c>
      <c r="L63" s="4">
        <f>SUM('Working sheet'!AB63)</f>
        <v>120</v>
      </c>
      <c r="M63" s="4">
        <f>SUM('Working sheet'!AD63)</f>
        <v>113.6</v>
      </c>
      <c r="N63" s="4">
        <f>SUM('Working sheet'!AE63)</f>
        <v>119.2</v>
      </c>
      <c r="O63" s="4">
        <f>SUM('Working sheet'!V63:X63,'Working sheet'!Z63,'Working sheet'!AB63,'Working sheet'!AD63)</f>
        <v>688.19999999999993</v>
      </c>
    </row>
    <row r="64" spans="1:15" x14ac:dyDescent="0.35">
      <c r="A64" t="s">
        <v>34</v>
      </c>
      <c r="B64">
        <v>2014</v>
      </c>
      <c r="C64" t="s">
        <v>42</v>
      </c>
      <c r="D64" t="str">
        <f t="shared" si="0"/>
        <v>2014 September</v>
      </c>
      <c r="E64" s="4">
        <f>SUM('Working sheet'!E64:N64,'Working sheet'!P64:Q64)</f>
        <v>1470.2999999999997</v>
      </c>
      <c r="F64" s="4">
        <f>SUM('Working sheet'!O64,'Working sheet'!R64,'Working sheet'!AA64,'Working sheet'!AC64)</f>
        <v>459.2</v>
      </c>
      <c r="G64" s="4">
        <f>SUM('Working sheet'!S64,'Working sheet'!T64,'Working sheet'!U64)</f>
        <v>358</v>
      </c>
      <c r="H64" s="4">
        <f>SUM('Working sheet'!V64)</f>
        <v>116.1</v>
      </c>
      <c r="I64" s="4">
        <f>SUM('Working sheet'!W64)</f>
        <v>114.3</v>
      </c>
      <c r="J64" s="4">
        <f>SUM('Working sheet'!Y64)</f>
        <v>113.7</v>
      </c>
      <c r="K64" s="4">
        <f>SUM('Working sheet'!Z64)</f>
        <v>112</v>
      </c>
      <c r="L64" s="4">
        <f>SUM('Working sheet'!AB64)</f>
        <v>118.6</v>
      </c>
      <c r="M64" s="4">
        <f>SUM('Working sheet'!AD64)</f>
        <v>113.7</v>
      </c>
      <c r="N64" s="4">
        <f>SUM('Working sheet'!AE64)</f>
        <v>120.1</v>
      </c>
      <c r="O64" s="4">
        <f>SUM('Working sheet'!V64:X64,'Working sheet'!Z64,'Working sheet'!AB64,'Working sheet'!AD64)</f>
        <v>690.80000000000007</v>
      </c>
    </row>
    <row r="65" spans="1:15" x14ac:dyDescent="0.35">
      <c r="A65" t="s">
        <v>30</v>
      </c>
      <c r="B65">
        <v>2014</v>
      </c>
      <c r="C65" t="s">
        <v>43</v>
      </c>
      <c r="D65" t="str">
        <f t="shared" si="0"/>
        <v>2014 October</v>
      </c>
      <c r="E65" s="4">
        <f>SUM('Working sheet'!E65:N65,'Working sheet'!P65:Q65)</f>
        <v>1464.3999999999999</v>
      </c>
      <c r="F65" s="4">
        <f>SUM('Working sheet'!O65,'Working sheet'!R65,'Working sheet'!AA65,'Working sheet'!AC65)</f>
        <v>459.1</v>
      </c>
      <c r="G65" s="4">
        <f>SUM('Working sheet'!S65,'Working sheet'!T65,'Working sheet'!U65)</f>
        <v>365.3</v>
      </c>
      <c r="H65" s="4">
        <f>SUM('Working sheet'!V65)</f>
        <v>115.63576649900156</v>
      </c>
      <c r="I65" s="4">
        <f>SUM('Working sheet'!W65)</f>
        <v>116.4</v>
      </c>
      <c r="J65" s="4">
        <f>SUM('Working sheet'!Y65)</f>
        <v>115.3</v>
      </c>
      <c r="K65" s="4">
        <f>SUM('Working sheet'!Z65)</f>
        <v>112.6</v>
      </c>
      <c r="L65" s="4">
        <f>SUM('Working sheet'!AB65)</f>
        <v>116.9</v>
      </c>
      <c r="M65" s="4">
        <f>SUM('Working sheet'!AD65)</f>
        <v>114</v>
      </c>
      <c r="N65" s="4">
        <f>SUM('Working sheet'!AE65)</f>
        <v>121</v>
      </c>
      <c r="O65" s="4">
        <f>SUM('Working sheet'!V65:X65,'Working sheet'!Z65,'Working sheet'!AB65,'Working sheet'!AD65)</f>
        <v>693.03576649900151</v>
      </c>
    </row>
    <row r="66" spans="1:15" x14ac:dyDescent="0.35">
      <c r="A66" t="s">
        <v>33</v>
      </c>
      <c r="B66">
        <v>2014</v>
      </c>
      <c r="C66" t="s">
        <v>43</v>
      </c>
      <c r="D66" t="str">
        <f t="shared" si="0"/>
        <v>2014 October</v>
      </c>
      <c r="E66" s="4">
        <f>SUM('Working sheet'!E66:N66,'Working sheet'!P66:Q66)</f>
        <v>1472.3</v>
      </c>
      <c r="F66" s="4">
        <f>SUM('Working sheet'!O66,'Working sheet'!R66,'Working sheet'!AA66,'Working sheet'!AC66)</f>
        <v>463.20000000000005</v>
      </c>
      <c r="G66" s="4">
        <f>SUM('Working sheet'!S66,'Working sheet'!T66,'Working sheet'!U66)</f>
        <v>353.4</v>
      </c>
      <c r="H66" s="4">
        <f>SUM('Working sheet'!V66)</f>
        <v>116.7</v>
      </c>
      <c r="I66" s="4">
        <f>SUM('Working sheet'!W66)</f>
        <v>112</v>
      </c>
      <c r="J66" s="4">
        <f>SUM('Working sheet'!Y66)</f>
        <v>112.6</v>
      </c>
      <c r="K66" s="4">
        <f>SUM('Working sheet'!Z66)</f>
        <v>111</v>
      </c>
      <c r="L66" s="4">
        <f>SUM('Working sheet'!AB66)</f>
        <v>120.2</v>
      </c>
      <c r="M66" s="4">
        <f>SUM('Working sheet'!AD66)</f>
        <v>113.7</v>
      </c>
      <c r="N66" s="4">
        <f>SUM('Working sheet'!AE66)</f>
        <v>119.1</v>
      </c>
      <c r="O66" s="4">
        <f>SUM('Working sheet'!V66:X66,'Working sheet'!Z66,'Working sheet'!AB66,'Working sheet'!AD66)</f>
        <v>689.40000000000009</v>
      </c>
    </row>
    <row r="67" spans="1:15" x14ac:dyDescent="0.35">
      <c r="A67" t="s">
        <v>34</v>
      </c>
      <c r="B67">
        <v>2014</v>
      </c>
      <c r="C67" t="s">
        <v>43</v>
      </c>
      <c r="D67" t="str">
        <f t="shared" ref="D67:D130" si="1">_xlfn.CONCAT(B67," ",C67)</f>
        <v>2014 October</v>
      </c>
      <c r="E67" s="4">
        <f>SUM('Working sheet'!E67:N67,'Working sheet'!P67:Q67)</f>
        <v>1466.6000000000001</v>
      </c>
      <c r="F67" s="4">
        <f>SUM('Working sheet'!O67,'Working sheet'!R67,'Working sheet'!AA67,'Working sheet'!AC67)</f>
        <v>460.1</v>
      </c>
      <c r="G67" s="4">
        <f>SUM('Working sheet'!S67,'Working sheet'!T67,'Working sheet'!U67)</f>
        <v>360.6</v>
      </c>
      <c r="H67" s="4">
        <f>SUM('Working sheet'!V67)</f>
        <v>116.7</v>
      </c>
      <c r="I67" s="4">
        <f>SUM('Working sheet'!W67)</f>
        <v>114.7</v>
      </c>
      <c r="J67" s="4">
        <f>SUM('Working sheet'!Y67)</f>
        <v>114.3</v>
      </c>
      <c r="K67" s="4">
        <f>SUM('Working sheet'!Z67)</f>
        <v>111.8</v>
      </c>
      <c r="L67" s="4">
        <f>SUM('Working sheet'!AB67)</f>
        <v>118.8</v>
      </c>
      <c r="M67" s="4">
        <f>SUM('Working sheet'!AD67)</f>
        <v>113.9</v>
      </c>
      <c r="N67" s="4">
        <f>SUM('Working sheet'!AE67)</f>
        <v>120.1</v>
      </c>
      <c r="O67" s="4">
        <f>SUM('Working sheet'!V67:X67,'Working sheet'!Z67,'Working sheet'!AB67,'Working sheet'!AD67)</f>
        <v>692.6</v>
      </c>
    </row>
    <row r="68" spans="1:15" x14ac:dyDescent="0.35">
      <c r="A68" t="s">
        <v>30</v>
      </c>
      <c r="B68">
        <v>2014</v>
      </c>
      <c r="C68" t="s">
        <v>45</v>
      </c>
      <c r="D68" t="str">
        <f t="shared" si="1"/>
        <v>2014 November</v>
      </c>
      <c r="E68" s="4">
        <f>SUM('Working sheet'!E68:N68,'Working sheet'!P68:Q68)</f>
        <v>1465.2</v>
      </c>
      <c r="F68" s="4">
        <f>SUM('Working sheet'!O68,'Working sheet'!R68,'Working sheet'!AA68,'Working sheet'!AC68)</f>
        <v>459.7</v>
      </c>
      <c r="G68" s="4">
        <f>SUM('Working sheet'!S68,'Working sheet'!T68,'Working sheet'!U68)</f>
        <v>366.70000000000005</v>
      </c>
      <c r="H68" s="4">
        <f>SUM('Working sheet'!V68)</f>
        <v>116.24715329980032</v>
      </c>
      <c r="I68" s="4">
        <f>SUM('Working sheet'!W68)</f>
        <v>117.3</v>
      </c>
      <c r="J68" s="4">
        <f>SUM('Working sheet'!Y68)</f>
        <v>115.9</v>
      </c>
      <c r="K68" s="4">
        <f>SUM('Working sheet'!Z68)</f>
        <v>112</v>
      </c>
      <c r="L68" s="4">
        <f>SUM('Working sheet'!AB68)</f>
        <v>117.2</v>
      </c>
      <c r="M68" s="4">
        <f>SUM('Working sheet'!AD68)</f>
        <v>114.1</v>
      </c>
      <c r="N68" s="4">
        <f>SUM('Working sheet'!AE68)</f>
        <v>121.1</v>
      </c>
      <c r="O68" s="4">
        <f>SUM('Working sheet'!V68:X68,'Working sheet'!Z68,'Working sheet'!AB68,'Working sheet'!AD68)</f>
        <v>694.94715329980033</v>
      </c>
    </row>
    <row r="69" spans="1:15" x14ac:dyDescent="0.35">
      <c r="A69" t="s">
        <v>33</v>
      </c>
      <c r="B69">
        <v>2014</v>
      </c>
      <c r="C69" t="s">
        <v>45</v>
      </c>
      <c r="D69" t="str">
        <f t="shared" si="1"/>
        <v>2014 November</v>
      </c>
      <c r="E69" s="4">
        <f>SUM('Working sheet'!E69:N69,'Working sheet'!P69:Q69)</f>
        <v>1472</v>
      </c>
      <c r="F69" s="4">
        <f>SUM('Working sheet'!O69,'Working sheet'!R69,'Working sheet'!AA69,'Working sheet'!AC69)</f>
        <v>465.20000000000005</v>
      </c>
      <c r="G69" s="4">
        <f>SUM('Working sheet'!S69,'Working sheet'!T69,'Working sheet'!U69)</f>
        <v>355.2</v>
      </c>
      <c r="H69" s="4">
        <f>SUM('Working sheet'!V69)</f>
        <v>117.1</v>
      </c>
      <c r="I69" s="4">
        <f>SUM('Working sheet'!W69)</f>
        <v>112.6</v>
      </c>
      <c r="J69" s="4">
        <f>SUM('Working sheet'!Y69)</f>
        <v>113</v>
      </c>
      <c r="K69" s="4">
        <f>SUM('Working sheet'!Z69)</f>
        <v>109.7</v>
      </c>
      <c r="L69" s="4">
        <f>SUM('Working sheet'!AB69)</f>
        <v>120.3</v>
      </c>
      <c r="M69" s="4">
        <f>SUM('Working sheet'!AD69)</f>
        <v>113.4</v>
      </c>
      <c r="N69" s="4">
        <f>SUM('Working sheet'!AE69)</f>
        <v>119</v>
      </c>
      <c r="O69" s="4">
        <f>SUM('Working sheet'!V69:X69,'Working sheet'!Z69,'Working sheet'!AB69,'Working sheet'!AD69)</f>
        <v>689.5</v>
      </c>
    </row>
    <row r="70" spans="1:15" x14ac:dyDescent="0.35">
      <c r="A70" t="s">
        <v>34</v>
      </c>
      <c r="B70">
        <v>2014</v>
      </c>
      <c r="C70" t="s">
        <v>45</v>
      </c>
      <c r="D70" t="str">
        <f t="shared" si="1"/>
        <v>2014 November</v>
      </c>
      <c r="E70" s="4">
        <f>SUM('Working sheet'!E70:N70,'Working sheet'!P70:Q70)</f>
        <v>1466.8</v>
      </c>
      <c r="F70" s="4">
        <f>SUM('Working sheet'!O70,'Working sheet'!R70,'Working sheet'!AA70,'Working sheet'!AC70)</f>
        <v>461.29999999999995</v>
      </c>
      <c r="G70" s="4">
        <f>SUM('Working sheet'!S70,'Working sheet'!T70,'Working sheet'!U70)</f>
        <v>362.1</v>
      </c>
      <c r="H70" s="4">
        <f>SUM('Working sheet'!V70)</f>
        <v>117.1</v>
      </c>
      <c r="I70" s="4">
        <f>SUM('Working sheet'!W70)</f>
        <v>115.5</v>
      </c>
      <c r="J70" s="4">
        <f>SUM('Working sheet'!Y70)</f>
        <v>114.8</v>
      </c>
      <c r="K70" s="4">
        <f>SUM('Working sheet'!Z70)</f>
        <v>110.8</v>
      </c>
      <c r="L70" s="4">
        <f>SUM('Working sheet'!AB70)</f>
        <v>119</v>
      </c>
      <c r="M70" s="4">
        <f>SUM('Working sheet'!AD70)</f>
        <v>113.8</v>
      </c>
      <c r="N70" s="4">
        <f>SUM('Working sheet'!AE70)</f>
        <v>120.1</v>
      </c>
      <c r="O70" s="4">
        <f>SUM('Working sheet'!V70:X70,'Working sheet'!Z70,'Working sheet'!AB70,'Working sheet'!AD70)</f>
        <v>693.5</v>
      </c>
    </row>
    <row r="71" spans="1:15" x14ac:dyDescent="0.35">
      <c r="A71" t="s">
        <v>30</v>
      </c>
      <c r="B71">
        <v>2014</v>
      </c>
      <c r="C71" t="s">
        <v>46</v>
      </c>
      <c r="D71" t="str">
        <f t="shared" si="1"/>
        <v>2014 December</v>
      </c>
      <c r="E71" s="4">
        <f>SUM('Working sheet'!E71:N71,'Working sheet'!P71:Q71)</f>
        <v>1452.3</v>
      </c>
      <c r="F71" s="4">
        <f>SUM('Working sheet'!O71,'Working sheet'!R71,'Working sheet'!AA71,'Working sheet'!AC71)</f>
        <v>461.70000000000005</v>
      </c>
      <c r="G71" s="4">
        <f>SUM('Working sheet'!S71,'Working sheet'!T71,'Working sheet'!U71)</f>
        <v>367.7</v>
      </c>
      <c r="H71" s="4">
        <f>SUM('Working sheet'!V71)</f>
        <v>116.76943065996007</v>
      </c>
      <c r="I71" s="4">
        <f>SUM('Working sheet'!W71)</f>
        <v>117.4</v>
      </c>
      <c r="J71" s="4">
        <f>SUM('Working sheet'!Y71)</f>
        <v>116.2</v>
      </c>
      <c r="K71" s="4">
        <f>SUM('Working sheet'!Z71)</f>
        <v>111.5</v>
      </c>
      <c r="L71" s="4">
        <f>SUM('Working sheet'!AB71)</f>
        <v>117.7</v>
      </c>
      <c r="M71" s="4">
        <f>SUM('Working sheet'!AD71)</f>
        <v>114.2</v>
      </c>
      <c r="N71" s="4">
        <f>SUM('Working sheet'!AE71)</f>
        <v>120.3</v>
      </c>
      <c r="O71" s="4">
        <f>SUM('Working sheet'!V71:X71,'Working sheet'!Z71,'Working sheet'!AB71,'Working sheet'!AD71)</f>
        <v>695.76943065996011</v>
      </c>
    </row>
    <row r="72" spans="1:15" x14ac:dyDescent="0.35">
      <c r="A72" t="s">
        <v>33</v>
      </c>
      <c r="B72">
        <v>2014</v>
      </c>
      <c r="C72" t="s">
        <v>46</v>
      </c>
      <c r="D72" t="str">
        <f t="shared" si="1"/>
        <v>2014 December</v>
      </c>
      <c r="E72" s="4">
        <f>SUM('Working sheet'!E72:N72,'Working sheet'!P72:Q72)</f>
        <v>1461.1</v>
      </c>
      <c r="F72" s="4">
        <f>SUM('Working sheet'!O72,'Working sheet'!R72,'Working sheet'!AA72,'Working sheet'!AC72)</f>
        <v>467.20000000000005</v>
      </c>
      <c r="G72" s="4">
        <f>SUM('Working sheet'!S72,'Working sheet'!T72,'Working sheet'!U72)</f>
        <v>356.5</v>
      </c>
      <c r="H72" s="4">
        <f>SUM('Working sheet'!V72)</f>
        <v>116.5</v>
      </c>
      <c r="I72" s="4">
        <f>SUM('Working sheet'!W72)</f>
        <v>113</v>
      </c>
      <c r="J72" s="4">
        <f>SUM('Working sheet'!Y72)</f>
        <v>113.2</v>
      </c>
      <c r="K72" s="4">
        <f>SUM('Working sheet'!Z72)</f>
        <v>108.8</v>
      </c>
      <c r="L72" s="4">
        <f>SUM('Working sheet'!AB72)</f>
        <v>120.7</v>
      </c>
      <c r="M72" s="4">
        <f>SUM('Working sheet'!AD72)</f>
        <v>113.4</v>
      </c>
      <c r="N72" s="4">
        <f>SUM('Working sheet'!AE72)</f>
        <v>118.4</v>
      </c>
      <c r="O72" s="4">
        <f>SUM('Working sheet'!V72:X72,'Working sheet'!Z72,'Working sheet'!AB72,'Working sheet'!AD72)</f>
        <v>689.2</v>
      </c>
    </row>
    <row r="73" spans="1:15" x14ac:dyDescent="0.35">
      <c r="A73" t="s">
        <v>34</v>
      </c>
      <c r="B73">
        <v>2014</v>
      </c>
      <c r="C73" t="s">
        <v>46</v>
      </c>
      <c r="D73" t="str">
        <f t="shared" si="1"/>
        <v>2014 December</v>
      </c>
      <c r="E73" s="4">
        <f>SUM('Working sheet'!E73:N73,'Working sheet'!P73:Q73)</f>
        <v>1454.8999999999999</v>
      </c>
      <c r="F73" s="4">
        <f>SUM('Working sheet'!O73,'Working sheet'!R73,'Working sheet'!AA73,'Working sheet'!AC73)</f>
        <v>463.50000000000006</v>
      </c>
      <c r="G73" s="4">
        <f>SUM('Working sheet'!S73,'Working sheet'!T73,'Working sheet'!U73)</f>
        <v>363.2</v>
      </c>
      <c r="H73" s="4">
        <f>SUM('Working sheet'!V73)</f>
        <v>116.5</v>
      </c>
      <c r="I73" s="4">
        <f>SUM('Working sheet'!W73)</f>
        <v>115.7</v>
      </c>
      <c r="J73" s="4">
        <f>SUM('Working sheet'!Y73)</f>
        <v>115.1</v>
      </c>
      <c r="K73" s="4">
        <f>SUM('Working sheet'!Z73)</f>
        <v>110.1</v>
      </c>
      <c r="L73" s="4">
        <f>SUM('Working sheet'!AB73)</f>
        <v>119.5</v>
      </c>
      <c r="M73" s="4">
        <f>SUM('Working sheet'!AD73)</f>
        <v>113.8</v>
      </c>
      <c r="N73" s="4">
        <f>SUM('Working sheet'!AE73)</f>
        <v>119.4</v>
      </c>
      <c r="O73" s="4">
        <f>SUM('Working sheet'!V73:X73,'Working sheet'!Z73,'Working sheet'!AB73,'Working sheet'!AD73)</f>
        <v>693.09999999999991</v>
      </c>
    </row>
    <row r="74" spans="1:15" x14ac:dyDescent="0.35">
      <c r="A74" t="s">
        <v>30</v>
      </c>
      <c r="B74">
        <v>2015</v>
      </c>
      <c r="C74" t="s">
        <v>31</v>
      </c>
      <c r="D74" t="str">
        <f t="shared" si="1"/>
        <v>2015 January</v>
      </c>
      <c r="E74" s="4">
        <f>SUM('Working sheet'!E74:N74,'Working sheet'!P74:Q74)</f>
        <v>1450.1999999999998</v>
      </c>
      <c r="F74" s="4">
        <f>SUM('Working sheet'!O74,'Working sheet'!R74,'Working sheet'!AA74,'Working sheet'!AC74)</f>
        <v>464.8</v>
      </c>
      <c r="G74" s="4">
        <f>SUM('Working sheet'!S74,'Working sheet'!T74,'Working sheet'!U74)</f>
        <v>370</v>
      </c>
      <c r="H74" s="4">
        <f>SUM('Working sheet'!V74)</f>
        <v>116.79388613199201</v>
      </c>
      <c r="I74" s="4">
        <f>SUM('Working sheet'!W74)</f>
        <v>118.4</v>
      </c>
      <c r="J74" s="4">
        <f>SUM('Working sheet'!Y74)</f>
        <v>116.6</v>
      </c>
      <c r="K74" s="4">
        <f>SUM('Working sheet'!Z74)</f>
        <v>111</v>
      </c>
      <c r="L74" s="4">
        <f>SUM('Working sheet'!AB74)</f>
        <v>118.2</v>
      </c>
      <c r="M74" s="4">
        <f>SUM('Working sheet'!AD74)</f>
        <v>114.5</v>
      </c>
      <c r="N74" s="4">
        <f>SUM('Working sheet'!AE74)</f>
        <v>120.3</v>
      </c>
      <c r="O74" s="4">
        <f>SUM('Working sheet'!V74:X74,'Working sheet'!Z74,'Working sheet'!AB74,'Working sheet'!AD74)</f>
        <v>697.79388613199205</v>
      </c>
    </row>
    <row r="75" spans="1:15" x14ac:dyDescent="0.35">
      <c r="A75" t="s">
        <v>33</v>
      </c>
      <c r="B75">
        <v>2015</v>
      </c>
      <c r="C75" t="s">
        <v>31</v>
      </c>
      <c r="D75" t="str">
        <f t="shared" si="1"/>
        <v>2015 January</v>
      </c>
      <c r="E75" s="4">
        <f>SUM('Working sheet'!E75:N75,'Working sheet'!P75:Q75)</f>
        <v>1458.3999999999999</v>
      </c>
      <c r="F75" s="4">
        <f>SUM('Working sheet'!O75,'Working sheet'!R75,'Working sheet'!AA75,'Working sheet'!AC75)</f>
        <v>469.9</v>
      </c>
      <c r="G75" s="4">
        <f>SUM('Working sheet'!S75,'Working sheet'!T75,'Working sheet'!U75)</f>
        <v>357.3</v>
      </c>
      <c r="H75" s="4">
        <f>SUM('Working sheet'!V75)</f>
        <v>117.3</v>
      </c>
      <c r="I75" s="4">
        <f>SUM('Working sheet'!W75)</f>
        <v>113.4</v>
      </c>
      <c r="J75" s="4">
        <f>SUM('Working sheet'!Y75)</f>
        <v>113.7</v>
      </c>
      <c r="K75" s="4">
        <f>SUM('Working sheet'!Z75)</f>
        <v>107.9</v>
      </c>
      <c r="L75" s="4">
        <f>SUM('Working sheet'!AB75)</f>
        <v>120.8</v>
      </c>
      <c r="M75" s="4">
        <f>SUM('Working sheet'!AD75)</f>
        <v>113.4</v>
      </c>
      <c r="N75" s="4">
        <f>SUM('Working sheet'!AE75)</f>
        <v>118.5</v>
      </c>
      <c r="O75" s="4">
        <f>SUM('Working sheet'!V75:X75,'Working sheet'!Z75,'Working sheet'!AB75,'Working sheet'!AD75)</f>
        <v>689.99999999999989</v>
      </c>
    </row>
    <row r="76" spans="1:15" x14ac:dyDescent="0.35">
      <c r="A76" t="s">
        <v>34</v>
      </c>
      <c r="B76">
        <v>2015</v>
      </c>
      <c r="C76" t="s">
        <v>31</v>
      </c>
      <c r="D76" t="str">
        <f t="shared" si="1"/>
        <v>2015 January</v>
      </c>
      <c r="E76" s="4">
        <f>SUM('Working sheet'!E76:N76,'Working sheet'!P76:Q76)</f>
        <v>1452</v>
      </c>
      <c r="F76" s="4">
        <f>SUM('Working sheet'!O76,'Working sheet'!R76,'Working sheet'!AA76,'Working sheet'!AC76)</f>
        <v>466.3</v>
      </c>
      <c r="G76" s="4">
        <f>SUM('Working sheet'!S76,'Working sheet'!T76,'Working sheet'!U76)</f>
        <v>364.9</v>
      </c>
      <c r="H76" s="4">
        <f>SUM('Working sheet'!V76)</f>
        <v>117.3</v>
      </c>
      <c r="I76" s="4">
        <f>SUM('Working sheet'!W76)</f>
        <v>116.5</v>
      </c>
      <c r="J76" s="4">
        <f>SUM('Working sheet'!Y76)</f>
        <v>115.5</v>
      </c>
      <c r="K76" s="4">
        <f>SUM('Working sheet'!Z76)</f>
        <v>109.4</v>
      </c>
      <c r="L76" s="4">
        <f>SUM('Working sheet'!AB76)</f>
        <v>119.7</v>
      </c>
      <c r="M76" s="4">
        <f>SUM('Working sheet'!AD76)</f>
        <v>114</v>
      </c>
      <c r="N76" s="4">
        <f>SUM('Working sheet'!AE76)</f>
        <v>119.5</v>
      </c>
      <c r="O76" s="4">
        <f>SUM('Working sheet'!V76:X76,'Working sheet'!Z76,'Working sheet'!AB76,'Working sheet'!AD76)</f>
        <v>695</v>
      </c>
    </row>
    <row r="77" spans="1:15" x14ac:dyDescent="0.35">
      <c r="A77" t="s">
        <v>30</v>
      </c>
      <c r="B77">
        <v>2015</v>
      </c>
      <c r="C77" t="s">
        <v>35</v>
      </c>
      <c r="D77" t="str">
        <f t="shared" si="1"/>
        <v>2015 February</v>
      </c>
      <c r="E77" s="4">
        <f>SUM('Working sheet'!E77:N77,'Working sheet'!P77:Q77)</f>
        <v>1451.7999999999997</v>
      </c>
      <c r="F77" s="4">
        <f>SUM('Working sheet'!O77,'Working sheet'!R77,'Working sheet'!AA77,'Working sheet'!AC77)</f>
        <v>468.6</v>
      </c>
      <c r="G77" s="4">
        <f>SUM('Working sheet'!S77,'Working sheet'!T77,'Working sheet'!U77)</f>
        <v>373.1</v>
      </c>
      <c r="H77" s="4">
        <f>SUM('Working sheet'!V77)</f>
        <v>116.8787772263984</v>
      </c>
      <c r="I77" s="4">
        <f>SUM('Working sheet'!W77)</f>
        <v>120</v>
      </c>
      <c r="J77" s="4">
        <f>SUM('Working sheet'!Y77)</f>
        <v>117.7</v>
      </c>
      <c r="K77" s="4">
        <f>SUM('Working sheet'!Z77)</f>
        <v>110.9</v>
      </c>
      <c r="L77" s="4">
        <f>SUM('Working sheet'!AB77)</f>
        <v>118.7</v>
      </c>
      <c r="M77" s="4">
        <f>SUM('Working sheet'!AD77)</f>
        <v>115</v>
      </c>
      <c r="N77" s="4">
        <f>SUM('Working sheet'!AE77)</f>
        <v>120.6</v>
      </c>
      <c r="O77" s="4">
        <f>SUM('Working sheet'!V77:X77,'Working sheet'!Z77,'Working sheet'!AB77,'Working sheet'!AD77)</f>
        <v>701.07877722639842</v>
      </c>
    </row>
    <row r="78" spans="1:15" x14ac:dyDescent="0.35">
      <c r="A78" t="s">
        <v>33</v>
      </c>
      <c r="B78">
        <v>2015</v>
      </c>
      <c r="C78" t="s">
        <v>35</v>
      </c>
      <c r="D78" t="str">
        <f t="shared" si="1"/>
        <v>2015 February</v>
      </c>
      <c r="E78" s="4">
        <f>SUM('Working sheet'!E78:N78,'Working sheet'!P78:Q78)</f>
        <v>1454.3000000000002</v>
      </c>
      <c r="F78" s="4">
        <f>SUM('Working sheet'!O78,'Working sheet'!R78,'Working sheet'!AA78,'Working sheet'!AC78)</f>
        <v>471.49999999999994</v>
      </c>
      <c r="G78" s="4">
        <f>SUM('Working sheet'!S78,'Working sheet'!T78,'Working sheet'!U78)</f>
        <v>358.4</v>
      </c>
      <c r="H78" s="4">
        <f>SUM('Working sheet'!V78)</f>
        <v>118.1</v>
      </c>
      <c r="I78" s="4">
        <f>SUM('Working sheet'!W78)</f>
        <v>114</v>
      </c>
      <c r="J78" s="4">
        <f>SUM('Working sheet'!Y78)</f>
        <v>114.1</v>
      </c>
      <c r="K78" s="4">
        <f>SUM('Working sheet'!Z78)</f>
        <v>106.8</v>
      </c>
      <c r="L78" s="4">
        <f>SUM('Working sheet'!AB78)</f>
        <v>120.4</v>
      </c>
      <c r="M78" s="4">
        <f>SUM('Working sheet'!AD78)</f>
        <v>113.2</v>
      </c>
      <c r="N78" s="4">
        <f>SUM('Working sheet'!AE78)</f>
        <v>118.7</v>
      </c>
      <c r="O78" s="4">
        <f>SUM('Working sheet'!V78:X78,'Working sheet'!Z78,'Working sheet'!AB78,'Working sheet'!AD78)</f>
        <v>690.2</v>
      </c>
    </row>
    <row r="79" spans="1:15" x14ac:dyDescent="0.35">
      <c r="A79" t="s">
        <v>34</v>
      </c>
      <c r="B79">
        <v>2015</v>
      </c>
      <c r="C79" t="s">
        <v>35</v>
      </c>
      <c r="D79" t="str">
        <f t="shared" si="1"/>
        <v>2015 February</v>
      </c>
      <c r="E79" s="4">
        <f>SUM('Working sheet'!E79:N79,'Working sheet'!P79:Q79)</f>
        <v>1451.3999999999996</v>
      </c>
      <c r="F79" s="4">
        <f>SUM('Working sheet'!O79,'Working sheet'!R79,'Working sheet'!AA79,'Working sheet'!AC79)</f>
        <v>469.3</v>
      </c>
      <c r="G79" s="4">
        <f>SUM('Working sheet'!S79,'Working sheet'!T79,'Working sheet'!U79)</f>
        <v>367.2</v>
      </c>
      <c r="H79" s="4">
        <f>SUM('Working sheet'!V79)</f>
        <v>118.1</v>
      </c>
      <c r="I79" s="4">
        <f>SUM('Working sheet'!W79)</f>
        <v>117.7</v>
      </c>
      <c r="J79" s="4">
        <f>SUM('Working sheet'!Y79)</f>
        <v>116.3</v>
      </c>
      <c r="K79" s="4">
        <f>SUM('Working sheet'!Z79)</f>
        <v>108.7</v>
      </c>
      <c r="L79" s="4">
        <f>SUM('Working sheet'!AB79)</f>
        <v>119.7</v>
      </c>
      <c r="M79" s="4">
        <f>SUM('Working sheet'!AD79)</f>
        <v>114.1</v>
      </c>
      <c r="N79" s="4">
        <f>SUM('Working sheet'!AE79)</f>
        <v>119.7</v>
      </c>
      <c r="O79" s="4">
        <f>SUM('Working sheet'!V79:X79,'Working sheet'!Z79,'Working sheet'!AB79,'Working sheet'!AD79)</f>
        <v>697</v>
      </c>
    </row>
    <row r="80" spans="1:15" x14ac:dyDescent="0.35">
      <c r="A80" t="s">
        <v>30</v>
      </c>
      <c r="B80">
        <v>2015</v>
      </c>
      <c r="C80" t="s">
        <v>36</v>
      </c>
      <c r="D80" t="str">
        <f t="shared" si="1"/>
        <v>2015 March</v>
      </c>
      <c r="E80" s="4">
        <f>SUM('Working sheet'!E80:N80,'Working sheet'!P80:Q80)</f>
        <v>1452.6</v>
      </c>
      <c r="F80" s="4">
        <f>SUM('Working sheet'!O80,'Working sheet'!R80,'Working sheet'!AA80,'Working sheet'!AC80)</f>
        <v>469.90000000000003</v>
      </c>
      <c r="G80" s="4">
        <f>SUM('Working sheet'!S80,'Working sheet'!T80,'Working sheet'!U80)</f>
        <v>374.4</v>
      </c>
      <c r="H80" s="4">
        <f>SUM('Working sheet'!V80)</f>
        <v>117.53575544527969</v>
      </c>
      <c r="I80" s="4">
        <f>SUM('Working sheet'!W80)</f>
        <v>120.6</v>
      </c>
      <c r="J80" s="4">
        <f>SUM('Working sheet'!Y80)</f>
        <v>118.2</v>
      </c>
      <c r="K80" s="4">
        <f>SUM('Working sheet'!Z80)</f>
        <v>111.6</v>
      </c>
      <c r="L80" s="4">
        <f>SUM('Working sheet'!AB80)</f>
        <v>119.4</v>
      </c>
      <c r="M80" s="4">
        <f>SUM('Working sheet'!AD80)</f>
        <v>115.5</v>
      </c>
      <c r="N80" s="4">
        <f>SUM('Working sheet'!AE80)</f>
        <v>121.1</v>
      </c>
      <c r="O80" s="4">
        <f>SUM('Working sheet'!V80:X80,'Working sheet'!Z80,'Working sheet'!AB80,'Working sheet'!AD80)</f>
        <v>704.83575544527969</v>
      </c>
    </row>
    <row r="81" spans="1:15" x14ac:dyDescent="0.35">
      <c r="A81" t="s">
        <v>33</v>
      </c>
      <c r="B81">
        <v>2015</v>
      </c>
      <c r="C81" t="s">
        <v>36</v>
      </c>
      <c r="D81" t="str">
        <f t="shared" si="1"/>
        <v>2015 March</v>
      </c>
      <c r="E81" s="4">
        <f>SUM('Working sheet'!E81:N81,'Working sheet'!P81:Q81)</f>
        <v>1451.0000000000002</v>
      </c>
      <c r="F81" s="4">
        <f>SUM('Working sheet'!O81,'Working sheet'!R81,'Working sheet'!AA81,'Working sheet'!AC81)</f>
        <v>472.50000000000006</v>
      </c>
      <c r="G81" s="4">
        <f>SUM('Working sheet'!S81,'Working sheet'!T81,'Working sheet'!U81)</f>
        <v>359.5</v>
      </c>
      <c r="H81" s="4">
        <f>SUM('Working sheet'!V81)</f>
        <v>118.6</v>
      </c>
      <c r="I81" s="4">
        <f>SUM('Working sheet'!W81)</f>
        <v>114.4</v>
      </c>
      <c r="J81" s="4">
        <f>SUM('Working sheet'!Y81)</f>
        <v>114.3</v>
      </c>
      <c r="K81" s="4">
        <f>SUM('Working sheet'!Z81)</f>
        <v>108.4</v>
      </c>
      <c r="L81" s="4">
        <f>SUM('Working sheet'!AB81)</f>
        <v>120.6</v>
      </c>
      <c r="M81" s="4">
        <f>SUM('Working sheet'!AD81)</f>
        <v>113.8</v>
      </c>
      <c r="N81" s="4">
        <f>SUM('Working sheet'!AE81)</f>
        <v>119.1</v>
      </c>
      <c r="O81" s="4">
        <f>SUM('Working sheet'!V81:X81,'Working sheet'!Z81,'Working sheet'!AB81,'Working sheet'!AD81)</f>
        <v>693.8</v>
      </c>
    </row>
    <row r="82" spans="1:15" x14ac:dyDescent="0.35">
      <c r="A82" t="s">
        <v>34</v>
      </c>
      <c r="B82">
        <v>2015</v>
      </c>
      <c r="C82" t="s">
        <v>36</v>
      </c>
      <c r="D82" t="str">
        <f t="shared" si="1"/>
        <v>2015 March</v>
      </c>
      <c r="E82" s="4">
        <f>SUM('Working sheet'!E82:N82,'Working sheet'!P82:Q82)</f>
        <v>1451</v>
      </c>
      <c r="F82" s="4">
        <f>SUM('Working sheet'!O82,'Working sheet'!R82,'Working sheet'!AA82,'Working sheet'!AC82)</f>
        <v>470.29999999999995</v>
      </c>
      <c r="G82" s="4">
        <f>SUM('Working sheet'!S82,'Working sheet'!T82,'Working sheet'!U82)</f>
        <v>368.4</v>
      </c>
      <c r="H82" s="4">
        <f>SUM('Working sheet'!V82)</f>
        <v>118.6</v>
      </c>
      <c r="I82" s="4">
        <f>SUM('Working sheet'!W82)</f>
        <v>118.3</v>
      </c>
      <c r="J82" s="4">
        <f>SUM('Working sheet'!Y82)</f>
        <v>116.7</v>
      </c>
      <c r="K82" s="4">
        <f>SUM('Working sheet'!Z82)</f>
        <v>109.9</v>
      </c>
      <c r="L82" s="4">
        <f>SUM('Working sheet'!AB82)</f>
        <v>120.1</v>
      </c>
      <c r="M82" s="4">
        <f>SUM('Working sheet'!AD82)</f>
        <v>114.7</v>
      </c>
      <c r="N82" s="4">
        <f>SUM('Working sheet'!AE82)</f>
        <v>120.2</v>
      </c>
      <c r="O82" s="4">
        <f>SUM('Working sheet'!V82:X82,'Working sheet'!Z82,'Working sheet'!AB82,'Working sheet'!AD82)</f>
        <v>700.80000000000007</v>
      </c>
    </row>
    <row r="83" spans="1:15" x14ac:dyDescent="0.35">
      <c r="A83" t="s">
        <v>30</v>
      </c>
      <c r="B83">
        <v>2015</v>
      </c>
      <c r="C83" t="s">
        <v>37</v>
      </c>
      <c r="D83" t="str">
        <f t="shared" si="1"/>
        <v>2015 April</v>
      </c>
      <c r="E83" s="4">
        <f>SUM('Working sheet'!E83:N83,'Working sheet'!P83:Q83)</f>
        <v>1457.8</v>
      </c>
      <c r="F83" s="4">
        <f>SUM('Working sheet'!O83,'Working sheet'!R83,'Working sheet'!AA83,'Working sheet'!AC83)</f>
        <v>472.9</v>
      </c>
      <c r="G83" s="4">
        <f>SUM('Working sheet'!S83,'Working sheet'!T83,'Working sheet'!U83)</f>
        <v>375.7</v>
      </c>
      <c r="H83" s="4">
        <f>SUM('Working sheet'!V83)</f>
        <v>118.18715108905594</v>
      </c>
      <c r="I83" s="4">
        <f>SUM('Working sheet'!W83)</f>
        <v>121.2</v>
      </c>
      <c r="J83" s="4">
        <f>SUM('Working sheet'!Y83)</f>
        <v>118.6</v>
      </c>
      <c r="K83" s="4">
        <f>SUM('Working sheet'!Z83)</f>
        <v>111.9</v>
      </c>
      <c r="L83" s="4">
        <f>SUM('Working sheet'!AB83)</f>
        <v>119.9</v>
      </c>
      <c r="M83" s="4">
        <f>SUM('Working sheet'!AD83)</f>
        <v>116</v>
      </c>
      <c r="N83" s="4">
        <f>SUM('Working sheet'!AE83)</f>
        <v>121.5</v>
      </c>
      <c r="O83" s="4">
        <f>SUM('Working sheet'!V83:X83,'Working sheet'!Z83,'Working sheet'!AB83,'Working sheet'!AD83)</f>
        <v>708.08715108905596</v>
      </c>
    </row>
    <row r="84" spans="1:15" x14ac:dyDescent="0.35">
      <c r="A84" t="s">
        <v>33</v>
      </c>
      <c r="B84">
        <v>2015</v>
      </c>
      <c r="C84" t="s">
        <v>37</v>
      </c>
      <c r="D84" t="str">
        <f t="shared" si="1"/>
        <v>2015 April</v>
      </c>
      <c r="E84" s="4">
        <f>SUM('Working sheet'!E84:N84,'Working sheet'!P84:Q84)</f>
        <v>1458.8999999999999</v>
      </c>
      <c r="F84" s="4">
        <f>SUM('Working sheet'!O84,'Working sheet'!R84,'Working sheet'!AA84,'Working sheet'!AC84)</f>
        <v>474.7</v>
      </c>
      <c r="G84" s="4">
        <f>SUM('Working sheet'!S84,'Working sheet'!T84,'Working sheet'!U84)</f>
        <v>360.6</v>
      </c>
      <c r="H84" s="4">
        <f>SUM('Working sheet'!V84)</f>
        <v>119.2</v>
      </c>
      <c r="I84" s="4">
        <f>SUM('Working sheet'!W84)</f>
        <v>114.7</v>
      </c>
      <c r="J84" s="4">
        <f>SUM('Working sheet'!Y84)</f>
        <v>114.6</v>
      </c>
      <c r="K84" s="4">
        <f>SUM('Working sheet'!Z84)</f>
        <v>108.4</v>
      </c>
      <c r="L84" s="4">
        <f>SUM('Working sheet'!AB84)</f>
        <v>121.7</v>
      </c>
      <c r="M84" s="4">
        <f>SUM('Working sheet'!AD84)</f>
        <v>114.2</v>
      </c>
      <c r="N84" s="4">
        <f>SUM('Working sheet'!AE84)</f>
        <v>119.7</v>
      </c>
      <c r="O84" s="4">
        <f>SUM('Working sheet'!V84:X84,'Working sheet'!Z84,'Working sheet'!AB84,'Working sheet'!AD84)</f>
        <v>696.60000000000014</v>
      </c>
    </row>
    <row r="85" spans="1:15" x14ac:dyDescent="0.35">
      <c r="A85" t="s">
        <v>34</v>
      </c>
      <c r="B85">
        <v>2015</v>
      </c>
      <c r="C85" t="s">
        <v>37</v>
      </c>
      <c r="D85" t="str">
        <f t="shared" si="1"/>
        <v>2015 April</v>
      </c>
      <c r="E85" s="4">
        <f>SUM('Working sheet'!E85:N85,'Working sheet'!P85:Q85)</f>
        <v>1457.2</v>
      </c>
      <c r="F85" s="4">
        <f>SUM('Working sheet'!O85,'Working sheet'!R85,'Working sheet'!AA85,'Working sheet'!AC85)</f>
        <v>473</v>
      </c>
      <c r="G85" s="4">
        <f>SUM('Working sheet'!S85,'Working sheet'!T85,'Working sheet'!U85)</f>
        <v>369.6</v>
      </c>
      <c r="H85" s="4">
        <f>SUM('Working sheet'!V85)</f>
        <v>119.2</v>
      </c>
      <c r="I85" s="4">
        <f>SUM('Working sheet'!W85)</f>
        <v>118.7</v>
      </c>
      <c r="J85" s="4">
        <f>SUM('Working sheet'!Y85)</f>
        <v>117.1</v>
      </c>
      <c r="K85" s="4">
        <f>SUM('Working sheet'!Z85)</f>
        <v>110.1</v>
      </c>
      <c r="L85" s="4">
        <f>SUM('Working sheet'!AB85)</f>
        <v>121</v>
      </c>
      <c r="M85" s="4">
        <f>SUM('Working sheet'!AD85)</f>
        <v>115.1</v>
      </c>
      <c r="N85" s="4">
        <f>SUM('Working sheet'!AE85)</f>
        <v>120.7</v>
      </c>
      <c r="O85" s="4">
        <f>SUM('Working sheet'!V85:X85,'Working sheet'!Z85,'Working sheet'!AB85,'Working sheet'!AD85)</f>
        <v>703.80000000000007</v>
      </c>
    </row>
    <row r="86" spans="1:15" x14ac:dyDescent="0.35">
      <c r="A86" t="s">
        <v>30</v>
      </c>
      <c r="B86">
        <v>2015</v>
      </c>
      <c r="C86" t="s">
        <v>38</v>
      </c>
      <c r="D86" t="str">
        <f t="shared" si="1"/>
        <v>2015 May</v>
      </c>
      <c r="E86" s="4">
        <f>SUM('Working sheet'!E86:N86,'Working sheet'!P86:Q86)</f>
        <v>1467.5</v>
      </c>
      <c r="F86" s="4">
        <f>SUM('Working sheet'!O86,'Working sheet'!R86,'Working sheet'!AA86,'Working sheet'!AC86)</f>
        <v>475.90000000000003</v>
      </c>
      <c r="G86" s="4">
        <f>SUM('Working sheet'!S86,'Working sheet'!T86,'Working sheet'!U86)</f>
        <v>378.2</v>
      </c>
      <c r="H86" s="4">
        <f>SUM('Working sheet'!V86)</f>
        <v>118.75743021781118</v>
      </c>
      <c r="I86" s="4">
        <f>SUM('Working sheet'!W86)</f>
        <v>121.9</v>
      </c>
      <c r="J86" s="4">
        <f>SUM('Working sheet'!Y86)</f>
        <v>119.4</v>
      </c>
      <c r="K86" s="4">
        <f>SUM('Working sheet'!Z86)</f>
        <v>113.3</v>
      </c>
      <c r="L86" s="4">
        <f>SUM('Working sheet'!AB86)</f>
        <v>120.5</v>
      </c>
      <c r="M86" s="4">
        <f>SUM('Working sheet'!AD86)</f>
        <v>116.9</v>
      </c>
      <c r="N86" s="4">
        <f>SUM('Working sheet'!AE86)</f>
        <v>122.4</v>
      </c>
      <c r="O86" s="4">
        <f>SUM('Working sheet'!V86:X86,'Working sheet'!Z86,'Working sheet'!AB86,'Working sheet'!AD86)</f>
        <v>712.85743021781116</v>
      </c>
    </row>
    <row r="87" spans="1:15" x14ac:dyDescent="0.35">
      <c r="A87" t="s">
        <v>33</v>
      </c>
      <c r="B87">
        <v>2015</v>
      </c>
      <c r="C87" t="s">
        <v>38</v>
      </c>
      <c r="D87" t="str">
        <f t="shared" si="1"/>
        <v>2015 May</v>
      </c>
      <c r="E87" s="4">
        <f>SUM('Working sheet'!E87:N87,'Working sheet'!P87:Q87)</f>
        <v>1481.2</v>
      </c>
      <c r="F87" s="4">
        <f>SUM('Working sheet'!O87,'Working sheet'!R87,'Working sheet'!AA87,'Working sheet'!AC87)</f>
        <v>477.4</v>
      </c>
      <c r="G87" s="4">
        <f>SUM('Working sheet'!S87,'Working sheet'!T87,'Working sheet'!U87)</f>
        <v>361.4</v>
      </c>
      <c r="H87" s="4">
        <f>SUM('Working sheet'!V87)</f>
        <v>119.6</v>
      </c>
      <c r="I87" s="4">
        <f>SUM('Working sheet'!W87)</f>
        <v>114.9</v>
      </c>
      <c r="J87" s="4">
        <f>SUM('Working sheet'!Y87)</f>
        <v>114.9</v>
      </c>
      <c r="K87" s="4">
        <f>SUM('Working sheet'!Z87)</f>
        <v>110.8</v>
      </c>
      <c r="L87" s="4">
        <f>SUM('Working sheet'!AB87)</f>
        <v>122</v>
      </c>
      <c r="M87" s="4">
        <f>SUM('Working sheet'!AD87)</f>
        <v>115.2</v>
      </c>
      <c r="N87" s="4">
        <f>SUM('Working sheet'!AE87)</f>
        <v>120.7</v>
      </c>
      <c r="O87" s="4">
        <f>SUM('Working sheet'!V87:X87,'Working sheet'!Z87,'Working sheet'!AB87,'Working sheet'!AD87)</f>
        <v>701.2</v>
      </c>
    </row>
    <row r="88" spans="1:15" x14ac:dyDescent="0.35">
      <c r="A88" t="s">
        <v>34</v>
      </c>
      <c r="B88">
        <v>2015</v>
      </c>
      <c r="C88" t="s">
        <v>38</v>
      </c>
      <c r="D88" t="str">
        <f t="shared" si="1"/>
        <v>2015 May</v>
      </c>
      <c r="E88" s="4">
        <f>SUM('Working sheet'!E88:N88,'Working sheet'!P88:Q88)</f>
        <v>1471.2</v>
      </c>
      <c r="F88" s="4">
        <f>SUM('Working sheet'!O88,'Working sheet'!R88,'Working sheet'!AA88,'Working sheet'!AC88)</f>
        <v>475.70000000000005</v>
      </c>
      <c r="G88" s="4">
        <f>SUM('Working sheet'!S88,'Working sheet'!T88,'Working sheet'!U88)</f>
        <v>371.4</v>
      </c>
      <c r="H88" s="4">
        <f>SUM('Working sheet'!V88)</f>
        <v>119.6</v>
      </c>
      <c r="I88" s="4">
        <f>SUM('Working sheet'!W88)</f>
        <v>119.2</v>
      </c>
      <c r="J88" s="4">
        <f>SUM('Working sheet'!Y88)</f>
        <v>117.7</v>
      </c>
      <c r="K88" s="4">
        <f>SUM('Working sheet'!Z88)</f>
        <v>112</v>
      </c>
      <c r="L88" s="4">
        <f>SUM('Working sheet'!AB88)</f>
        <v>121.4</v>
      </c>
      <c r="M88" s="4">
        <f>SUM('Working sheet'!AD88)</f>
        <v>116.1</v>
      </c>
      <c r="N88" s="4">
        <f>SUM('Working sheet'!AE88)</f>
        <v>121.6</v>
      </c>
      <c r="O88" s="4">
        <f>SUM('Working sheet'!V88:X88,'Working sheet'!Z88,'Working sheet'!AB88,'Working sheet'!AD88)</f>
        <v>708.5</v>
      </c>
    </row>
    <row r="89" spans="1:15" x14ac:dyDescent="0.35">
      <c r="A89" t="s">
        <v>30</v>
      </c>
      <c r="B89">
        <v>2015</v>
      </c>
      <c r="C89" t="s">
        <v>39</v>
      </c>
      <c r="D89" t="str">
        <f t="shared" si="1"/>
        <v>2015 June</v>
      </c>
      <c r="E89" s="4">
        <f>SUM('Working sheet'!E89:N89,'Working sheet'!P89:Q89)</f>
        <v>1496.8</v>
      </c>
      <c r="F89" s="4">
        <f>SUM('Working sheet'!O89,'Working sheet'!R89,'Working sheet'!AA89,'Working sheet'!AC89)</f>
        <v>480.2</v>
      </c>
      <c r="G89" s="4">
        <f>SUM('Working sheet'!S89,'Working sheet'!T89,'Working sheet'!U89)</f>
        <v>381.5</v>
      </c>
      <c r="H89" s="4">
        <f>SUM('Working sheet'!V89)</f>
        <v>119.27148604356223</v>
      </c>
      <c r="I89" s="4">
        <f>SUM('Working sheet'!W89)</f>
        <v>122.6</v>
      </c>
      <c r="J89" s="4">
        <f>SUM('Working sheet'!Y89)</f>
        <v>120.4</v>
      </c>
      <c r="K89" s="4">
        <f>SUM('Working sheet'!Z89)</f>
        <v>114.2</v>
      </c>
      <c r="L89" s="4">
        <f>SUM('Working sheet'!AB89)</f>
        <v>122</v>
      </c>
      <c r="M89" s="4">
        <f>SUM('Working sheet'!AD89)</f>
        <v>117.9</v>
      </c>
      <c r="N89" s="4">
        <f>SUM('Working sheet'!AE89)</f>
        <v>124.1</v>
      </c>
      <c r="O89" s="4">
        <f>SUM('Working sheet'!V89:X89,'Working sheet'!Z89,'Working sheet'!AB89,'Working sheet'!AD89)</f>
        <v>718.77148604356228</v>
      </c>
    </row>
    <row r="90" spans="1:15" x14ac:dyDescent="0.35">
      <c r="A90" t="s">
        <v>33</v>
      </c>
      <c r="B90">
        <v>2015</v>
      </c>
      <c r="C90" t="s">
        <v>39</v>
      </c>
      <c r="D90" t="str">
        <f t="shared" si="1"/>
        <v>2015 June</v>
      </c>
      <c r="E90" s="4">
        <f>SUM('Working sheet'!E90:N90,'Working sheet'!P90:Q90)</f>
        <v>1518.6</v>
      </c>
      <c r="F90" s="4">
        <f>SUM('Working sheet'!O90,'Working sheet'!R90,'Working sheet'!AA90,'Working sheet'!AC90)</f>
        <v>478.8</v>
      </c>
      <c r="G90" s="4">
        <f>SUM('Working sheet'!S90,'Working sheet'!T90,'Working sheet'!U90)</f>
        <v>363.1</v>
      </c>
      <c r="H90" s="4">
        <f>SUM('Working sheet'!V90)</f>
        <v>119</v>
      </c>
      <c r="I90" s="4">
        <f>SUM('Working sheet'!W90)</f>
        <v>115.1</v>
      </c>
      <c r="J90" s="4">
        <f>SUM('Working sheet'!Y90)</f>
        <v>115.4</v>
      </c>
      <c r="K90" s="4">
        <f>SUM('Working sheet'!Z90)</f>
        <v>111.7</v>
      </c>
      <c r="L90" s="4">
        <f>SUM('Working sheet'!AB90)</f>
        <v>123.8</v>
      </c>
      <c r="M90" s="4">
        <f>SUM('Working sheet'!AD90)</f>
        <v>116</v>
      </c>
      <c r="N90" s="4">
        <f>SUM('Working sheet'!AE90)</f>
        <v>121.7</v>
      </c>
      <c r="O90" s="4">
        <f>SUM('Working sheet'!V90:X90,'Working sheet'!Z90,'Working sheet'!AB90,'Working sheet'!AD90)</f>
        <v>704.8</v>
      </c>
    </row>
    <row r="91" spans="1:15" x14ac:dyDescent="0.35">
      <c r="A91" t="s">
        <v>34</v>
      </c>
      <c r="B91">
        <v>2015</v>
      </c>
      <c r="C91" t="s">
        <v>39</v>
      </c>
      <c r="D91" t="str">
        <f t="shared" si="1"/>
        <v>2015 June</v>
      </c>
      <c r="E91" s="4">
        <f>SUM('Working sheet'!E91:N91,'Working sheet'!P91:Q91)</f>
        <v>1503.7</v>
      </c>
      <c r="F91" s="4">
        <f>SUM('Working sheet'!O91,'Working sheet'!R91,'Working sheet'!AA91,'Working sheet'!AC91)</f>
        <v>478.7</v>
      </c>
      <c r="G91" s="4">
        <f>SUM('Working sheet'!S91,'Working sheet'!T91,'Working sheet'!U91)</f>
        <v>374.1</v>
      </c>
      <c r="H91" s="4">
        <f>SUM('Working sheet'!V91)</f>
        <v>119</v>
      </c>
      <c r="I91" s="4">
        <f>SUM('Working sheet'!W91)</f>
        <v>119.8</v>
      </c>
      <c r="J91" s="4">
        <f>SUM('Working sheet'!Y91)</f>
        <v>118.5</v>
      </c>
      <c r="K91" s="4">
        <f>SUM('Working sheet'!Z91)</f>
        <v>112.9</v>
      </c>
      <c r="L91" s="4">
        <f>SUM('Working sheet'!AB91)</f>
        <v>123.1</v>
      </c>
      <c r="M91" s="4">
        <f>SUM('Working sheet'!AD91)</f>
        <v>117</v>
      </c>
      <c r="N91" s="4">
        <f>SUM('Working sheet'!AE91)</f>
        <v>123</v>
      </c>
      <c r="O91" s="4">
        <f>SUM('Working sheet'!V91:X91,'Working sheet'!Z91,'Working sheet'!AB91,'Working sheet'!AD91)</f>
        <v>712.9</v>
      </c>
    </row>
    <row r="92" spans="1:15" x14ac:dyDescent="0.35">
      <c r="A92" t="s">
        <v>30</v>
      </c>
      <c r="B92">
        <v>2015</v>
      </c>
      <c r="C92" t="s">
        <v>40</v>
      </c>
      <c r="D92" t="str">
        <f t="shared" si="1"/>
        <v>2015 July</v>
      </c>
      <c r="E92" s="4">
        <f>SUM('Working sheet'!E92:N92,'Working sheet'!P92:Q92)</f>
        <v>1504.3</v>
      </c>
      <c r="F92" s="4">
        <f>SUM('Working sheet'!O92,'Working sheet'!R92,'Working sheet'!AA92,'Working sheet'!AC92)</f>
        <v>481.09999999999997</v>
      </c>
      <c r="G92" s="4">
        <f>SUM('Working sheet'!S92,'Working sheet'!T92,'Working sheet'!U92)</f>
        <v>382.6</v>
      </c>
      <c r="H92" s="4">
        <f>SUM('Working sheet'!V92)</f>
        <v>119.29429720871244</v>
      </c>
      <c r="I92" s="4">
        <f>SUM('Working sheet'!W92)</f>
        <v>123</v>
      </c>
      <c r="J92" s="4">
        <f>SUM('Working sheet'!Y92)</f>
        <v>120.8</v>
      </c>
      <c r="K92" s="4">
        <f>SUM('Working sheet'!Z92)</f>
        <v>114.1</v>
      </c>
      <c r="L92" s="4">
        <f>SUM('Working sheet'!AB92)</f>
        <v>122.9</v>
      </c>
      <c r="M92" s="4">
        <f>SUM('Working sheet'!AD92)</f>
        <v>118.1</v>
      </c>
      <c r="N92" s="4">
        <f>SUM('Working sheet'!AE92)</f>
        <v>124.7</v>
      </c>
      <c r="O92" s="4">
        <f>SUM('Working sheet'!V92:X92,'Working sheet'!Z92,'Working sheet'!AB92,'Working sheet'!AD92)</f>
        <v>720.39429720871249</v>
      </c>
    </row>
    <row r="93" spans="1:15" x14ac:dyDescent="0.35">
      <c r="A93" t="s">
        <v>33</v>
      </c>
      <c r="B93">
        <v>2015</v>
      </c>
      <c r="C93" t="s">
        <v>40</v>
      </c>
      <c r="D93" t="str">
        <f t="shared" si="1"/>
        <v>2015 July</v>
      </c>
      <c r="E93" s="4">
        <f>SUM('Working sheet'!E93:N93,'Working sheet'!P93:Q93)</f>
        <v>1524.6</v>
      </c>
      <c r="F93" s="4">
        <f>SUM('Working sheet'!O93,'Working sheet'!R93,'Working sheet'!AA93,'Working sheet'!AC93)</f>
        <v>479.7</v>
      </c>
      <c r="G93" s="4">
        <f>SUM('Working sheet'!S93,'Working sheet'!T93,'Working sheet'!U93)</f>
        <v>364.1</v>
      </c>
      <c r="H93" s="4">
        <f>SUM('Working sheet'!V93)</f>
        <v>119.9</v>
      </c>
      <c r="I93" s="4">
        <f>SUM('Working sheet'!W93)</f>
        <v>115.3</v>
      </c>
      <c r="J93" s="4">
        <f>SUM('Working sheet'!Y93)</f>
        <v>116</v>
      </c>
      <c r="K93" s="4">
        <f>SUM('Working sheet'!Z93)</f>
        <v>111.5</v>
      </c>
      <c r="L93" s="4">
        <f>SUM('Working sheet'!AB93)</f>
        <v>125.4</v>
      </c>
      <c r="M93" s="4">
        <f>SUM('Working sheet'!AD93)</f>
        <v>116.3</v>
      </c>
      <c r="N93" s="4">
        <f>SUM('Working sheet'!AE93)</f>
        <v>122.4</v>
      </c>
      <c r="O93" s="4">
        <f>SUM('Working sheet'!V93:X93,'Working sheet'!Z93,'Working sheet'!AB93,'Working sheet'!AD93)</f>
        <v>707.9</v>
      </c>
    </row>
    <row r="94" spans="1:15" x14ac:dyDescent="0.35">
      <c r="A94" t="s">
        <v>34</v>
      </c>
      <c r="B94">
        <v>2015</v>
      </c>
      <c r="C94" t="s">
        <v>40</v>
      </c>
      <c r="D94" t="str">
        <f t="shared" si="1"/>
        <v>2015 July</v>
      </c>
      <c r="E94" s="4">
        <f>SUM('Working sheet'!E94:N94,'Working sheet'!P94:Q94)</f>
        <v>1510.7</v>
      </c>
      <c r="F94" s="4">
        <f>SUM('Working sheet'!O94,'Working sheet'!R94,'Working sheet'!AA94,'Working sheet'!AC94)</f>
        <v>479.8</v>
      </c>
      <c r="G94" s="4">
        <f>SUM('Working sheet'!S94,'Working sheet'!T94,'Working sheet'!U94)</f>
        <v>375.1</v>
      </c>
      <c r="H94" s="4">
        <f>SUM('Working sheet'!V94)</f>
        <v>119.9</v>
      </c>
      <c r="I94" s="4">
        <f>SUM('Working sheet'!W94)</f>
        <v>120.1</v>
      </c>
      <c r="J94" s="4">
        <f>SUM('Working sheet'!Y94)</f>
        <v>119</v>
      </c>
      <c r="K94" s="4">
        <f>SUM('Working sheet'!Z94)</f>
        <v>112.7</v>
      </c>
      <c r="L94" s="4">
        <f>SUM('Working sheet'!AB94)</f>
        <v>124.4</v>
      </c>
      <c r="M94" s="4">
        <f>SUM('Working sheet'!AD94)</f>
        <v>117.2</v>
      </c>
      <c r="N94" s="4">
        <f>SUM('Working sheet'!AE94)</f>
        <v>123.6</v>
      </c>
      <c r="O94" s="4">
        <f>SUM('Working sheet'!V94:X94,'Working sheet'!Z94,'Working sheet'!AB94,'Working sheet'!AD94)</f>
        <v>715.6</v>
      </c>
    </row>
    <row r="95" spans="1:15" x14ac:dyDescent="0.35">
      <c r="A95" t="s">
        <v>30</v>
      </c>
      <c r="B95">
        <v>2015</v>
      </c>
      <c r="C95" t="s">
        <v>41</v>
      </c>
      <c r="D95" t="str">
        <f t="shared" si="1"/>
        <v>2015 August</v>
      </c>
      <c r="E95" s="4">
        <f>SUM('Working sheet'!E95:N95,'Working sheet'!P95:Q95)</f>
        <v>1525.1</v>
      </c>
      <c r="F95" s="4">
        <f>SUM('Working sheet'!O95,'Working sheet'!R95,'Working sheet'!AA95,'Working sheet'!AC95)</f>
        <v>482.6</v>
      </c>
      <c r="G95" s="4">
        <f>SUM('Working sheet'!S95,'Working sheet'!T95,'Working sheet'!U95)</f>
        <v>384.8</v>
      </c>
      <c r="H95" s="4">
        <f>SUM('Working sheet'!V95)</f>
        <v>119.41885944174248</v>
      </c>
      <c r="I95" s="4">
        <f>SUM('Working sheet'!W95)</f>
        <v>123.8</v>
      </c>
      <c r="J95" s="4">
        <f>SUM('Working sheet'!Y95)</f>
        <v>121.1</v>
      </c>
      <c r="K95" s="4">
        <f>SUM('Working sheet'!Z95)</f>
        <v>113.6</v>
      </c>
      <c r="L95" s="4">
        <f>SUM('Working sheet'!AB95)</f>
        <v>123.6</v>
      </c>
      <c r="M95" s="4">
        <f>SUM('Working sheet'!AD95)</f>
        <v>118.2</v>
      </c>
      <c r="N95" s="4">
        <f>SUM('Working sheet'!AE95)</f>
        <v>126.1</v>
      </c>
      <c r="O95" s="4">
        <f>SUM('Working sheet'!V95:X95,'Working sheet'!Z95,'Working sheet'!AB95,'Working sheet'!AD95)</f>
        <v>722.31885944174257</v>
      </c>
    </row>
    <row r="96" spans="1:15" x14ac:dyDescent="0.35">
      <c r="A96" t="s">
        <v>33</v>
      </c>
      <c r="B96">
        <v>2015</v>
      </c>
      <c r="C96" t="s">
        <v>41</v>
      </c>
      <c r="D96" t="str">
        <f t="shared" si="1"/>
        <v>2015 August</v>
      </c>
      <c r="E96" s="4">
        <f>SUM('Working sheet'!E96:N96,'Working sheet'!P96:Q96)</f>
        <v>1540.1</v>
      </c>
      <c r="F96" s="4">
        <f>SUM('Working sheet'!O96,'Working sheet'!R96,'Working sheet'!AA96,'Working sheet'!AC96)</f>
        <v>482.2</v>
      </c>
      <c r="G96" s="4">
        <f>SUM('Working sheet'!S96,'Working sheet'!T96,'Working sheet'!U96)</f>
        <v>364.8</v>
      </c>
      <c r="H96" s="4">
        <f>SUM('Working sheet'!V96)</f>
        <v>120.9</v>
      </c>
      <c r="I96" s="4">
        <f>SUM('Working sheet'!W96)</f>
        <v>115.3</v>
      </c>
      <c r="J96" s="4">
        <f>SUM('Working sheet'!Y96)</f>
        <v>116.6</v>
      </c>
      <c r="K96" s="4">
        <f>SUM('Working sheet'!Z96)</f>
        <v>109.9</v>
      </c>
      <c r="L96" s="4">
        <f>SUM('Working sheet'!AB96)</f>
        <v>126.2</v>
      </c>
      <c r="M96" s="4">
        <f>SUM('Working sheet'!AD96)</f>
        <v>116.2</v>
      </c>
      <c r="N96" s="4">
        <f>SUM('Working sheet'!AE96)</f>
        <v>123.2</v>
      </c>
      <c r="O96" s="4">
        <f>SUM('Working sheet'!V96:X96,'Working sheet'!Z96,'Working sheet'!AB96,'Working sheet'!AD96)</f>
        <v>708.50000000000011</v>
      </c>
    </row>
    <row r="97" spans="1:15" x14ac:dyDescent="0.35">
      <c r="A97" t="s">
        <v>34</v>
      </c>
      <c r="B97">
        <v>2015</v>
      </c>
      <c r="C97" t="s">
        <v>41</v>
      </c>
      <c r="D97" t="str">
        <f t="shared" si="1"/>
        <v>2015 August</v>
      </c>
      <c r="E97" s="4">
        <f>SUM('Working sheet'!E97:N97,'Working sheet'!P97:Q97)</f>
        <v>1529.1999999999998</v>
      </c>
      <c r="F97" s="4">
        <f>SUM('Working sheet'!O97,'Working sheet'!R97,'Working sheet'!AA97,'Working sheet'!AC97)</f>
        <v>481.7</v>
      </c>
      <c r="G97" s="4">
        <f>SUM('Working sheet'!S97,'Working sheet'!T97,'Working sheet'!U97)</f>
        <v>376.70000000000005</v>
      </c>
      <c r="H97" s="4">
        <f>SUM('Working sheet'!V97)</f>
        <v>120.9</v>
      </c>
      <c r="I97" s="4">
        <f>SUM('Working sheet'!W97)</f>
        <v>120.6</v>
      </c>
      <c r="J97" s="4">
        <f>SUM('Working sheet'!Y97)</f>
        <v>119.4</v>
      </c>
      <c r="K97" s="4">
        <f>SUM('Working sheet'!Z97)</f>
        <v>111.7</v>
      </c>
      <c r="L97" s="4">
        <f>SUM('Working sheet'!AB97)</f>
        <v>125.1</v>
      </c>
      <c r="M97" s="4">
        <f>SUM('Working sheet'!AD97)</f>
        <v>117.2</v>
      </c>
      <c r="N97" s="4">
        <f>SUM('Working sheet'!AE97)</f>
        <v>124.8</v>
      </c>
      <c r="O97" s="4">
        <f>SUM('Working sheet'!V97:X97,'Working sheet'!Z97,'Working sheet'!AB97,'Working sheet'!AD97)</f>
        <v>717.5</v>
      </c>
    </row>
    <row r="98" spans="1:15" x14ac:dyDescent="0.35">
      <c r="A98" t="s">
        <v>30</v>
      </c>
      <c r="B98">
        <v>2015</v>
      </c>
      <c r="C98" t="s">
        <v>42</v>
      </c>
      <c r="D98" t="str">
        <f t="shared" si="1"/>
        <v>2015 September</v>
      </c>
      <c r="E98" s="4">
        <f>SUM('Working sheet'!E98:N98,'Working sheet'!P98:Q98)</f>
        <v>1535.7</v>
      </c>
      <c r="F98" s="4">
        <f>SUM('Working sheet'!O98,'Working sheet'!R98,'Working sheet'!AA98,'Working sheet'!AC98)</f>
        <v>486.2</v>
      </c>
      <c r="G98" s="4">
        <f>SUM('Working sheet'!S98,'Working sheet'!T98,'Working sheet'!U98)</f>
        <v>387.1</v>
      </c>
      <c r="H98" s="4">
        <f>SUM('Working sheet'!V98)</f>
        <v>120.2037718883485</v>
      </c>
      <c r="I98" s="4">
        <f>SUM('Working sheet'!W98)</f>
        <v>123.7</v>
      </c>
      <c r="J98" s="4">
        <f>SUM('Working sheet'!Y98)</f>
        <v>121.4</v>
      </c>
      <c r="K98" s="4">
        <f>SUM('Working sheet'!Z98)</f>
        <v>113.8</v>
      </c>
      <c r="L98" s="4">
        <f>SUM('Working sheet'!AB98)</f>
        <v>124.5</v>
      </c>
      <c r="M98" s="4">
        <f>SUM('Working sheet'!AD98)</f>
        <v>118.8</v>
      </c>
      <c r="N98" s="4">
        <f>SUM('Working sheet'!AE98)</f>
        <v>127</v>
      </c>
      <c r="O98" s="4">
        <f>SUM('Working sheet'!V98:X98,'Working sheet'!Z98,'Working sheet'!AB98,'Working sheet'!AD98)</f>
        <v>725.50377188834841</v>
      </c>
    </row>
    <row r="99" spans="1:15" x14ac:dyDescent="0.35">
      <c r="A99" t="s">
        <v>33</v>
      </c>
      <c r="B99">
        <v>2015</v>
      </c>
      <c r="C99" t="s">
        <v>42</v>
      </c>
      <c r="D99" t="str">
        <f t="shared" si="1"/>
        <v>2015 September</v>
      </c>
      <c r="E99" s="4">
        <f>SUM('Working sheet'!E99:N99,'Working sheet'!P99:Q99)</f>
        <v>1545.7</v>
      </c>
      <c r="F99" s="4">
        <f>SUM('Working sheet'!O99,'Working sheet'!R99,'Working sheet'!AA99,'Working sheet'!AC99)</f>
        <v>484</v>
      </c>
      <c r="G99" s="4">
        <f>SUM('Working sheet'!S99,'Working sheet'!T99,'Working sheet'!U99)</f>
        <v>365.8</v>
      </c>
      <c r="H99" s="4">
        <f>SUM('Working sheet'!V99)</f>
        <v>121.6</v>
      </c>
      <c r="I99" s="4">
        <f>SUM('Working sheet'!W99)</f>
        <v>115.1</v>
      </c>
      <c r="J99" s="4">
        <f>SUM('Working sheet'!Y99)</f>
        <v>117.1</v>
      </c>
      <c r="K99" s="4">
        <f>SUM('Working sheet'!Z99)</f>
        <v>109.1</v>
      </c>
      <c r="L99" s="4">
        <f>SUM('Working sheet'!AB99)</f>
        <v>126.5</v>
      </c>
      <c r="M99" s="4">
        <f>SUM('Working sheet'!AD99)</f>
        <v>116.2</v>
      </c>
      <c r="N99" s="4">
        <f>SUM('Working sheet'!AE99)</f>
        <v>123.5</v>
      </c>
      <c r="O99" s="4">
        <f>SUM('Working sheet'!V99:X99,'Working sheet'!Z99,'Working sheet'!AB99,'Working sheet'!AD99)</f>
        <v>708.90000000000009</v>
      </c>
    </row>
    <row r="100" spans="1:15" x14ac:dyDescent="0.35">
      <c r="A100" t="s">
        <v>34</v>
      </c>
      <c r="B100">
        <v>2015</v>
      </c>
      <c r="C100" t="s">
        <v>42</v>
      </c>
      <c r="D100" t="str">
        <f t="shared" si="1"/>
        <v>2015 September</v>
      </c>
      <c r="E100" s="4">
        <f>SUM('Working sheet'!E100:N100,'Working sheet'!P100:Q100)</f>
        <v>1537.6000000000001</v>
      </c>
      <c r="F100" s="4">
        <f>SUM('Working sheet'!O100,'Working sheet'!R100,'Working sheet'!AA100,'Working sheet'!AC100)</f>
        <v>484.4</v>
      </c>
      <c r="G100" s="4">
        <f>SUM('Working sheet'!S100,'Working sheet'!T100,'Working sheet'!U100)</f>
        <v>378.5</v>
      </c>
      <c r="H100" s="4">
        <f>SUM('Working sheet'!V100)</f>
        <v>121.6</v>
      </c>
      <c r="I100" s="4">
        <f>SUM('Working sheet'!W100)</f>
        <v>120.4</v>
      </c>
      <c r="J100" s="4">
        <f>SUM('Working sheet'!Y100)</f>
        <v>119.8</v>
      </c>
      <c r="K100" s="4">
        <f>SUM('Working sheet'!Z100)</f>
        <v>111.3</v>
      </c>
      <c r="L100" s="4">
        <f>SUM('Working sheet'!AB100)</f>
        <v>125.7</v>
      </c>
      <c r="M100" s="4">
        <f>SUM('Working sheet'!AD100)</f>
        <v>117.5</v>
      </c>
      <c r="N100" s="4">
        <f>SUM('Working sheet'!AE100)</f>
        <v>125.4</v>
      </c>
      <c r="O100" s="4">
        <f>SUM('Working sheet'!V100:X100,'Working sheet'!Z100,'Working sheet'!AB100,'Working sheet'!AD100)</f>
        <v>719.1</v>
      </c>
    </row>
    <row r="101" spans="1:15" x14ac:dyDescent="0.35">
      <c r="A101" t="s">
        <v>30</v>
      </c>
      <c r="B101">
        <v>2015</v>
      </c>
      <c r="C101" t="s">
        <v>43</v>
      </c>
      <c r="D101" t="str">
        <f t="shared" si="1"/>
        <v>2015 October</v>
      </c>
      <c r="E101" s="4">
        <f>SUM('Working sheet'!E101:N101,'Working sheet'!P101:Q101)</f>
        <v>1552.3</v>
      </c>
      <c r="F101" s="4">
        <f>SUM('Working sheet'!O101,'Working sheet'!R101,'Working sheet'!AA101,'Working sheet'!AC101)</f>
        <v>488.09999999999997</v>
      </c>
      <c r="G101" s="4">
        <f>SUM('Working sheet'!S101,'Working sheet'!T101,'Working sheet'!U101)</f>
        <v>389</v>
      </c>
      <c r="H101" s="4">
        <f>SUM('Working sheet'!V101)</f>
        <v>121.04075437766971</v>
      </c>
      <c r="I101" s="4">
        <f>SUM('Working sheet'!W101)</f>
        <v>124.4</v>
      </c>
      <c r="J101" s="4">
        <f>SUM('Working sheet'!Y101)</f>
        <v>122</v>
      </c>
      <c r="K101" s="4">
        <f>SUM('Working sheet'!Z101)</f>
        <v>113.8</v>
      </c>
      <c r="L101" s="4">
        <f>SUM('Working sheet'!AB101)</f>
        <v>125.1</v>
      </c>
      <c r="M101" s="4">
        <f>SUM('Working sheet'!AD101)</f>
        <v>119.2</v>
      </c>
      <c r="N101" s="4">
        <f>SUM('Working sheet'!AE101)</f>
        <v>127.7</v>
      </c>
      <c r="O101" s="4">
        <f>SUM('Working sheet'!V101:X101,'Working sheet'!Z101,'Working sheet'!AB101,'Working sheet'!AD101)</f>
        <v>728.64075437766974</v>
      </c>
    </row>
    <row r="102" spans="1:15" x14ac:dyDescent="0.35">
      <c r="A102" t="s">
        <v>33</v>
      </c>
      <c r="B102">
        <v>2015</v>
      </c>
      <c r="C102" t="s">
        <v>43</v>
      </c>
      <c r="D102" t="str">
        <f t="shared" si="1"/>
        <v>2015 October</v>
      </c>
      <c r="E102" s="4">
        <f>SUM('Working sheet'!E102:N102,'Working sheet'!P102:Q102)</f>
        <v>1573.4</v>
      </c>
      <c r="F102" s="4">
        <f>SUM('Working sheet'!O102,'Working sheet'!R102,'Working sheet'!AA102,'Working sheet'!AC102)</f>
        <v>485.90000000000003</v>
      </c>
      <c r="G102" s="4">
        <f>SUM('Working sheet'!S102,'Working sheet'!T102,'Working sheet'!U102)</f>
        <v>366.79999999999995</v>
      </c>
      <c r="H102" s="4">
        <f>SUM('Working sheet'!V102)</f>
        <v>122.4</v>
      </c>
      <c r="I102" s="4">
        <f>SUM('Working sheet'!W102)</f>
        <v>114.9</v>
      </c>
      <c r="J102" s="4">
        <f>SUM('Working sheet'!Y102)</f>
        <v>117.7</v>
      </c>
      <c r="K102" s="4">
        <f>SUM('Working sheet'!Z102)</f>
        <v>109.3</v>
      </c>
      <c r="L102" s="4">
        <f>SUM('Working sheet'!AB102)</f>
        <v>126.5</v>
      </c>
      <c r="M102" s="4">
        <f>SUM('Working sheet'!AD102)</f>
        <v>116.5</v>
      </c>
      <c r="N102" s="4">
        <f>SUM('Working sheet'!AE102)</f>
        <v>124.2</v>
      </c>
      <c r="O102" s="4">
        <f>SUM('Working sheet'!V102:X102,'Working sheet'!Z102,'Working sheet'!AB102,'Working sheet'!AD102)</f>
        <v>710.3</v>
      </c>
    </row>
    <row r="103" spans="1:15" x14ac:dyDescent="0.35">
      <c r="A103" t="s">
        <v>34</v>
      </c>
      <c r="B103">
        <v>2015</v>
      </c>
      <c r="C103" t="s">
        <v>43</v>
      </c>
      <c r="D103" t="str">
        <f t="shared" si="1"/>
        <v>2015 October</v>
      </c>
      <c r="E103" s="4">
        <f>SUM('Working sheet'!E103:N103,'Working sheet'!P103:Q103)</f>
        <v>1557.8999999999999</v>
      </c>
      <c r="F103" s="4">
        <f>SUM('Working sheet'!O103,'Working sheet'!R103,'Working sheet'!AA103,'Working sheet'!AC103)</f>
        <v>486.20000000000005</v>
      </c>
      <c r="G103" s="4">
        <f>SUM('Working sheet'!S103,'Working sheet'!T103,'Working sheet'!U103)</f>
        <v>380.1</v>
      </c>
      <c r="H103" s="4">
        <f>SUM('Working sheet'!V103)</f>
        <v>122.4</v>
      </c>
      <c r="I103" s="4">
        <f>SUM('Working sheet'!W103)</f>
        <v>120.8</v>
      </c>
      <c r="J103" s="4">
        <f>SUM('Working sheet'!Y103)</f>
        <v>120.4</v>
      </c>
      <c r="K103" s="4">
        <f>SUM('Working sheet'!Z103)</f>
        <v>111.4</v>
      </c>
      <c r="L103" s="4">
        <f>SUM('Working sheet'!AB103)</f>
        <v>125.9</v>
      </c>
      <c r="M103" s="4">
        <f>SUM('Working sheet'!AD103)</f>
        <v>117.9</v>
      </c>
      <c r="N103" s="4">
        <f>SUM('Working sheet'!AE103)</f>
        <v>126.1</v>
      </c>
      <c r="O103" s="4">
        <f>SUM('Working sheet'!V103:X103,'Working sheet'!Z103,'Working sheet'!AB103,'Working sheet'!AD103)</f>
        <v>721.4</v>
      </c>
    </row>
    <row r="104" spans="1:15" x14ac:dyDescent="0.35">
      <c r="A104" t="s">
        <v>30</v>
      </c>
      <c r="B104">
        <v>2015</v>
      </c>
      <c r="C104" t="s">
        <v>45</v>
      </c>
      <c r="D104" t="str">
        <f t="shared" si="1"/>
        <v>2015 November</v>
      </c>
      <c r="E104" s="4">
        <f>SUM('Working sheet'!E104:N104,'Working sheet'!P104:Q104)</f>
        <v>1563.2</v>
      </c>
      <c r="F104" s="4">
        <f>SUM('Working sheet'!O104,'Working sheet'!R104,'Working sheet'!AA104,'Working sheet'!AC104)</f>
        <v>490.4</v>
      </c>
      <c r="G104" s="4">
        <f>SUM('Working sheet'!S104,'Working sheet'!T104,'Working sheet'!U104)</f>
        <v>391.79999999999995</v>
      </c>
      <c r="H104" s="4">
        <f>SUM('Working sheet'!V104)</f>
        <v>121.80815087553394</v>
      </c>
      <c r="I104" s="4">
        <f>SUM('Working sheet'!W104)</f>
        <v>125.6</v>
      </c>
      <c r="J104" s="4">
        <f>SUM('Working sheet'!Y104)</f>
        <v>122.6</v>
      </c>
      <c r="K104" s="4">
        <f>SUM('Working sheet'!Z104)</f>
        <v>114</v>
      </c>
      <c r="L104" s="4">
        <f>SUM('Working sheet'!AB104)</f>
        <v>125.8</v>
      </c>
      <c r="M104" s="4">
        <f>SUM('Working sheet'!AD104)</f>
        <v>119.6</v>
      </c>
      <c r="N104" s="4">
        <f>SUM('Working sheet'!AE104)</f>
        <v>128.30000000000001</v>
      </c>
      <c r="O104" s="4">
        <f>SUM('Working sheet'!V104:X104,'Working sheet'!Z104,'Working sheet'!AB104,'Working sheet'!AD104)</f>
        <v>732.40815087553392</v>
      </c>
    </row>
    <row r="105" spans="1:15" x14ac:dyDescent="0.35">
      <c r="A105" t="s">
        <v>33</v>
      </c>
      <c r="B105">
        <v>2015</v>
      </c>
      <c r="C105" t="s">
        <v>45</v>
      </c>
      <c r="D105" t="str">
        <f t="shared" si="1"/>
        <v>2015 November</v>
      </c>
      <c r="E105" s="4">
        <f>SUM('Working sheet'!E105:N105,'Working sheet'!P105:Q105)</f>
        <v>1588.6999999999998</v>
      </c>
      <c r="F105" s="4">
        <f>SUM('Working sheet'!O105,'Working sheet'!R105,'Working sheet'!AA105,'Working sheet'!AC105)</f>
        <v>488.59999999999997</v>
      </c>
      <c r="G105" s="4">
        <f>SUM('Working sheet'!S105,'Working sheet'!T105,'Working sheet'!U105)</f>
        <v>368.5</v>
      </c>
      <c r="H105" s="4">
        <f>SUM('Working sheet'!V105)</f>
        <v>122.9</v>
      </c>
      <c r="I105" s="4">
        <f>SUM('Working sheet'!W105)</f>
        <v>115.1</v>
      </c>
      <c r="J105" s="4">
        <f>SUM('Working sheet'!Y105)</f>
        <v>118.1</v>
      </c>
      <c r="K105" s="4">
        <f>SUM('Working sheet'!Z105)</f>
        <v>109.3</v>
      </c>
      <c r="L105" s="4">
        <f>SUM('Working sheet'!AB105)</f>
        <v>126.6</v>
      </c>
      <c r="M105" s="4">
        <f>SUM('Working sheet'!AD105)</f>
        <v>116.6</v>
      </c>
      <c r="N105" s="4">
        <f>SUM('Working sheet'!AE105)</f>
        <v>124.6</v>
      </c>
      <c r="O105" s="4">
        <f>SUM('Working sheet'!V105:X105,'Working sheet'!Z105,'Working sheet'!AB105,'Working sheet'!AD105)</f>
        <v>711.5</v>
      </c>
    </row>
    <row r="106" spans="1:15" x14ac:dyDescent="0.35">
      <c r="A106" t="s">
        <v>34</v>
      </c>
      <c r="B106">
        <v>2015</v>
      </c>
      <c r="C106" t="s">
        <v>45</v>
      </c>
      <c r="D106" t="str">
        <f t="shared" si="1"/>
        <v>2015 November</v>
      </c>
      <c r="E106" s="4">
        <f>SUM('Working sheet'!E106:N106,'Working sheet'!P106:Q106)</f>
        <v>1570.3999999999999</v>
      </c>
      <c r="F106" s="4">
        <f>SUM('Working sheet'!O106,'Working sheet'!R106,'Working sheet'!AA106,'Working sheet'!AC106)</f>
        <v>488.3</v>
      </c>
      <c r="G106" s="4">
        <f>SUM('Working sheet'!S106,'Working sheet'!T106,'Working sheet'!U106)</f>
        <v>382.4</v>
      </c>
      <c r="H106" s="4">
        <f>SUM('Working sheet'!V106)</f>
        <v>122.9</v>
      </c>
      <c r="I106" s="4">
        <f>SUM('Working sheet'!W106)</f>
        <v>121.6</v>
      </c>
      <c r="J106" s="4">
        <f>SUM('Working sheet'!Y106)</f>
        <v>120.9</v>
      </c>
      <c r="K106" s="4">
        <f>SUM('Working sheet'!Z106)</f>
        <v>111.5</v>
      </c>
      <c r="L106" s="4">
        <f>SUM('Working sheet'!AB106)</f>
        <v>126.3</v>
      </c>
      <c r="M106" s="4">
        <f>SUM('Working sheet'!AD106)</f>
        <v>118.1</v>
      </c>
      <c r="N106" s="4">
        <f>SUM('Working sheet'!AE106)</f>
        <v>126.6</v>
      </c>
      <c r="O106" s="4">
        <f>SUM('Working sheet'!V106:X106,'Working sheet'!Z106,'Working sheet'!AB106,'Working sheet'!AD106)</f>
        <v>723.8</v>
      </c>
    </row>
    <row r="107" spans="1:15" x14ac:dyDescent="0.35">
      <c r="A107" t="s">
        <v>30</v>
      </c>
      <c r="B107">
        <v>2015</v>
      </c>
      <c r="C107" t="s">
        <v>46</v>
      </c>
      <c r="D107" t="str">
        <f t="shared" si="1"/>
        <v>2015 December</v>
      </c>
      <c r="E107" s="4">
        <f>SUM('Working sheet'!E107:N107,'Working sheet'!P107:Q107)</f>
        <v>1559.0000000000002</v>
      </c>
      <c r="F107" s="4">
        <f>SUM('Working sheet'!O107,'Working sheet'!R107,'Working sheet'!AA107,'Working sheet'!AC107)</f>
        <v>492.1</v>
      </c>
      <c r="G107" s="4">
        <f>SUM('Working sheet'!S107,'Working sheet'!T107,'Working sheet'!U107)</f>
        <v>392.9</v>
      </c>
      <c r="H107" s="4">
        <f>SUM('Working sheet'!V107)</f>
        <v>122.48163017510679</v>
      </c>
      <c r="I107" s="4">
        <f>SUM('Working sheet'!W107)</f>
        <v>125.7</v>
      </c>
      <c r="J107" s="4">
        <f>SUM('Working sheet'!Y107)</f>
        <v>123.1</v>
      </c>
      <c r="K107" s="4">
        <f>SUM('Working sheet'!Z107)</f>
        <v>114</v>
      </c>
      <c r="L107" s="4">
        <f>SUM('Working sheet'!AB107)</f>
        <v>125.6</v>
      </c>
      <c r="M107" s="4">
        <f>SUM('Working sheet'!AD107)</f>
        <v>119.8</v>
      </c>
      <c r="N107" s="4">
        <f>SUM('Working sheet'!AE107)</f>
        <v>127.9</v>
      </c>
      <c r="O107" s="4">
        <f>SUM('Working sheet'!V107:X107,'Working sheet'!Z107,'Working sheet'!AB107,'Working sheet'!AD107)</f>
        <v>733.58163017510674</v>
      </c>
    </row>
    <row r="108" spans="1:15" x14ac:dyDescent="0.35">
      <c r="A108" t="s">
        <v>33</v>
      </c>
      <c r="B108">
        <v>2015</v>
      </c>
      <c r="C108" t="s">
        <v>46</v>
      </c>
      <c r="D108" t="str">
        <f t="shared" si="1"/>
        <v>2015 December</v>
      </c>
      <c r="E108" s="4">
        <f>SUM('Working sheet'!E108:N108,'Working sheet'!P108:Q108)</f>
        <v>1578.6</v>
      </c>
      <c r="F108" s="4">
        <f>SUM('Working sheet'!O108,'Working sheet'!R108,'Working sheet'!AA108,'Working sheet'!AC108)</f>
        <v>489.7</v>
      </c>
      <c r="G108" s="4">
        <f>SUM('Working sheet'!S108,'Working sheet'!T108,'Working sheet'!U108)</f>
        <v>369.4</v>
      </c>
      <c r="H108" s="4">
        <f>SUM('Working sheet'!V108)</f>
        <v>122.4</v>
      </c>
      <c r="I108" s="4">
        <f>SUM('Working sheet'!W108)</f>
        <v>116</v>
      </c>
      <c r="J108" s="4">
        <f>SUM('Working sheet'!Y108)</f>
        <v>118.6</v>
      </c>
      <c r="K108" s="4">
        <f>SUM('Working sheet'!Z108)</f>
        <v>109.3</v>
      </c>
      <c r="L108" s="4">
        <f>SUM('Working sheet'!AB108)</f>
        <v>126.6</v>
      </c>
      <c r="M108" s="4">
        <f>SUM('Working sheet'!AD108)</f>
        <v>116.7</v>
      </c>
      <c r="N108" s="4">
        <f>SUM('Working sheet'!AE108)</f>
        <v>124</v>
      </c>
      <c r="O108" s="4">
        <f>SUM('Working sheet'!V108:X108,'Working sheet'!Z108,'Working sheet'!AB108,'Working sheet'!AD108)</f>
        <v>712</v>
      </c>
    </row>
    <row r="109" spans="1:15" x14ac:dyDescent="0.35">
      <c r="A109" t="s">
        <v>34</v>
      </c>
      <c r="B109">
        <v>2015</v>
      </c>
      <c r="C109" t="s">
        <v>46</v>
      </c>
      <c r="D109" t="str">
        <f t="shared" si="1"/>
        <v>2015 December</v>
      </c>
      <c r="E109" s="4">
        <f>SUM('Working sheet'!E109:N109,'Working sheet'!P109:Q109)</f>
        <v>1564.1000000000001</v>
      </c>
      <c r="F109" s="4">
        <f>SUM('Working sheet'!O109,'Working sheet'!R109,'Working sheet'!AA109,'Working sheet'!AC109)</f>
        <v>489.8</v>
      </c>
      <c r="G109" s="4">
        <f>SUM('Working sheet'!S109,'Working sheet'!T109,'Working sheet'!U109)</f>
        <v>383.5</v>
      </c>
      <c r="H109" s="4">
        <f>SUM('Working sheet'!V109)</f>
        <v>122.4</v>
      </c>
      <c r="I109" s="4">
        <f>SUM('Working sheet'!W109)</f>
        <v>122</v>
      </c>
      <c r="J109" s="4">
        <f>SUM('Working sheet'!Y109)</f>
        <v>121.4</v>
      </c>
      <c r="K109" s="4">
        <f>SUM('Working sheet'!Z109)</f>
        <v>111.5</v>
      </c>
      <c r="L109" s="4">
        <f>SUM('Working sheet'!AB109)</f>
        <v>126.2</v>
      </c>
      <c r="M109" s="4">
        <f>SUM('Working sheet'!AD109)</f>
        <v>118.3</v>
      </c>
      <c r="N109" s="4">
        <f>SUM('Working sheet'!AE109)</f>
        <v>126.1</v>
      </c>
      <c r="O109" s="4">
        <f>SUM('Working sheet'!V109:X109,'Working sheet'!Z109,'Working sheet'!AB109,'Working sheet'!AD109)</f>
        <v>724</v>
      </c>
    </row>
    <row r="110" spans="1:15" x14ac:dyDescent="0.35">
      <c r="A110" t="s">
        <v>30</v>
      </c>
      <c r="B110">
        <v>2016</v>
      </c>
      <c r="C110" t="s">
        <v>31</v>
      </c>
      <c r="D110" t="str">
        <f t="shared" si="1"/>
        <v>2016 January</v>
      </c>
      <c r="E110" s="4">
        <f>SUM('Working sheet'!E110:N110,'Working sheet'!P110:Q110)</f>
        <v>1565.8000000000002</v>
      </c>
      <c r="F110" s="4">
        <f>SUM('Working sheet'!O110,'Working sheet'!R110,'Working sheet'!AA110,'Working sheet'!AC110)</f>
        <v>494.19999999999993</v>
      </c>
      <c r="G110" s="4">
        <f>SUM('Working sheet'!S110,'Working sheet'!T110,'Working sheet'!U110)</f>
        <v>394.70000000000005</v>
      </c>
      <c r="H110" s="4">
        <f>SUM('Working sheet'!V110)</f>
        <v>122.61632603502134</v>
      </c>
      <c r="I110" s="4">
        <f>SUM('Working sheet'!W110)</f>
        <v>126.2</v>
      </c>
      <c r="J110" s="4">
        <f>SUM('Working sheet'!Y110)</f>
        <v>123.7</v>
      </c>
      <c r="K110" s="4">
        <f>SUM('Working sheet'!Z110)</f>
        <v>113.6</v>
      </c>
      <c r="L110" s="4">
        <f>SUM('Working sheet'!AB110)</f>
        <v>126.2</v>
      </c>
      <c r="M110" s="4">
        <f>SUM('Working sheet'!AD110)</f>
        <v>120.1</v>
      </c>
      <c r="N110" s="4">
        <f>SUM('Working sheet'!AE110)</f>
        <v>128.1</v>
      </c>
      <c r="O110" s="4">
        <f>SUM('Working sheet'!V110:X110,'Working sheet'!Z110,'Working sheet'!AB110,'Working sheet'!AD110)</f>
        <v>735.31632603502146</v>
      </c>
    </row>
    <row r="111" spans="1:15" x14ac:dyDescent="0.35">
      <c r="A111" t="s">
        <v>33</v>
      </c>
      <c r="B111">
        <v>2016</v>
      </c>
      <c r="C111" t="s">
        <v>31</v>
      </c>
      <c r="D111" t="str">
        <f t="shared" si="1"/>
        <v>2016 January</v>
      </c>
      <c r="E111" s="4">
        <f>SUM('Working sheet'!E111:N111,'Working sheet'!P111:Q111)</f>
        <v>1580.9</v>
      </c>
      <c r="F111" s="4">
        <f>SUM('Working sheet'!O111,'Working sheet'!R111,'Working sheet'!AA111,'Working sheet'!AC111)</f>
        <v>492.5</v>
      </c>
      <c r="G111" s="4">
        <f>SUM('Working sheet'!S111,'Working sheet'!T111,'Working sheet'!U111)</f>
        <v>370.5</v>
      </c>
      <c r="H111" s="4">
        <f>SUM('Working sheet'!V111)</f>
        <v>123.4</v>
      </c>
      <c r="I111" s="4">
        <f>SUM('Working sheet'!W111)</f>
        <v>116.9</v>
      </c>
      <c r="J111" s="4">
        <f>SUM('Working sheet'!Y111)</f>
        <v>119.1</v>
      </c>
      <c r="K111" s="4">
        <f>SUM('Working sheet'!Z111)</f>
        <v>108.9</v>
      </c>
      <c r="L111" s="4">
        <f>SUM('Working sheet'!AB111)</f>
        <v>126.4</v>
      </c>
      <c r="M111" s="4">
        <f>SUM('Working sheet'!AD111)</f>
        <v>116.8</v>
      </c>
      <c r="N111" s="4">
        <f>SUM('Working sheet'!AE111)</f>
        <v>124.2</v>
      </c>
      <c r="O111" s="4">
        <f>SUM('Working sheet'!V111:X111,'Working sheet'!Z111,'Working sheet'!AB111,'Working sheet'!AD111)</f>
        <v>713.99999999999989</v>
      </c>
    </row>
    <row r="112" spans="1:15" x14ac:dyDescent="0.35">
      <c r="A112" t="s">
        <v>34</v>
      </c>
      <c r="B112">
        <v>2016</v>
      </c>
      <c r="C112" t="s">
        <v>31</v>
      </c>
      <c r="D112" t="str">
        <f t="shared" si="1"/>
        <v>2016 January</v>
      </c>
      <c r="E112" s="4">
        <f>SUM('Working sheet'!E112:N112,'Working sheet'!P112:Q112)</f>
        <v>1569</v>
      </c>
      <c r="F112" s="4">
        <f>SUM('Working sheet'!O112,'Working sheet'!R112,'Working sheet'!AA112,'Working sheet'!AC112)</f>
        <v>492.2</v>
      </c>
      <c r="G112" s="4">
        <f>SUM('Working sheet'!S112,'Working sheet'!T112,'Working sheet'!U112)</f>
        <v>384.9</v>
      </c>
      <c r="H112" s="4">
        <f>SUM('Working sheet'!V112)</f>
        <v>123.4</v>
      </c>
      <c r="I112" s="4">
        <f>SUM('Working sheet'!W112)</f>
        <v>122.7</v>
      </c>
      <c r="J112" s="4">
        <f>SUM('Working sheet'!Y112)</f>
        <v>122</v>
      </c>
      <c r="K112" s="4">
        <f>SUM('Working sheet'!Z112)</f>
        <v>111.1</v>
      </c>
      <c r="L112" s="4">
        <f>SUM('Working sheet'!AB112)</f>
        <v>126.3</v>
      </c>
      <c r="M112" s="4">
        <f>SUM('Working sheet'!AD112)</f>
        <v>118.5</v>
      </c>
      <c r="N112" s="4">
        <f>SUM('Working sheet'!AE112)</f>
        <v>126.3</v>
      </c>
      <c r="O112" s="4">
        <f>SUM('Working sheet'!V112:X112,'Working sheet'!Z112,'Working sheet'!AB112,'Working sheet'!AD112)</f>
        <v>726.19999999999993</v>
      </c>
    </row>
    <row r="113" spans="1:15" x14ac:dyDescent="0.35">
      <c r="A113" t="s">
        <v>30</v>
      </c>
      <c r="B113">
        <v>2016</v>
      </c>
      <c r="C113" t="s">
        <v>35</v>
      </c>
      <c r="D113" t="str">
        <f t="shared" si="1"/>
        <v>2016 February</v>
      </c>
      <c r="E113" s="4">
        <f>SUM('Working sheet'!E113:N113,'Working sheet'!P113:Q113)</f>
        <v>1557.8</v>
      </c>
      <c r="F113" s="4">
        <f>SUM('Working sheet'!O113,'Working sheet'!R113,'Working sheet'!AA113,'Working sheet'!AC113)</f>
        <v>498.3</v>
      </c>
      <c r="G113" s="4">
        <f>SUM('Working sheet'!S113,'Working sheet'!T113,'Working sheet'!U113)</f>
        <v>397.1</v>
      </c>
      <c r="H113" s="4">
        <f>SUM('Working sheet'!V113)</f>
        <v>122.84326520700426</v>
      </c>
      <c r="I113" s="4">
        <f>SUM('Working sheet'!W113)</f>
        <v>127.5</v>
      </c>
      <c r="J113" s="4">
        <f>SUM('Working sheet'!Y113)</f>
        <v>124.3</v>
      </c>
      <c r="K113" s="4">
        <f>SUM('Working sheet'!Z113)</f>
        <v>113.9</v>
      </c>
      <c r="L113" s="4">
        <f>SUM('Working sheet'!AB113)</f>
        <v>127.1</v>
      </c>
      <c r="M113" s="4">
        <f>SUM('Working sheet'!AD113)</f>
        <v>120.9</v>
      </c>
      <c r="N113" s="4">
        <f>SUM('Working sheet'!AE113)</f>
        <v>127.9</v>
      </c>
      <c r="O113" s="4">
        <f>SUM('Working sheet'!V113:X113,'Working sheet'!Z113,'Working sheet'!AB113,'Working sheet'!AD113)</f>
        <v>739.34326520700426</v>
      </c>
    </row>
    <row r="114" spans="1:15" x14ac:dyDescent="0.35">
      <c r="A114" t="s">
        <v>33</v>
      </c>
      <c r="B114">
        <v>2016</v>
      </c>
      <c r="C114" t="s">
        <v>35</v>
      </c>
      <c r="D114" t="str">
        <f t="shared" si="1"/>
        <v>2016 February</v>
      </c>
      <c r="E114" s="4">
        <f>SUM('Working sheet'!E114:N114,'Working sheet'!P114:Q114)</f>
        <v>1555.5</v>
      </c>
      <c r="F114" s="4">
        <f>SUM('Working sheet'!O114,'Working sheet'!R114,'Working sheet'!AA114,'Working sheet'!AC114)</f>
        <v>495.6</v>
      </c>
      <c r="G114" s="4">
        <f>SUM('Working sheet'!S114,'Working sheet'!T114,'Working sheet'!U114)</f>
        <v>371.6</v>
      </c>
      <c r="H114" s="4">
        <f>SUM('Working sheet'!V114)</f>
        <v>124.4</v>
      </c>
      <c r="I114" s="4">
        <f>SUM('Working sheet'!W114)</f>
        <v>116</v>
      </c>
      <c r="J114" s="4">
        <f>SUM('Working sheet'!Y114)</f>
        <v>119.5</v>
      </c>
      <c r="K114" s="4">
        <f>SUM('Working sheet'!Z114)</f>
        <v>109.1</v>
      </c>
      <c r="L114" s="4">
        <f>SUM('Working sheet'!AB114)</f>
        <v>126.3</v>
      </c>
      <c r="M114" s="4">
        <f>SUM('Working sheet'!AD114)</f>
        <v>117.2</v>
      </c>
      <c r="N114" s="4">
        <f>SUM('Working sheet'!AE114)</f>
        <v>123.8</v>
      </c>
      <c r="O114" s="4">
        <f>SUM('Working sheet'!V114:X114,'Working sheet'!Z114,'Working sheet'!AB114,'Working sheet'!AD114)</f>
        <v>714.8</v>
      </c>
    </row>
    <row r="115" spans="1:15" x14ac:dyDescent="0.35">
      <c r="A115" t="s">
        <v>34</v>
      </c>
      <c r="B115">
        <v>2016</v>
      </c>
      <c r="C115" t="s">
        <v>35</v>
      </c>
      <c r="D115" t="str">
        <f t="shared" si="1"/>
        <v>2016 February</v>
      </c>
      <c r="E115" s="4">
        <f>SUM('Working sheet'!E115:N115,'Working sheet'!P115:Q115)</f>
        <v>1555.1</v>
      </c>
      <c r="F115" s="4">
        <f>SUM('Working sheet'!O115,'Working sheet'!R115,'Working sheet'!AA115,'Working sheet'!AC115)</f>
        <v>495.79999999999995</v>
      </c>
      <c r="G115" s="4">
        <f>SUM('Working sheet'!S115,'Working sheet'!T115,'Working sheet'!U115)</f>
        <v>386.9</v>
      </c>
      <c r="H115" s="4">
        <f>SUM('Working sheet'!V115)</f>
        <v>124.4</v>
      </c>
      <c r="I115" s="4">
        <f>SUM('Working sheet'!W115)</f>
        <v>123.1</v>
      </c>
      <c r="J115" s="4">
        <f>SUM('Working sheet'!Y115)</f>
        <v>122.5</v>
      </c>
      <c r="K115" s="4">
        <f>SUM('Working sheet'!Z115)</f>
        <v>111.4</v>
      </c>
      <c r="L115" s="4">
        <f>SUM('Working sheet'!AB115)</f>
        <v>126.6</v>
      </c>
      <c r="M115" s="4">
        <f>SUM('Working sheet'!AD115)</f>
        <v>119.1</v>
      </c>
      <c r="N115" s="4">
        <f>SUM('Working sheet'!AE115)</f>
        <v>126</v>
      </c>
      <c r="O115" s="4">
        <f>SUM('Working sheet'!V115:X115,'Working sheet'!Z115,'Working sheet'!AB115,'Working sheet'!AD115)</f>
        <v>729.2</v>
      </c>
    </row>
    <row r="116" spans="1:15" x14ac:dyDescent="0.35">
      <c r="A116" t="s">
        <v>30</v>
      </c>
      <c r="B116">
        <v>2016</v>
      </c>
      <c r="C116" t="s">
        <v>36</v>
      </c>
      <c r="D116" t="str">
        <f t="shared" si="1"/>
        <v>2016 March</v>
      </c>
      <c r="E116" s="4">
        <f>SUM('Working sheet'!E116:N116,'Working sheet'!P116:Q116)</f>
        <v>1557.8000000000002</v>
      </c>
      <c r="F116" s="4">
        <f>SUM('Working sheet'!O116,'Working sheet'!R116,'Working sheet'!AA116,'Working sheet'!AC116)</f>
        <v>499.79999999999995</v>
      </c>
      <c r="G116" s="4">
        <f>SUM('Working sheet'!S116,'Working sheet'!T116,'Working sheet'!U116)</f>
        <v>398.40000000000003</v>
      </c>
      <c r="H116" s="4">
        <f>SUM('Working sheet'!V116)</f>
        <v>123.68865304140085</v>
      </c>
      <c r="I116" s="4">
        <f>SUM('Working sheet'!W116)</f>
        <v>127</v>
      </c>
      <c r="J116" s="4">
        <f>SUM('Working sheet'!Y116)</f>
        <v>124.8</v>
      </c>
      <c r="K116" s="4">
        <f>SUM('Working sheet'!Z116)</f>
        <v>113.6</v>
      </c>
      <c r="L116" s="4">
        <f>SUM('Working sheet'!AB116)</f>
        <v>127.5</v>
      </c>
      <c r="M116" s="4">
        <f>SUM('Working sheet'!AD116)</f>
        <v>121.1</v>
      </c>
      <c r="N116" s="4">
        <f>SUM('Working sheet'!AE116)</f>
        <v>128</v>
      </c>
      <c r="O116" s="4">
        <f>SUM('Working sheet'!V116:X116,'Working sheet'!Z116,'Working sheet'!AB116,'Working sheet'!AD116)</f>
        <v>740.5886530414009</v>
      </c>
    </row>
    <row r="117" spans="1:15" x14ac:dyDescent="0.35">
      <c r="A117" t="s">
        <v>33</v>
      </c>
      <c r="B117">
        <v>2016</v>
      </c>
      <c r="C117" t="s">
        <v>36</v>
      </c>
      <c r="D117" t="str">
        <f t="shared" si="1"/>
        <v>2016 March</v>
      </c>
      <c r="E117" s="4">
        <f>SUM('Working sheet'!E117:N117,'Working sheet'!P117:Q117)</f>
        <v>1546.9</v>
      </c>
      <c r="F117" s="4">
        <f>SUM('Working sheet'!O117,'Working sheet'!R117,'Working sheet'!AA117,'Working sheet'!AC117)</f>
        <v>497.5</v>
      </c>
      <c r="G117" s="4">
        <f>SUM('Working sheet'!S117,'Working sheet'!T117,'Working sheet'!U117)</f>
        <v>372.2</v>
      </c>
      <c r="H117" s="4">
        <f>SUM('Working sheet'!V117)</f>
        <v>124.9</v>
      </c>
      <c r="I117" s="4">
        <f>SUM('Working sheet'!W117)</f>
        <v>114.8</v>
      </c>
      <c r="J117" s="4">
        <f>SUM('Working sheet'!Y117)</f>
        <v>119.7</v>
      </c>
      <c r="K117" s="4">
        <f>SUM('Working sheet'!Z117)</f>
        <v>108.5</v>
      </c>
      <c r="L117" s="4">
        <f>SUM('Working sheet'!AB117)</f>
        <v>126.4</v>
      </c>
      <c r="M117" s="4">
        <f>SUM('Working sheet'!AD117)</f>
        <v>117.3</v>
      </c>
      <c r="N117" s="4">
        <f>SUM('Working sheet'!AE117)</f>
        <v>123.8</v>
      </c>
      <c r="O117" s="4">
        <f>SUM('Working sheet'!V117:X117,'Working sheet'!Z117,'Working sheet'!AB117,'Working sheet'!AD117)</f>
        <v>714.19999999999993</v>
      </c>
    </row>
    <row r="118" spans="1:15" x14ac:dyDescent="0.35">
      <c r="A118" t="s">
        <v>34</v>
      </c>
      <c r="B118">
        <v>2016</v>
      </c>
      <c r="C118" t="s">
        <v>36</v>
      </c>
      <c r="D118" t="str">
        <f t="shared" si="1"/>
        <v>2016 March</v>
      </c>
      <c r="E118" s="4">
        <f>SUM('Working sheet'!E118:N118,'Working sheet'!P118:Q118)</f>
        <v>1552.1000000000001</v>
      </c>
      <c r="F118" s="4">
        <f>SUM('Working sheet'!O118,'Working sheet'!R118,'Working sheet'!AA118,'Working sheet'!AC118)</f>
        <v>497.50000000000006</v>
      </c>
      <c r="G118" s="4">
        <f>SUM('Working sheet'!S118,'Working sheet'!T118,'Working sheet'!U118)</f>
        <v>387.9</v>
      </c>
      <c r="H118" s="4">
        <f>SUM('Working sheet'!V118)</f>
        <v>124.9</v>
      </c>
      <c r="I118" s="4">
        <f>SUM('Working sheet'!W118)</f>
        <v>122.4</v>
      </c>
      <c r="J118" s="4">
        <f>SUM('Working sheet'!Y118)</f>
        <v>122.9</v>
      </c>
      <c r="K118" s="4">
        <f>SUM('Working sheet'!Z118)</f>
        <v>110.9</v>
      </c>
      <c r="L118" s="4">
        <f>SUM('Working sheet'!AB118)</f>
        <v>126.9</v>
      </c>
      <c r="M118" s="4">
        <f>SUM('Working sheet'!AD118)</f>
        <v>119.3</v>
      </c>
      <c r="N118" s="4">
        <f>SUM('Working sheet'!AE118)</f>
        <v>126</v>
      </c>
      <c r="O118" s="4">
        <f>SUM('Working sheet'!V118:X118,'Working sheet'!Z118,'Working sheet'!AB118,'Working sheet'!AD118)</f>
        <v>729.49999999999989</v>
      </c>
    </row>
    <row r="119" spans="1:15" x14ac:dyDescent="0.35">
      <c r="A119" t="s">
        <v>30</v>
      </c>
      <c r="B119">
        <v>2016</v>
      </c>
      <c r="C119" t="s">
        <v>37</v>
      </c>
      <c r="D119" t="str">
        <f t="shared" si="1"/>
        <v>2016 April</v>
      </c>
      <c r="E119" s="4">
        <f>SUM('Working sheet'!E119:N119,'Working sheet'!P119:Q119)</f>
        <v>1576.2000000000003</v>
      </c>
      <c r="F119" s="4">
        <f>SUM('Working sheet'!O119,'Working sheet'!R119,'Working sheet'!AA119,'Working sheet'!AC119)</f>
        <v>502.5</v>
      </c>
      <c r="G119" s="4">
        <f>SUM('Working sheet'!S119,'Working sheet'!T119,'Working sheet'!U119)</f>
        <v>400</v>
      </c>
      <c r="H119" s="4">
        <f>SUM('Working sheet'!V119)</f>
        <v>124.45773060828017</v>
      </c>
      <c r="I119" s="4">
        <f>SUM('Working sheet'!W119)</f>
        <v>127</v>
      </c>
      <c r="J119" s="4">
        <f>SUM('Working sheet'!Y119)</f>
        <v>125.2</v>
      </c>
      <c r="K119" s="4">
        <f>SUM('Working sheet'!Z119)</f>
        <v>114.4</v>
      </c>
      <c r="L119" s="4">
        <f>SUM('Working sheet'!AB119)</f>
        <v>127.9</v>
      </c>
      <c r="M119" s="4">
        <f>SUM('Working sheet'!AD119)</f>
        <v>121.7</v>
      </c>
      <c r="N119" s="4">
        <f>SUM('Working sheet'!AE119)</f>
        <v>129</v>
      </c>
      <c r="O119" s="4">
        <f>SUM('Working sheet'!V119:X119,'Working sheet'!Z119,'Working sheet'!AB119,'Working sheet'!AD119)</f>
        <v>743.45773060828014</v>
      </c>
    </row>
    <row r="120" spans="1:15" x14ac:dyDescent="0.35">
      <c r="A120" t="s">
        <v>33</v>
      </c>
      <c r="B120">
        <v>2016</v>
      </c>
      <c r="C120" t="s">
        <v>37</v>
      </c>
      <c r="D120" t="str">
        <f t="shared" si="1"/>
        <v>2016 April</v>
      </c>
      <c r="E120" s="4">
        <f>SUM('Working sheet'!E120:N120,'Working sheet'!P120:Q120)</f>
        <v>1585.2</v>
      </c>
      <c r="F120" s="4">
        <f>SUM('Working sheet'!O120,'Working sheet'!R120,'Working sheet'!AA120,'Working sheet'!AC120)</f>
        <v>499.70000000000005</v>
      </c>
      <c r="G120" s="4">
        <f>SUM('Working sheet'!S120,'Working sheet'!T120,'Working sheet'!U120)</f>
        <v>373.1</v>
      </c>
      <c r="H120" s="4">
        <f>SUM('Working sheet'!V120)</f>
        <v>125.6</v>
      </c>
      <c r="I120" s="4">
        <f>SUM('Working sheet'!W120)</f>
        <v>114.6</v>
      </c>
      <c r="J120" s="4">
        <f>SUM('Working sheet'!Y120)</f>
        <v>120</v>
      </c>
      <c r="K120" s="4">
        <f>SUM('Working sheet'!Z120)</f>
        <v>110</v>
      </c>
      <c r="L120" s="4">
        <f>SUM('Working sheet'!AB120)</f>
        <v>127.6</v>
      </c>
      <c r="M120" s="4">
        <f>SUM('Working sheet'!AD120)</f>
        <v>118.2</v>
      </c>
      <c r="N120" s="4">
        <f>SUM('Working sheet'!AE120)</f>
        <v>125.3</v>
      </c>
      <c r="O120" s="4">
        <f>SUM('Working sheet'!V120:X120,'Working sheet'!Z120,'Working sheet'!AB120,'Working sheet'!AD120)</f>
        <v>718.80000000000007</v>
      </c>
    </row>
    <row r="121" spans="1:15" x14ac:dyDescent="0.35">
      <c r="A121" t="s">
        <v>34</v>
      </c>
      <c r="B121">
        <v>2016</v>
      </c>
      <c r="C121" t="s">
        <v>37</v>
      </c>
      <c r="D121" t="str">
        <f t="shared" si="1"/>
        <v>2016 April</v>
      </c>
      <c r="E121" s="4">
        <f>SUM('Working sheet'!E121:N121,'Working sheet'!P121:Q121)</f>
        <v>1577.7</v>
      </c>
      <c r="F121" s="4">
        <f>SUM('Working sheet'!O121,'Working sheet'!R121,'Working sheet'!AA121,'Working sheet'!AC121)</f>
        <v>499.9</v>
      </c>
      <c r="G121" s="4">
        <f>SUM('Working sheet'!S121,'Working sheet'!T121,'Working sheet'!U121)</f>
        <v>389.20000000000005</v>
      </c>
      <c r="H121" s="4">
        <f>SUM('Working sheet'!V121)</f>
        <v>125.6</v>
      </c>
      <c r="I121" s="4">
        <f>SUM('Working sheet'!W121)</f>
        <v>122.3</v>
      </c>
      <c r="J121" s="4">
        <f>SUM('Working sheet'!Y121)</f>
        <v>123.2</v>
      </c>
      <c r="K121" s="4">
        <f>SUM('Working sheet'!Z121)</f>
        <v>112.1</v>
      </c>
      <c r="L121" s="4">
        <f>SUM('Working sheet'!AB121)</f>
        <v>127.7</v>
      </c>
      <c r="M121" s="4">
        <f>SUM('Working sheet'!AD121)</f>
        <v>120</v>
      </c>
      <c r="N121" s="4">
        <f>SUM('Working sheet'!AE121)</f>
        <v>127.3</v>
      </c>
      <c r="O121" s="4">
        <f>SUM('Working sheet'!V121:X121,'Working sheet'!Z121,'Working sheet'!AB121,'Working sheet'!AD121)</f>
        <v>733.2</v>
      </c>
    </row>
    <row r="122" spans="1:15" x14ac:dyDescent="0.35">
      <c r="A122" t="s">
        <v>30</v>
      </c>
      <c r="B122">
        <v>2016</v>
      </c>
      <c r="C122" t="s">
        <v>38</v>
      </c>
      <c r="D122" t="str">
        <f t="shared" si="1"/>
        <v>2016 May</v>
      </c>
      <c r="E122" s="4">
        <f>SUM('Working sheet'!E122:N122,'Working sheet'!P122:Q122)</f>
        <v>1597.6</v>
      </c>
      <c r="F122" s="4">
        <f>SUM('Working sheet'!O122,'Working sheet'!R122,'Working sheet'!AA122,'Working sheet'!AC122)</f>
        <v>505.40000000000003</v>
      </c>
      <c r="G122" s="4">
        <f>SUM('Working sheet'!S122,'Working sheet'!T122,'Working sheet'!U122)</f>
        <v>401.3</v>
      </c>
      <c r="H122" s="4">
        <f>SUM('Working sheet'!V122)</f>
        <v>125.09154612165605</v>
      </c>
      <c r="I122" s="4">
        <f>SUM('Working sheet'!W122)</f>
        <v>127.4</v>
      </c>
      <c r="J122" s="4">
        <f>SUM('Working sheet'!Y122)</f>
        <v>125.8</v>
      </c>
      <c r="K122" s="4">
        <f>SUM('Working sheet'!Z122)</f>
        <v>115.1</v>
      </c>
      <c r="L122" s="4">
        <f>SUM('Working sheet'!AB122)</f>
        <v>129.1</v>
      </c>
      <c r="M122" s="4">
        <f>SUM('Working sheet'!AD122)</f>
        <v>122.5</v>
      </c>
      <c r="N122" s="4">
        <f>SUM('Working sheet'!AE122)</f>
        <v>130.30000000000001</v>
      </c>
      <c r="O122" s="4">
        <f>SUM('Working sheet'!V122:X122,'Working sheet'!Z122,'Working sheet'!AB122,'Working sheet'!AD122)</f>
        <v>747.69154612165607</v>
      </c>
    </row>
    <row r="123" spans="1:15" x14ac:dyDescent="0.35">
      <c r="A123" t="s">
        <v>33</v>
      </c>
      <c r="B123">
        <v>2016</v>
      </c>
      <c r="C123" t="s">
        <v>38</v>
      </c>
      <c r="D123" t="str">
        <f t="shared" si="1"/>
        <v>2016 May</v>
      </c>
      <c r="E123" s="4">
        <f>SUM('Working sheet'!E123:N123,'Working sheet'!P123:Q123)</f>
        <v>1625.2999999999997</v>
      </c>
      <c r="F123" s="4">
        <f>SUM('Working sheet'!O123,'Working sheet'!R123,'Working sheet'!AA123,'Working sheet'!AC123)</f>
        <v>502</v>
      </c>
      <c r="G123" s="4">
        <f>SUM('Working sheet'!S123,'Working sheet'!T123,'Working sheet'!U123)</f>
        <v>374.1</v>
      </c>
      <c r="H123" s="4">
        <f>SUM('Working sheet'!V123)</f>
        <v>126</v>
      </c>
      <c r="I123" s="4">
        <f>SUM('Working sheet'!W123)</f>
        <v>115</v>
      </c>
      <c r="J123" s="4">
        <f>SUM('Working sheet'!Y123)</f>
        <v>120.3</v>
      </c>
      <c r="K123" s="4">
        <f>SUM('Working sheet'!Z123)</f>
        <v>110.7</v>
      </c>
      <c r="L123" s="4">
        <f>SUM('Working sheet'!AB123)</f>
        <v>128</v>
      </c>
      <c r="M123" s="4">
        <f>SUM('Working sheet'!AD123)</f>
        <v>118.7</v>
      </c>
      <c r="N123" s="4">
        <f>SUM('Working sheet'!AE123)</f>
        <v>126.6</v>
      </c>
      <c r="O123" s="4">
        <f>SUM('Working sheet'!V123:X123,'Working sheet'!Z123,'Working sheet'!AB123,'Working sheet'!AD123)</f>
        <v>721.6</v>
      </c>
    </row>
    <row r="124" spans="1:15" x14ac:dyDescent="0.35">
      <c r="A124" t="s">
        <v>34</v>
      </c>
      <c r="B124">
        <v>2016</v>
      </c>
      <c r="C124" t="s">
        <v>38</v>
      </c>
      <c r="D124" t="str">
        <f t="shared" si="1"/>
        <v>2016 May</v>
      </c>
      <c r="E124" s="4">
        <f>SUM('Working sheet'!E124:N124,'Working sheet'!P124:Q124)</f>
        <v>1606.2</v>
      </c>
      <c r="F124" s="4">
        <f>SUM('Working sheet'!O124,'Working sheet'!R124,'Working sheet'!AA124,'Working sheet'!AC124)</f>
        <v>502.59999999999997</v>
      </c>
      <c r="G124" s="4">
        <f>SUM('Working sheet'!S124,'Working sheet'!T124,'Working sheet'!U124)</f>
        <v>390.4</v>
      </c>
      <c r="H124" s="4">
        <f>SUM('Working sheet'!V124)</f>
        <v>126</v>
      </c>
      <c r="I124" s="4">
        <f>SUM('Working sheet'!W124)</f>
        <v>122.7</v>
      </c>
      <c r="J124" s="4">
        <f>SUM('Working sheet'!Y124)</f>
        <v>123.7</v>
      </c>
      <c r="K124" s="4">
        <f>SUM('Working sheet'!Z124)</f>
        <v>112.8</v>
      </c>
      <c r="L124" s="4">
        <f>SUM('Working sheet'!AB124)</f>
        <v>128.5</v>
      </c>
      <c r="M124" s="4">
        <f>SUM('Working sheet'!AD124)</f>
        <v>120.7</v>
      </c>
      <c r="N124" s="4">
        <f>SUM('Working sheet'!AE124)</f>
        <v>128.6</v>
      </c>
      <c r="O124" s="4">
        <f>SUM('Working sheet'!V124:X124,'Working sheet'!Z124,'Working sheet'!AB124,'Working sheet'!AD124)</f>
        <v>736.7</v>
      </c>
    </row>
    <row r="125" spans="1:15" x14ac:dyDescent="0.35">
      <c r="A125" t="s">
        <v>30</v>
      </c>
      <c r="B125">
        <v>2016</v>
      </c>
      <c r="C125" t="s">
        <v>39</v>
      </c>
      <c r="D125" t="str">
        <f t="shared" si="1"/>
        <v>2016 June</v>
      </c>
      <c r="E125" s="4">
        <f>SUM('Working sheet'!E125:N125,'Working sheet'!P125:Q125)</f>
        <v>1622.1999999999998</v>
      </c>
      <c r="F125" s="4">
        <f>SUM('Working sheet'!O125,'Working sheet'!R125,'Working sheet'!AA125,'Working sheet'!AC125)</f>
        <v>507.6</v>
      </c>
      <c r="G125" s="4">
        <f>SUM('Working sheet'!S125,'Working sheet'!T125,'Working sheet'!U125)</f>
        <v>403.5</v>
      </c>
      <c r="H125" s="4">
        <f>SUM('Working sheet'!V125)</f>
        <v>125.65830922433119</v>
      </c>
      <c r="I125" s="4">
        <f>SUM('Working sheet'!W125)</f>
        <v>128</v>
      </c>
      <c r="J125" s="4">
        <f>SUM('Working sheet'!Y125)</f>
        <v>126.2</v>
      </c>
      <c r="K125" s="4">
        <f>SUM('Working sheet'!Z125)</f>
        <v>116.3</v>
      </c>
      <c r="L125" s="4">
        <f>SUM('Working sheet'!AB125)</f>
        <v>130.19999999999999</v>
      </c>
      <c r="M125" s="4">
        <f>SUM('Working sheet'!AD125)</f>
        <v>123.3</v>
      </c>
      <c r="N125" s="4">
        <f>SUM('Working sheet'!AE125)</f>
        <v>131.9</v>
      </c>
      <c r="O125" s="4">
        <f>SUM('Working sheet'!V125:X125,'Working sheet'!Z125,'Working sheet'!AB125,'Working sheet'!AD125)</f>
        <v>752.75830922433113</v>
      </c>
    </row>
    <row r="126" spans="1:15" x14ac:dyDescent="0.35">
      <c r="A126" t="s">
        <v>33</v>
      </c>
      <c r="B126">
        <v>2016</v>
      </c>
      <c r="C126" t="s">
        <v>39</v>
      </c>
      <c r="D126" t="str">
        <f t="shared" si="1"/>
        <v>2016 June</v>
      </c>
      <c r="E126" s="4">
        <f>SUM('Working sheet'!E126:N126,'Working sheet'!P126:Q126)</f>
        <v>1665.4000000000003</v>
      </c>
      <c r="F126" s="4">
        <f>SUM('Working sheet'!O126,'Working sheet'!R126,'Working sheet'!AA126,'Working sheet'!AC126)</f>
        <v>502.99999999999994</v>
      </c>
      <c r="G126" s="4">
        <f>SUM('Working sheet'!S126,'Working sheet'!T126,'Working sheet'!U126)</f>
        <v>375.29999999999995</v>
      </c>
      <c r="H126" s="4">
        <f>SUM('Working sheet'!V126)</f>
        <v>125.5</v>
      </c>
      <c r="I126" s="4">
        <f>SUM('Working sheet'!W126)</f>
        <v>115.5</v>
      </c>
      <c r="J126" s="4">
        <f>SUM('Working sheet'!Y126)</f>
        <v>120.6</v>
      </c>
      <c r="K126" s="4">
        <f>SUM('Working sheet'!Z126)</f>
        <v>112.3</v>
      </c>
      <c r="L126" s="4">
        <f>SUM('Working sheet'!AB126)</f>
        <v>129.30000000000001</v>
      </c>
      <c r="M126" s="4">
        <f>SUM('Working sheet'!AD126)</f>
        <v>119.6</v>
      </c>
      <c r="N126" s="4">
        <f>SUM('Working sheet'!AE126)</f>
        <v>128.1</v>
      </c>
      <c r="O126" s="4">
        <f>SUM('Working sheet'!V126:X126,'Working sheet'!Z126,'Working sheet'!AB126,'Working sheet'!AD126)</f>
        <v>725.4</v>
      </c>
    </row>
    <row r="127" spans="1:15" x14ac:dyDescent="0.35">
      <c r="A127" t="s">
        <v>34</v>
      </c>
      <c r="B127">
        <v>2016</v>
      </c>
      <c r="C127" t="s">
        <v>39</v>
      </c>
      <c r="D127" t="str">
        <f t="shared" si="1"/>
        <v>2016 June</v>
      </c>
      <c r="E127" s="4">
        <f>SUM('Working sheet'!E127:N127,'Working sheet'!P127:Q127)</f>
        <v>1636.1999999999998</v>
      </c>
      <c r="F127" s="4">
        <f>SUM('Working sheet'!O127,'Working sheet'!R127,'Working sheet'!AA127,'Working sheet'!AC127)</f>
        <v>504.20000000000005</v>
      </c>
      <c r="G127" s="4">
        <f>SUM('Working sheet'!S127,'Working sheet'!T127,'Working sheet'!U127)</f>
        <v>392.1</v>
      </c>
      <c r="H127" s="4">
        <f>SUM('Working sheet'!V127)</f>
        <v>125.5</v>
      </c>
      <c r="I127" s="4">
        <f>SUM('Working sheet'!W127)</f>
        <v>123.3</v>
      </c>
      <c r="J127" s="4">
        <f>SUM('Working sheet'!Y127)</f>
        <v>124.1</v>
      </c>
      <c r="K127" s="4">
        <f>SUM('Working sheet'!Z127)</f>
        <v>114.2</v>
      </c>
      <c r="L127" s="4">
        <f>SUM('Working sheet'!AB127)</f>
        <v>129.69999999999999</v>
      </c>
      <c r="M127" s="4">
        <f>SUM('Working sheet'!AD127)</f>
        <v>121.5</v>
      </c>
      <c r="N127" s="4">
        <f>SUM('Working sheet'!AE127)</f>
        <v>130.1</v>
      </c>
      <c r="O127" s="4">
        <f>SUM('Working sheet'!V127:X127,'Working sheet'!Z127,'Working sheet'!AB127,'Working sheet'!AD127)</f>
        <v>740.6</v>
      </c>
    </row>
    <row r="128" spans="1:15" x14ac:dyDescent="0.35">
      <c r="A128" t="s">
        <v>30</v>
      </c>
      <c r="B128">
        <v>2016</v>
      </c>
      <c r="C128" t="s">
        <v>40</v>
      </c>
      <c r="D128" t="str">
        <f t="shared" si="1"/>
        <v>2016 July</v>
      </c>
      <c r="E128" s="4">
        <f>SUM('Working sheet'!E128:N128,'Working sheet'!P128:Q128)</f>
        <v>1642.9999999999998</v>
      </c>
      <c r="F128" s="4">
        <f>SUM('Working sheet'!O128,'Working sheet'!R128,'Working sheet'!AA128,'Working sheet'!AC128)</f>
        <v>511.4</v>
      </c>
      <c r="G128" s="4">
        <f>SUM('Working sheet'!S128,'Working sheet'!T128,'Working sheet'!U128)</f>
        <v>405.9</v>
      </c>
      <c r="H128" s="4">
        <f>SUM('Working sheet'!V128)</f>
        <v>125.6645773060828</v>
      </c>
      <c r="I128" s="4">
        <f>SUM('Working sheet'!W128)</f>
        <v>128.19999999999999</v>
      </c>
      <c r="J128" s="4">
        <f>SUM('Working sheet'!Y128)</f>
        <v>126.7</v>
      </c>
      <c r="K128" s="4">
        <f>SUM('Working sheet'!Z128)</f>
        <v>116.4</v>
      </c>
      <c r="L128" s="4">
        <f>SUM('Working sheet'!AB128)</f>
        <v>130.80000000000001</v>
      </c>
      <c r="M128" s="4">
        <f>SUM('Working sheet'!AD128)</f>
        <v>123.8</v>
      </c>
      <c r="N128" s="4">
        <f>SUM('Working sheet'!AE128)</f>
        <v>133</v>
      </c>
      <c r="O128" s="4">
        <f>SUM('Working sheet'!V128:X128,'Working sheet'!Z128,'Working sheet'!AB128,'Working sheet'!AD128)</f>
        <v>754.86457730608277</v>
      </c>
    </row>
    <row r="129" spans="1:15" x14ac:dyDescent="0.35">
      <c r="A129" t="s">
        <v>33</v>
      </c>
      <c r="B129">
        <v>2016</v>
      </c>
      <c r="C129" t="s">
        <v>40</v>
      </c>
      <c r="D129" t="str">
        <f t="shared" si="1"/>
        <v>2016 July</v>
      </c>
      <c r="E129" s="4">
        <f>SUM('Working sheet'!E129:N129,'Working sheet'!P129:Q129)</f>
        <v>1689.8000000000002</v>
      </c>
      <c r="F129" s="4">
        <f>SUM('Working sheet'!O129,'Working sheet'!R129,'Working sheet'!AA129,'Working sheet'!AC129)</f>
        <v>504.90000000000003</v>
      </c>
      <c r="G129" s="4">
        <f>SUM('Working sheet'!S129,'Working sheet'!T129,'Working sheet'!U129)</f>
        <v>375.9</v>
      </c>
      <c r="H129" s="4">
        <f>SUM('Working sheet'!V129)</f>
        <v>126.4</v>
      </c>
      <c r="I129" s="4">
        <f>SUM('Working sheet'!W129)</f>
        <v>115.5</v>
      </c>
      <c r="J129" s="4">
        <f>SUM('Working sheet'!Y129)</f>
        <v>120.9</v>
      </c>
      <c r="K129" s="4">
        <f>SUM('Working sheet'!Z129)</f>
        <v>111.7</v>
      </c>
      <c r="L129" s="4">
        <f>SUM('Working sheet'!AB129)</f>
        <v>130.80000000000001</v>
      </c>
      <c r="M129" s="4">
        <f>SUM('Working sheet'!AD129)</f>
        <v>119.9</v>
      </c>
      <c r="N129" s="4">
        <f>SUM('Working sheet'!AE129)</f>
        <v>129</v>
      </c>
      <c r="O129" s="4">
        <f>SUM('Working sheet'!V129:X129,'Working sheet'!Z129,'Working sheet'!AB129,'Working sheet'!AD129)</f>
        <v>727.8</v>
      </c>
    </row>
    <row r="130" spans="1:15" x14ac:dyDescent="0.35">
      <c r="A130" t="s">
        <v>34</v>
      </c>
      <c r="B130">
        <v>2016</v>
      </c>
      <c r="C130" t="s">
        <v>40</v>
      </c>
      <c r="D130" t="str">
        <f t="shared" si="1"/>
        <v>2016 July</v>
      </c>
      <c r="E130" s="4">
        <f>SUM('Working sheet'!E130:N130,'Working sheet'!P130:Q130)</f>
        <v>1658.5</v>
      </c>
      <c r="F130" s="4">
        <f>SUM('Working sheet'!O130,'Working sheet'!R130,'Working sheet'!AA130,'Working sheet'!AC130)</f>
        <v>507.20000000000005</v>
      </c>
      <c r="G130" s="4">
        <f>SUM('Working sheet'!S130,'Working sheet'!T130,'Working sheet'!U130)</f>
        <v>393.8</v>
      </c>
      <c r="H130" s="4">
        <f>SUM('Working sheet'!V130)</f>
        <v>126.4</v>
      </c>
      <c r="I130" s="4">
        <f>SUM('Working sheet'!W130)</f>
        <v>123.4</v>
      </c>
      <c r="J130" s="4">
        <f>SUM('Working sheet'!Y130)</f>
        <v>124.5</v>
      </c>
      <c r="K130" s="4">
        <f>SUM('Working sheet'!Z130)</f>
        <v>113.9</v>
      </c>
      <c r="L130" s="4">
        <f>SUM('Working sheet'!AB130)</f>
        <v>130.80000000000001</v>
      </c>
      <c r="M130" s="4">
        <f>SUM('Working sheet'!AD130)</f>
        <v>121.9</v>
      </c>
      <c r="N130" s="4">
        <f>SUM('Working sheet'!AE130)</f>
        <v>131.1</v>
      </c>
      <c r="O130" s="4">
        <f>SUM('Working sheet'!V130:X130,'Working sheet'!Z130,'Working sheet'!AB130,'Working sheet'!AD130)</f>
        <v>743.30000000000007</v>
      </c>
    </row>
    <row r="131" spans="1:15" x14ac:dyDescent="0.35">
      <c r="A131" t="s">
        <v>30</v>
      </c>
      <c r="B131">
        <v>2016</v>
      </c>
      <c r="C131" t="s">
        <v>41</v>
      </c>
      <c r="D131" t="str">
        <f t="shared" ref="D131:D194" si="2">_xlfn.CONCAT(B131," ",C131)</f>
        <v>2016 August</v>
      </c>
      <c r="E131" s="4">
        <f>SUM('Working sheet'!E131:N131,'Working sheet'!P131:Q131)</f>
        <v>1649.3999999999999</v>
      </c>
      <c r="F131" s="4">
        <f>SUM('Working sheet'!O131,'Working sheet'!R131,'Working sheet'!AA131,'Working sheet'!AC131)</f>
        <v>514.5</v>
      </c>
      <c r="G131" s="4">
        <f>SUM('Working sheet'!S131,'Working sheet'!T131,'Working sheet'!U131)</f>
        <v>407.9</v>
      </c>
      <c r="H131" s="4">
        <f>SUM('Working sheet'!V131)</f>
        <v>125.89291546121656</v>
      </c>
      <c r="I131" s="4">
        <f>SUM('Working sheet'!W131)</f>
        <v>129.1</v>
      </c>
      <c r="J131" s="4">
        <f>SUM('Working sheet'!Y131)</f>
        <v>127</v>
      </c>
      <c r="K131" s="4">
        <f>SUM('Working sheet'!Z131)</f>
        <v>116</v>
      </c>
      <c r="L131" s="4">
        <f>SUM('Working sheet'!AB131)</f>
        <v>131.9</v>
      </c>
      <c r="M131" s="4">
        <f>SUM('Working sheet'!AD131)</f>
        <v>124.2</v>
      </c>
      <c r="N131" s="4">
        <f>SUM('Working sheet'!AE131)</f>
        <v>133.5</v>
      </c>
      <c r="O131" s="4">
        <f>SUM('Working sheet'!V131:X131,'Working sheet'!Z131,'Working sheet'!AB131,'Working sheet'!AD131)</f>
        <v>757.69291546121656</v>
      </c>
    </row>
    <row r="132" spans="1:15" x14ac:dyDescent="0.35">
      <c r="A132" t="s">
        <v>33</v>
      </c>
      <c r="B132">
        <v>2016</v>
      </c>
      <c r="C132" t="s">
        <v>41</v>
      </c>
      <c r="D132" t="str">
        <f t="shared" si="2"/>
        <v>2016 August</v>
      </c>
      <c r="E132" s="4">
        <f>SUM('Working sheet'!E132:N132,'Working sheet'!P132:Q132)</f>
        <v>1662.0999999999995</v>
      </c>
      <c r="F132" s="4">
        <f>SUM('Working sheet'!O132,'Working sheet'!R132,'Working sheet'!AA132,'Working sheet'!AC132)</f>
        <v>507</v>
      </c>
      <c r="G132" s="4">
        <f>SUM('Working sheet'!S132,'Working sheet'!T132,'Working sheet'!U132)</f>
        <v>377</v>
      </c>
      <c r="H132" s="4">
        <f>SUM('Working sheet'!V132)</f>
        <v>127.3</v>
      </c>
      <c r="I132" s="4">
        <f>SUM('Working sheet'!W132)</f>
        <v>114.7</v>
      </c>
      <c r="J132" s="4">
        <f>SUM('Working sheet'!Y132)</f>
        <v>121.2</v>
      </c>
      <c r="K132" s="4">
        <f>SUM('Working sheet'!Z132)</f>
        <v>110.4</v>
      </c>
      <c r="L132" s="4">
        <f>SUM('Working sheet'!AB132)</f>
        <v>131.5</v>
      </c>
      <c r="M132" s="4">
        <f>SUM('Working sheet'!AD132)</f>
        <v>119.9</v>
      </c>
      <c r="N132" s="4">
        <f>SUM('Working sheet'!AE132)</f>
        <v>128.4</v>
      </c>
      <c r="O132" s="4">
        <f>SUM('Working sheet'!V132:X132,'Working sheet'!Z132,'Working sheet'!AB132,'Working sheet'!AD132)</f>
        <v>727.69999999999993</v>
      </c>
    </row>
    <row r="133" spans="1:15" x14ac:dyDescent="0.35">
      <c r="A133" t="s">
        <v>34</v>
      </c>
      <c r="B133">
        <v>2016</v>
      </c>
      <c r="C133" t="s">
        <v>41</v>
      </c>
      <c r="D133" t="str">
        <f t="shared" si="2"/>
        <v>2016 August</v>
      </c>
      <c r="E133" s="4">
        <f>SUM('Working sheet'!E133:N133,'Working sheet'!P133:Q133)</f>
        <v>1652.4</v>
      </c>
      <c r="F133" s="4">
        <f>SUM('Working sheet'!O133,'Working sheet'!R133,'Working sheet'!AA133,'Working sheet'!AC133)</f>
        <v>509.9</v>
      </c>
      <c r="G133" s="4">
        <f>SUM('Working sheet'!S133,'Working sheet'!T133,'Working sheet'!U133)</f>
        <v>395.49999999999994</v>
      </c>
      <c r="H133" s="4">
        <f>SUM('Working sheet'!V133)</f>
        <v>127.3</v>
      </c>
      <c r="I133" s="4">
        <f>SUM('Working sheet'!W133)</f>
        <v>123.6</v>
      </c>
      <c r="J133" s="4">
        <f>SUM('Working sheet'!Y133)</f>
        <v>124.8</v>
      </c>
      <c r="K133" s="4">
        <f>SUM('Working sheet'!Z133)</f>
        <v>113.1</v>
      </c>
      <c r="L133" s="4">
        <f>SUM('Working sheet'!AB133)</f>
        <v>131.69999999999999</v>
      </c>
      <c r="M133" s="4">
        <f>SUM('Working sheet'!AD133)</f>
        <v>122.1</v>
      </c>
      <c r="N133" s="4">
        <f>SUM('Working sheet'!AE133)</f>
        <v>131.1</v>
      </c>
      <c r="O133" s="4">
        <f>SUM('Working sheet'!V133:X133,'Working sheet'!Z133,'Working sheet'!AB133,'Working sheet'!AD133)</f>
        <v>745.19999999999993</v>
      </c>
    </row>
    <row r="134" spans="1:15" x14ac:dyDescent="0.35">
      <c r="A134" t="s">
        <v>30</v>
      </c>
      <c r="B134">
        <v>2016</v>
      </c>
      <c r="C134" t="s">
        <v>42</v>
      </c>
      <c r="D134" t="str">
        <f t="shared" si="2"/>
        <v>2016 September</v>
      </c>
      <c r="E134" s="4">
        <f>SUM('Working sheet'!E134:N134,'Working sheet'!P134:Q134)</f>
        <v>1641.9</v>
      </c>
      <c r="F134" s="4">
        <f>SUM('Working sheet'!O134,'Working sheet'!R134,'Working sheet'!AA134,'Working sheet'!AC134)</f>
        <v>517.20000000000005</v>
      </c>
      <c r="G134" s="4">
        <f>SUM('Working sheet'!S134,'Working sheet'!T134,'Working sheet'!U134)</f>
        <v>409.8</v>
      </c>
      <c r="H134" s="4">
        <f>SUM('Working sheet'!V134)</f>
        <v>126.65858309224332</v>
      </c>
      <c r="I134" s="4">
        <f>SUM('Working sheet'!W134)</f>
        <v>129.69999999999999</v>
      </c>
      <c r="J134" s="4">
        <f>SUM('Working sheet'!Y134)</f>
        <v>127.8</v>
      </c>
      <c r="K134" s="4">
        <f>SUM('Working sheet'!Z134)</f>
        <v>117</v>
      </c>
      <c r="L134" s="4">
        <f>SUM('Working sheet'!AB134)</f>
        <v>132.19999999999999</v>
      </c>
      <c r="M134" s="4">
        <f>SUM('Working sheet'!AD134)</f>
        <v>124.9</v>
      </c>
      <c r="N134" s="4">
        <f>SUM('Working sheet'!AE134)</f>
        <v>133.4</v>
      </c>
      <c r="O134" s="4">
        <f>SUM('Working sheet'!V134:X134,'Working sheet'!Z134,'Working sheet'!AB134,'Working sheet'!AD134)</f>
        <v>761.55858309224334</v>
      </c>
    </row>
    <row r="135" spans="1:15" x14ac:dyDescent="0.35">
      <c r="A135" t="s">
        <v>33</v>
      </c>
      <c r="B135">
        <v>2016</v>
      </c>
      <c r="C135" t="s">
        <v>42</v>
      </c>
      <c r="D135" t="str">
        <f t="shared" si="2"/>
        <v>2016 September</v>
      </c>
      <c r="E135" s="4">
        <f>SUM('Working sheet'!E135:N135,'Working sheet'!P135:Q135)</f>
        <v>1634.2999999999997</v>
      </c>
      <c r="F135" s="4">
        <f>SUM('Working sheet'!O135,'Working sheet'!R135,'Working sheet'!AA135,'Working sheet'!AC135)</f>
        <v>508</v>
      </c>
      <c r="G135" s="4">
        <f>SUM('Working sheet'!S135,'Working sheet'!T135,'Working sheet'!U135)</f>
        <v>378</v>
      </c>
      <c r="H135" s="4">
        <f>SUM('Working sheet'!V135)</f>
        <v>127.9</v>
      </c>
      <c r="I135" s="4">
        <f>SUM('Working sheet'!W135)</f>
        <v>114.8</v>
      </c>
      <c r="J135" s="4">
        <f>SUM('Working sheet'!Y135)</f>
        <v>121.4</v>
      </c>
      <c r="K135" s="4">
        <f>SUM('Working sheet'!Z135)</f>
        <v>111.8</v>
      </c>
      <c r="L135" s="4">
        <f>SUM('Working sheet'!AB135)</f>
        <v>131.6</v>
      </c>
      <c r="M135" s="4">
        <f>SUM('Working sheet'!AD135)</f>
        <v>120.5</v>
      </c>
      <c r="N135" s="4">
        <f>SUM('Working sheet'!AE135)</f>
        <v>128</v>
      </c>
      <c r="O135" s="4">
        <f>SUM('Working sheet'!V135:X135,'Working sheet'!Z135,'Working sheet'!AB135,'Working sheet'!AD135)</f>
        <v>730.9</v>
      </c>
    </row>
    <row r="136" spans="1:15" x14ac:dyDescent="0.35">
      <c r="A136" t="s">
        <v>34</v>
      </c>
      <c r="B136">
        <v>2016</v>
      </c>
      <c r="C136" t="s">
        <v>42</v>
      </c>
      <c r="D136" t="str">
        <f t="shared" si="2"/>
        <v>2016 September</v>
      </c>
      <c r="E136" s="4">
        <f>SUM('Working sheet'!E136:N136,'Working sheet'!P136:Q136)</f>
        <v>1637.6999999999998</v>
      </c>
      <c r="F136" s="4">
        <f>SUM('Working sheet'!O136,'Working sheet'!R136,'Working sheet'!AA136,'Working sheet'!AC136)</f>
        <v>512</v>
      </c>
      <c r="G136" s="4">
        <f>SUM('Working sheet'!S136,'Working sheet'!T136,'Working sheet'!U136)</f>
        <v>397</v>
      </c>
      <c r="H136" s="4">
        <f>SUM('Working sheet'!V136)</f>
        <v>127.9</v>
      </c>
      <c r="I136" s="4">
        <f>SUM('Working sheet'!W136)</f>
        <v>124.1</v>
      </c>
      <c r="J136" s="4">
        <f>SUM('Working sheet'!Y136)</f>
        <v>125.4</v>
      </c>
      <c r="K136" s="4">
        <f>SUM('Working sheet'!Z136)</f>
        <v>114.3</v>
      </c>
      <c r="L136" s="4">
        <f>SUM('Working sheet'!AB136)</f>
        <v>131.80000000000001</v>
      </c>
      <c r="M136" s="4">
        <f>SUM('Working sheet'!AD136)</f>
        <v>122.8</v>
      </c>
      <c r="N136" s="4">
        <f>SUM('Working sheet'!AE136)</f>
        <v>130.9</v>
      </c>
      <c r="O136" s="4">
        <f>SUM('Working sheet'!V136:X136,'Working sheet'!Z136,'Working sheet'!AB136,'Working sheet'!AD136)</f>
        <v>748.8</v>
      </c>
    </row>
    <row r="137" spans="1:15" x14ac:dyDescent="0.35">
      <c r="A137" t="s">
        <v>30</v>
      </c>
      <c r="B137">
        <v>2016</v>
      </c>
      <c r="C137" t="s">
        <v>43</v>
      </c>
      <c r="D137" t="str">
        <f t="shared" si="2"/>
        <v>2016 October</v>
      </c>
      <c r="E137" s="4">
        <f>SUM('Working sheet'!E137:N137,'Working sheet'!P137:Q137)</f>
        <v>1643.1000000000001</v>
      </c>
      <c r="F137" s="4">
        <f>SUM('Working sheet'!O137,'Working sheet'!R137,'Working sheet'!AA137,'Working sheet'!AC137)</f>
        <v>519.1</v>
      </c>
      <c r="G137" s="4">
        <f>SUM('Working sheet'!S137,'Working sheet'!T137,'Working sheet'!U137)</f>
        <v>412.7</v>
      </c>
      <c r="H137" s="4">
        <f>SUM('Working sheet'!V137)</f>
        <v>127.41171661844866</v>
      </c>
      <c r="I137" s="4">
        <f>SUM('Working sheet'!W137)</f>
        <v>129.80000000000001</v>
      </c>
      <c r="J137" s="4">
        <f>SUM('Working sheet'!Y137)</f>
        <v>128.69999999999999</v>
      </c>
      <c r="K137" s="4">
        <f>SUM('Working sheet'!Z137)</f>
        <v>117.8</v>
      </c>
      <c r="L137" s="4">
        <f>SUM('Working sheet'!AB137)</f>
        <v>133</v>
      </c>
      <c r="M137" s="4">
        <f>SUM('Working sheet'!AD137)</f>
        <v>125.7</v>
      </c>
      <c r="N137" s="4">
        <f>SUM('Working sheet'!AE137)</f>
        <v>133.80000000000001</v>
      </c>
      <c r="O137" s="4">
        <f>SUM('Working sheet'!V137:X137,'Working sheet'!Z137,'Working sheet'!AB137,'Working sheet'!AD137)</f>
        <v>765.51171661844876</v>
      </c>
    </row>
    <row r="138" spans="1:15" x14ac:dyDescent="0.35">
      <c r="A138" t="s">
        <v>33</v>
      </c>
      <c r="B138">
        <v>2016</v>
      </c>
      <c r="C138" t="s">
        <v>43</v>
      </c>
      <c r="D138" t="str">
        <f t="shared" si="2"/>
        <v>2016 October</v>
      </c>
      <c r="E138" s="4">
        <f>SUM('Working sheet'!E138:N138,'Working sheet'!P138:Q138)</f>
        <v>1640.3999999999999</v>
      </c>
      <c r="F138" s="4">
        <f>SUM('Working sheet'!O138,'Working sheet'!R138,'Working sheet'!AA138,'Working sheet'!AC138)</f>
        <v>508.8</v>
      </c>
      <c r="G138" s="4">
        <f>SUM('Working sheet'!S138,'Working sheet'!T138,'Working sheet'!U138)</f>
        <v>379</v>
      </c>
      <c r="H138" s="4">
        <f>SUM('Working sheet'!V138)</f>
        <v>128.69999999999999</v>
      </c>
      <c r="I138" s="4">
        <f>SUM('Working sheet'!W138)</f>
        <v>115.2</v>
      </c>
      <c r="J138" s="4">
        <f>SUM('Working sheet'!Y138)</f>
        <v>121.8</v>
      </c>
      <c r="K138" s="4">
        <f>SUM('Working sheet'!Z138)</f>
        <v>112.8</v>
      </c>
      <c r="L138" s="4">
        <f>SUM('Working sheet'!AB138)</f>
        <v>131.9</v>
      </c>
      <c r="M138" s="4">
        <f>SUM('Working sheet'!AD138)</f>
        <v>120.9</v>
      </c>
      <c r="N138" s="4">
        <f>SUM('Working sheet'!AE138)</f>
        <v>128.6</v>
      </c>
      <c r="O138" s="4">
        <f>SUM('Working sheet'!V138:X138,'Working sheet'!Z138,'Working sheet'!AB138,'Working sheet'!AD138)</f>
        <v>734</v>
      </c>
    </row>
    <row r="139" spans="1:15" x14ac:dyDescent="0.35">
      <c r="A139" t="s">
        <v>34</v>
      </c>
      <c r="B139">
        <v>2016</v>
      </c>
      <c r="C139" t="s">
        <v>43</v>
      </c>
      <c r="D139" t="str">
        <f t="shared" si="2"/>
        <v>2016 October</v>
      </c>
      <c r="E139" s="4">
        <f>SUM('Working sheet'!E139:N139,'Working sheet'!P139:Q139)</f>
        <v>1640.6999999999996</v>
      </c>
      <c r="F139" s="4">
        <f>SUM('Working sheet'!O139,'Working sheet'!R139,'Working sheet'!AA139,'Working sheet'!AC139)</f>
        <v>513.5</v>
      </c>
      <c r="G139" s="4">
        <f>SUM('Working sheet'!S139,'Working sheet'!T139,'Working sheet'!U139)</f>
        <v>399.1</v>
      </c>
      <c r="H139" s="4">
        <f>SUM('Working sheet'!V139)</f>
        <v>128.69999999999999</v>
      </c>
      <c r="I139" s="4">
        <f>SUM('Working sheet'!W139)</f>
        <v>124.3</v>
      </c>
      <c r="J139" s="4">
        <f>SUM('Working sheet'!Y139)</f>
        <v>126.1</v>
      </c>
      <c r="K139" s="4">
        <f>SUM('Working sheet'!Z139)</f>
        <v>115.2</v>
      </c>
      <c r="L139" s="4">
        <f>SUM('Working sheet'!AB139)</f>
        <v>132.4</v>
      </c>
      <c r="M139" s="4">
        <f>SUM('Working sheet'!AD139)</f>
        <v>123.4</v>
      </c>
      <c r="N139" s="4">
        <f>SUM('Working sheet'!AE139)</f>
        <v>131.4</v>
      </c>
      <c r="O139" s="4">
        <f>SUM('Working sheet'!V139:X139,'Working sheet'!Z139,'Working sheet'!AB139,'Working sheet'!AD139)</f>
        <v>752.4</v>
      </c>
    </row>
    <row r="140" spans="1:15" x14ac:dyDescent="0.35">
      <c r="A140" t="s">
        <v>30</v>
      </c>
      <c r="B140">
        <v>2016</v>
      </c>
      <c r="C140" t="s">
        <v>45</v>
      </c>
      <c r="D140" t="str">
        <f t="shared" si="2"/>
        <v>2016 November</v>
      </c>
      <c r="E140" s="4">
        <f>SUM('Working sheet'!E140:N140,'Working sheet'!P140:Q140)</f>
        <v>1635.8999999999999</v>
      </c>
      <c r="F140" s="4">
        <f>SUM('Working sheet'!O140,'Working sheet'!R140,'Working sheet'!AA140,'Working sheet'!AC140)</f>
        <v>520.29999999999995</v>
      </c>
      <c r="G140" s="4">
        <f>SUM('Working sheet'!S140,'Working sheet'!T140,'Working sheet'!U140)</f>
        <v>413.59999999999997</v>
      </c>
      <c r="H140" s="4">
        <f>SUM('Working sheet'!V140)</f>
        <v>128.12234332368973</v>
      </c>
      <c r="I140" s="4">
        <f>SUM('Working sheet'!W140)</f>
        <v>130.30000000000001</v>
      </c>
      <c r="J140" s="4">
        <f>SUM('Working sheet'!Y140)</f>
        <v>129.1</v>
      </c>
      <c r="K140" s="4">
        <f>SUM('Working sheet'!Z140)</f>
        <v>118.2</v>
      </c>
      <c r="L140" s="4">
        <f>SUM('Working sheet'!AB140)</f>
        <v>133.69999999999999</v>
      </c>
      <c r="M140" s="4">
        <f>SUM('Working sheet'!AD140)</f>
        <v>126.1</v>
      </c>
      <c r="N140" s="4">
        <f>SUM('Working sheet'!AE140)</f>
        <v>133.6</v>
      </c>
      <c r="O140" s="4">
        <f>SUM('Working sheet'!V140:X140,'Working sheet'!Z140,'Working sheet'!AB140,'Working sheet'!AD140)</f>
        <v>768.52234332368971</v>
      </c>
    </row>
    <row r="141" spans="1:15" x14ac:dyDescent="0.35">
      <c r="A141" t="s">
        <v>33</v>
      </c>
      <c r="B141">
        <v>2016</v>
      </c>
      <c r="C141" t="s">
        <v>45</v>
      </c>
      <c r="D141" t="str">
        <f t="shared" si="2"/>
        <v>2016 November</v>
      </c>
      <c r="E141" s="4">
        <f>SUM('Working sheet'!E141:N141,'Working sheet'!P141:Q141)</f>
        <v>1632.5</v>
      </c>
      <c r="F141" s="4">
        <f>SUM('Working sheet'!O141,'Working sheet'!R141,'Working sheet'!AA141,'Working sheet'!AC141)</f>
        <v>510</v>
      </c>
      <c r="G141" s="4">
        <f>SUM('Working sheet'!S141,'Working sheet'!T141,'Working sheet'!U141)</f>
        <v>380.2</v>
      </c>
      <c r="H141" s="4">
        <f>SUM('Working sheet'!V141)</f>
        <v>129.1</v>
      </c>
      <c r="I141" s="4">
        <f>SUM('Working sheet'!W141)</f>
        <v>116.2</v>
      </c>
      <c r="J141" s="4">
        <f>SUM('Working sheet'!Y141)</f>
        <v>122.1</v>
      </c>
      <c r="K141" s="4">
        <f>SUM('Working sheet'!Z141)</f>
        <v>113.4</v>
      </c>
      <c r="L141" s="4">
        <f>SUM('Working sheet'!AB141)</f>
        <v>132.1</v>
      </c>
      <c r="M141" s="4">
        <f>SUM('Working sheet'!AD141)</f>
        <v>121.3</v>
      </c>
      <c r="N141" s="4">
        <f>SUM('Working sheet'!AE141)</f>
        <v>128.5</v>
      </c>
      <c r="O141" s="4">
        <f>SUM('Working sheet'!V141:X141,'Working sheet'!Z141,'Working sheet'!AB141,'Working sheet'!AD141)</f>
        <v>736.8</v>
      </c>
    </row>
    <row r="142" spans="1:15" x14ac:dyDescent="0.35">
      <c r="A142" t="s">
        <v>34</v>
      </c>
      <c r="B142">
        <v>2016</v>
      </c>
      <c r="C142" t="s">
        <v>45</v>
      </c>
      <c r="D142" t="str">
        <f t="shared" si="2"/>
        <v>2016 November</v>
      </c>
      <c r="E142" s="4">
        <f>SUM('Working sheet'!E142:N142,'Working sheet'!P142:Q142)</f>
        <v>1633.6</v>
      </c>
      <c r="F142" s="4">
        <f>SUM('Working sheet'!O142,'Working sheet'!R142,'Working sheet'!AA142,'Working sheet'!AC142)</f>
        <v>514.79999999999995</v>
      </c>
      <c r="G142" s="4">
        <f>SUM('Working sheet'!S142,'Working sheet'!T142,'Working sheet'!U142)</f>
        <v>400.1</v>
      </c>
      <c r="H142" s="4">
        <f>SUM('Working sheet'!V142)</f>
        <v>129.1</v>
      </c>
      <c r="I142" s="4">
        <f>SUM('Working sheet'!W142)</f>
        <v>125</v>
      </c>
      <c r="J142" s="4">
        <f>SUM('Working sheet'!Y142)</f>
        <v>126.4</v>
      </c>
      <c r="K142" s="4">
        <f>SUM('Working sheet'!Z142)</f>
        <v>115.7</v>
      </c>
      <c r="L142" s="4">
        <f>SUM('Working sheet'!AB142)</f>
        <v>132.80000000000001</v>
      </c>
      <c r="M142" s="4">
        <f>SUM('Working sheet'!AD142)</f>
        <v>123.8</v>
      </c>
      <c r="N142" s="4">
        <f>SUM('Working sheet'!AE142)</f>
        <v>131.19999999999999</v>
      </c>
      <c r="O142" s="4">
        <f>SUM('Working sheet'!V142:X142,'Working sheet'!Z142,'Working sheet'!AB142,'Working sheet'!AD142)</f>
        <v>755</v>
      </c>
    </row>
    <row r="143" spans="1:15" x14ac:dyDescent="0.35">
      <c r="A143" t="s">
        <v>30</v>
      </c>
      <c r="B143">
        <v>2016</v>
      </c>
      <c r="C143" t="s">
        <v>46</v>
      </c>
      <c r="D143" t="str">
        <f t="shared" si="2"/>
        <v>2016 December</v>
      </c>
      <c r="E143" s="4">
        <f>SUM('Working sheet'!E143:N143,'Working sheet'!P143:Q143)</f>
        <v>1620</v>
      </c>
      <c r="F143" s="4">
        <f>SUM('Working sheet'!O143,'Working sheet'!R143,'Working sheet'!AA143,'Working sheet'!AC143)</f>
        <v>520.70000000000005</v>
      </c>
      <c r="G143" s="4">
        <f>SUM('Working sheet'!S143,'Working sheet'!T143,'Working sheet'!U143)</f>
        <v>415.3</v>
      </c>
      <c r="H143" s="4">
        <f>SUM('Working sheet'!V143)</f>
        <v>128.74446866473795</v>
      </c>
      <c r="I143" s="4">
        <f>SUM('Working sheet'!W143)</f>
        <v>132</v>
      </c>
      <c r="J143" s="4">
        <f>SUM('Working sheet'!Y143)</f>
        <v>129.69999999999999</v>
      </c>
      <c r="K143" s="4">
        <f>SUM('Working sheet'!Z143)</f>
        <v>118.6</v>
      </c>
      <c r="L143" s="4">
        <f>SUM('Working sheet'!AB143)</f>
        <v>134.19999999999999</v>
      </c>
      <c r="M143" s="4">
        <f>SUM('Working sheet'!AD143)</f>
        <v>126.3</v>
      </c>
      <c r="N143" s="4">
        <f>SUM('Working sheet'!AE143)</f>
        <v>132.80000000000001</v>
      </c>
      <c r="O143" s="4">
        <f>SUM('Working sheet'!V143:X143,'Working sheet'!Z143,'Working sheet'!AB143,'Working sheet'!AD143)</f>
        <v>772.74446866473795</v>
      </c>
    </row>
    <row r="144" spans="1:15" x14ac:dyDescent="0.35">
      <c r="A144" t="s">
        <v>33</v>
      </c>
      <c r="B144">
        <v>2016</v>
      </c>
      <c r="C144" t="s">
        <v>46</v>
      </c>
      <c r="D144" t="str">
        <f t="shared" si="2"/>
        <v>2016 December</v>
      </c>
      <c r="E144" s="4">
        <f>SUM('Working sheet'!E144:N144,'Working sheet'!P144:Q144)</f>
        <v>1606.7</v>
      </c>
      <c r="F144" s="4">
        <f>SUM('Working sheet'!O144,'Working sheet'!R144,'Working sheet'!AA144,'Working sheet'!AC144)</f>
        <v>509.80000000000007</v>
      </c>
      <c r="G144" s="4">
        <f>SUM('Working sheet'!S144,'Working sheet'!T144,'Working sheet'!U144)</f>
        <v>381</v>
      </c>
      <c r="H144" s="4">
        <f>SUM('Working sheet'!V144)</f>
        <v>128.5</v>
      </c>
      <c r="I144" s="4">
        <f>SUM('Working sheet'!W144)</f>
        <v>117.8</v>
      </c>
      <c r="J144" s="4">
        <f>SUM('Working sheet'!Y144)</f>
        <v>122.3</v>
      </c>
      <c r="K144" s="4">
        <f>SUM('Working sheet'!Z144)</f>
        <v>113.7</v>
      </c>
      <c r="L144" s="4">
        <f>SUM('Working sheet'!AB144)</f>
        <v>132.30000000000001</v>
      </c>
      <c r="M144" s="4">
        <f>SUM('Working sheet'!AD144)</f>
        <v>121.4</v>
      </c>
      <c r="N144" s="4">
        <f>SUM('Working sheet'!AE144)</f>
        <v>127.6</v>
      </c>
      <c r="O144" s="4">
        <f>SUM('Working sheet'!V144:X144,'Working sheet'!Z144,'Working sheet'!AB144,'Working sheet'!AD144)</f>
        <v>738.69999999999993</v>
      </c>
    </row>
    <row r="145" spans="1:15" x14ac:dyDescent="0.35">
      <c r="A145" t="s">
        <v>34</v>
      </c>
      <c r="B145">
        <v>2016</v>
      </c>
      <c r="C145" t="s">
        <v>46</v>
      </c>
      <c r="D145" t="str">
        <f t="shared" si="2"/>
        <v>2016 December</v>
      </c>
      <c r="E145" s="4">
        <f>SUM('Working sheet'!E145:N145,'Working sheet'!P145:Q145)</f>
        <v>1614.1000000000001</v>
      </c>
      <c r="F145" s="4">
        <f>SUM('Working sheet'!O145,'Working sheet'!R145,'Working sheet'!AA145,'Working sheet'!AC145)</f>
        <v>515</v>
      </c>
      <c r="G145" s="4">
        <f>SUM('Working sheet'!S145,'Working sheet'!T145,'Working sheet'!U145)</f>
        <v>401.5</v>
      </c>
      <c r="H145" s="4">
        <f>SUM('Working sheet'!V145)</f>
        <v>128.5</v>
      </c>
      <c r="I145" s="4">
        <f>SUM('Working sheet'!W145)</f>
        <v>126.6</v>
      </c>
      <c r="J145" s="4">
        <f>SUM('Working sheet'!Y145)</f>
        <v>126.9</v>
      </c>
      <c r="K145" s="4">
        <f>SUM('Working sheet'!Z145)</f>
        <v>116</v>
      </c>
      <c r="L145" s="4">
        <f>SUM('Working sheet'!AB145)</f>
        <v>133.1</v>
      </c>
      <c r="M145" s="4">
        <f>SUM('Working sheet'!AD145)</f>
        <v>123.9</v>
      </c>
      <c r="N145" s="4">
        <f>SUM('Working sheet'!AE145)</f>
        <v>130.4</v>
      </c>
      <c r="O145" s="4">
        <f>SUM('Working sheet'!V145:X145,'Working sheet'!Z145,'Working sheet'!AB145,'Working sheet'!AD145)</f>
        <v>757.3</v>
      </c>
    </row>
    <row r="146" spans="1:15" x14ac:dyDescent="0.35">
      <c r="A146" t="s">
        <v>30</v>
      </c>
      <c r="B146">
        <v>2017</v>
      </c>
      <c r="C146" t="s">
        <v>31</v>
      </c>
      <c r="D146" t="str">
        <f t="shared" si="2"/>
        <v>2017 January</v>
      </c>
      <c r="E146" s="4">
        <f>SUM('Working sheet'!E146:N146,'Working sheet'!P146:Q146)</f>
        <v>1608.3000000000002</v>
      </c>
      <c r="F146" s="4">
        <f>SUM('Working sheet'!O146,'Working sheet'!R146,'Working sheet'!AA146,'Working sheet'!AC146)</f>
        <v>521.4</v>
      </c>
      <c r="G146" s="4">
        <f>SUM('Working sheet'!S146,'Working sheet'!T146,'Working sheet'!U146)</f>
        <v>416.5</v>
      </c>
      <c r="H146" s="4">
        <f>SUM('Working sheet'!V146)</f>
        <v>128.7888937329476</v>
      </c>
      <c r="I146" s="4">
        <f>SUM('Working sheet'!W146)</f>
        <v>132.1</v>
      </c>
      <c r="J146" s="4">
        <f>SUM('Working sheet'!Y146)</f>
        <v>129.9</v>
      </c>
      <c r="K146" s="4">
        <f>SUM('Working sheet'!Z146)</f>
        <v>119.1</v>
      </c>
      <c r="L146" s="4">
        <f>SUM('Working sheet'!AB146)</f>
        <v>134.6</v>
      </c>
      <c r="M146" s="4">
        <f>SUM('Working sheet'!AD146)</f>
        <v>126.6</v>
      </c>
      <c r="N146" s="4">
        <f>SUM('Working sheet'!AE146)</f>
        <v>132.4</v>
      </c>
      <c r="O146" s="4">
        <f>SUM('Working sheet'!V146:X146,'Working sheet'!Z146,'Working sheet'!AB146,'Working sheet'!AD146)</f>
        <v>774.38889373294762</v>
      </c>
    </row>
    <row r="147" spans="1:15" x14ac:dyDescent="0.35">
      <c r="A147" t="s">
        <v>33</v>
      </c>
      <c r="B147">
        <v>2017</v>
      </c>
      <c r="C147" t="s">
        <v>31</v>
      </c>
      <c r="D147" t="str">
        <f t="shared" si="2"/>
        <v>2017 January</v>
      </c>
      <c r="E147" s="4">
        <f>SUM('Working sheet'!E147:N147,'Working sheet'!P147:Q147)</f>
        <v>1590</v>
      </c>
      <c r="F147" s="4">
        <f>SUM('Working sheet'!O147,'Working sheet'!R147,'Working sheet'!AA147,'Working sheet'!AC147)</f>
        <v>511.70000000000005</v>
      </c>
      <c r="G147" s="4">
        <f>SUM('Working sheet'!S147,'Working sheet'!T147,'Working sheet'!U147)</f>
        <v>381.5</v>
      </c>
      <c r="H147" s="4">
        <f>SUM('Working sheet'!V147)</f>
        <v>129.6</v>
      </c>
      <c r="I147" s="4">
        <f>SUM('Working sheet'!W147)</f>
        <v>118</v>
      </c>
      <c r="J147" s="4">
        <f>SUM('Working sheet'!Y147)</f>
        <v>122.6</v>
      </c>
      <c r="K147" s="4">
        <f>SUM('Working sheet'!Z147)</f>
        <v>115.2</v>
      </c>
      <c r="L147" s="4">
        <f>SUM('Working sheet'!AB147)</f>
        <v>132.4</v>
      </c>
      <c r="M147" s="4">
        <f>SUM('Working sheet'!AD147)</f>
        <v>122.1</v>
      </c>
      <c r="N147" s="4">
        <f>SUM('Working sheet'!AE147)</f>
        <v>127.8</v>
      </c>
      <c r="O147" s="4">
        <f>SUM('Working sheet'!V147:X147,'Working sheet'!Z147,'Working sheet'!AB147,'Working sheet'!AD147)</f>
        <v>742.4</v>
      </c>
    </row>
    <row r="148" spans="1:15" x14ac:dyDescent="0.35">
      <c r="A148" t="s">
        <v>34</v>
      </c>
      <c r="B148">
        <v>2017</v>
      </c>
      <c r="C148" t="s">
        <v>31</v>
      </c>
      <c r="D148" t="str">
        <f t="shared" si="2"/>
        <v>2017 January</v>
      </c>
      <c r="E148" s="4">
        <f>SUM('Working sheet'!E148:N148,'Working sheet'!P148:Q148)</f>
        <v>1600.6999999999996</v>
      </c>
      <c r="F148" s="4">
        <f>SUM('Working sheet'!O148,'Working sheet'!R148,'Working sheet'!AA148,'Working sheet'!AC148)</f>
        <v>516.29999999999995</v>
      </c>
      <c r="G148" s="4">
        <f>SUM('Working sheet'!S148,'Working sheet'!T148,'Working sheet'!U148)</f>
        <v>402.4</v>
      </c>
      <c r="H148" s="4">
        <f>SUM('Working sheet'!V148)</f>
        <v>129.6</v>
      </c>
      <c r="I148" s="4">
        <f>SUM('Working sheet'!W148)</f>
        <v>126.8</v>
      </c>
      <c r="J148" s="4">
        <f>SUM('Working sheet'!Y148)</f>
        <v>127.1</v>
      </c>
      <c r="K148" s="4">
        <f>SUM('Working sheet'!Z148)</f>
        <v>117</v>
      </c>
      <c r="L148" s="4">
        <f>SUM('Working sheet'!AB148)</f>
        <v>133.30000000000001</v>
      </c>
      <c r="M148" s="4">
        <f>SUM('Working sheet'!AD148)</f>
        <v>124.4</v>
      </c>
      <c r="N148" s="4">
        <f>SUM('Working sheet'!AE148)</f>
        <v>130.30000000000001</v>
      </c>
      <c r="O148" s="4">
        <f>SUM('Working sheet'!V148:X148,'Working sheet'!Z148,'Working sheet'!AB148,'Working sheet'!AD148)</f>
        <v>760.49999999999989</v>
      </c>
    </row>
    <row r="149" spans="1:15" x14ac:dyDescent="0.35">
      <c r="A149" t="s">
        <v>30</v>
      </c>
      <c r="B149">
        <v>2017</v>
      </c>
      <c r="C149" t="s">
        <v>35</v>
      </c>
      <c r="D149" t="str">
        <f t="shared" si="2"/>
        <v>2017 February</v>
      </c>
      <c r="E149" s="4">
        <f>SUM('Working sheet'!E149:N149,'Working sheet'!P149:Q149)</f>
        <v>1605.1000000000001</v>
      </c>
      <c r="F149" s="4">
        <f>SUM('Working sheet'!O149,'Working sheet'!R149,'Working sheet'!AA149,'Working sheet'!AC149)</f>
        <v>524</v>
      </c>
      <c r="G149" s="4">
        <f>SUM('Working sheet'!S149,'Working sheet'!T149,'Working sheet'!U149)</f>
        <v>416.90000000000003</v>
      </c>
      <c r="H149" s="4">
        <f>SUM('Working sheet'!V149)</f>
        <v>128.99777874658952</v>
      </c>
      <c r="I149" s="4">
        <f>SUM('Working sheet'!W149)</f>
        <v>133.19999999999999</v>
      </c>
      <c r="J149" s="4">
        <f>SUM('Working sheet'!Y149)</f>
        <v>130.1</v>
      </c>
      <c r="K149" s="4">
        <f>SUM('Working sheet'!Z149)</f>
        <v>119.5</v>
      </c>
      <c r="L149" s="4">
        <f>SUM('Working sheet'!AB149)</f>
        <v>134.9</v>
      </c>
      <c r="M149" s="4">
        <f>SUM('Working sheet'!AD149)</f>
        <v>127</v>
      </c>
      <c r="N149" s="4">
        <f>SUM('Working sheet'!AE149)</f>
        <v>132.6</v>
      </c>
      <c r="O149" s="4">
        <f>SUM('Working sheet'!V149:X149,'Working sheet'!Z149,'Working sheet'!AB149,'Working sheet'!AD149)</f>
        <v>777.19777874658951</v>
      </c>
    </row>
    <row r="150" spans="1:15" x14ac:dyDescent="0.35">
      <c r="A150" t="s">
        <v>33</v>
      </c>
      <c r="B150">
        <v>2017</v>
      </c>
      <c r="C150" t="s">
        <v>35</v>
      </c>
      <c r="D150" t="str">
        <f t="shared" si="2"/>
        <v>2017 February</v>
      </c>
      <c r="E150" s="4">
        <f>SUM('Working sheet'!E150:N150,'Working sheet'!P150:Q150)</f>
        <v>1581.9</v>
      </c>
      <c r="F150" s="4">
        <f>SUM('Working sheet'!O150,'Working sheet'!R150,'Working sheet'!AA150,'Working sheet'!AC150)</f>
        <v>513.6</v>
      </c>
      <c r="G150" s="4">
        <f>SUM('Working sheet'!S150,'Working sheet'!T150,'Working sheet'!U150)</f>
        <v>382.3</v>
      </c>
      <c r="H150" s="4">
        <f>SUM('Working sheet'!V150)</f>
        <v>130.5</v>
      </c>
      <c r="I150" s="4">
        <f>SUM('Working sheet'!W150)</f>
        <v>119.2</v>
      </c>
      <c r="J150" s="4">
        <f>SUM('Working sheet'!Y150)</f>
        <v>122.9</v>
      </c>
      <c r="K150" s="4">
        <f>SUM('Working sheet'!Z150)</f>
        <v>115.5</v>
      </c>
      <c r="L150" s="4">
        <f>SUM('Working sheet'!AB150)</f>
        <v>132.4</v>
      </c>
      <c r="M150" s="4">
        <f>SUM('Working sheet'!AD150)</f>
        <v>122.4</v>
      </c>
      <c r="N150" s="4">
        <f>SUM('Working sheet'!AE150)</f>
        <v>128.19999999999999</v>
      </c>
      <c r="O150" s="4">
        <f>SUM('Working sheet'!V150:X150,'Working sheet'!Z150,'Working sheet'!AB150,'Working sheet'!AD150)</f>
        <v>745.3</v>
      </c>
    </row>
    <row r="151" spans="1:15" x14ac:dyDescent="0.35">
      <c r="A151" t="s">
        <v>34</v>
      </c>
      <c r="B151">
        <v>2017</v>
      </c>
      <c r="C151" t="s">
        <v>35</v>
      </c>
      <c r="D151" t="str">
        <f t="shared" si="2"/>
        <v>2017 February</v>
      </c>
      <c r="E151" s="4">
        <f>SUM('Working sheet'!E151:N151,'Working sheet'!P151:Q151)</f>
        <v>1595.4</v>
      </c>
      <c r="F151" s="4">
        <f>SUM('Working sheet'!O151,'Working sheet'!R151,'Working sheet'!AA151,'Working sheet'!AC151)</f>
        <v>518.5</v>
      </c>
      <c r="G151" s="4">
        <f>SUM('Working sheet'!S151,'Working sheet'!T151,'Working sheet'!U151)</f>
        <v>403</v>
      </c>
      <c r="H151" s="4">
        <f>SUM('Working sheet'!V151)</f>
        <v>130.5</v>
      </c>
      <c r="I151" s="4">
        <f>SUM('Working sheet'!W151)</f>
        <v>127.9</v>
      </c>
      <c r="J151" s="4">
        <f>SUM('Working sheet'!Y151)</f>
        <v>127.4</v>
      </c>
      <c r="K151" s="4">
        <f>SUM('Working sheet'!Z151)</f>
        <v>117.4</v>
      </c>
      <c r="L151" s="4">
        <f>SUM('Working sheet'!AB151)</f>
        <v>133.4</v>
      </c>
      <c r="M151" s="4">
        <f>SUM('Working sheet'!AD151)</f>
        <v>124.8</v>
      </c>
      <c r="N151" s="4">
        <f>SUM('Working sheet'!AE151)</f>
        <v>130.6</v>
      </c>
      <c r="O151" s="4">
        <f>SUM('Working sheet'!V151:X151,'Working sheet'!Z151,'Working sheet'!AB151,'Working sheet'!AD151)</f>
        <v>763.69999999999993</v>
      </c>
    </row>
    <row r="152" spans="1:15" x14ac:dyDescent="0.35">
      <c r="A152" t="s">
        <v>30</v>
      </c>
      <c r="B152">
        <v>2017</v>
      </c>
      <c r="C152" t="s">
        <v>36</v>
      </c>
      <c r="D152" t="str">
        <f t="shared" si="2"/>
        <v>2017 March</v>
      </c>
      <c r="E152" s="4">
        <f>SUM('Working sheet'!E152:N152,'Working sheet'!P152:Q152)</f>
        <v>1598.7000000000003</v>
      </c>
      <c r="F152" s="4">
        <f>SUM('Working sheet'!O152,'Working sheet'!R152,'Working sheet'!AA152,'Working sheet'!AC152)</f>
        <v>525.6</v>
      </c>
      <c r="G152" s="4">
        <f>SUM('Working sheet'!S152,'Working sheet'!T152,'Working sheet'!U152)</f>
        <v>418.59999999999997</v>
      </c>
      <c r="H152" s="4">
        <f>SUM('Working sheet'!V152)</f>
        <v>129.8395557493179</v>
      </c>
      <c r="I152" s="4">
        <f>SUM('Working sheet'!W152)</f>
        <v>134.19999999999999</v>
      </c>
      <c r="J152" s="4">
        <f>SUM('Working sheet'!Y152)</f>
        <v>130.6</v>
      </c>
      <c r="K152" s="4">
        <f>SUM('Working sheet'!Z152)</f>
        <v>119.8</v>
      </c>
      <c r="L152" s="4">
        <f>SUM('Working sheet'!AB152)</f>
        <v>135.19999999999999</v>
      </c>
      <c r="M152" s="4">
        <f>SUM('Working sheet'!AD152)</f>
        <v>127.4</v>
      </c>
      <c r="N152" s="4">
        <f>SUM('Working sheet'!AE152)</f>
        <v>132.80000000000001</v>
      </c>
      <c r="O152" s="4">
        <f>SUM('Working sheet'!V152:X152,'Working sheet'!Z152,'Working sheet'!AB152,'Working sheet'!AD152)</f>
        <v>780.53955574931786</v>
      </c>
    </row>
    <row r="153" spans="1:15" x14ac:dyDescent="0.35">
      <c r="A153" t="s">
        <v>33</v>
      </c>
      <c r="B153">
        <v>2017</v>
      </c>
      <c r="C153" t="s">
        <v>36</v>
      </c>
      <c r="D153" t="str">
        <f t="shared" si="2"/>
        <v>2017 March</v>
      </c>
      <c r="E153" s="4">
        <f>SUM('Working sheet'!E153:N153,'Working sheet'!P153:Q153)</f>
        <v>1582.1</v>
      </c>
      <c r="F153" s="4">
        <f>SUM('Working sheet'!O153,'Working sheet'!R153,'Working sheet'!AA153,'Working sheet'!AC153)</f>
        <v>515.20000000000005</v>
      </c>
      <c r="G153" s="4">
        <f>SUM('Working sheet'!S153,'Working sheet'!T153,'Working sheet'!U153)</f>
        <v>383.20000000000005</v>
      </c>
      <c r="H153" s="4">
        <f>SUM('Working sheet'!V153)</f>
        <v>131.1</v>
      </c>
      <c r="I153" s="4">
        <f>SUM('Working sheet'!W153)</f>
        <v>120.8</v>
      </c>
      <c r="J153" s="4">
        <f>SUM('Working sheet'!Y153)</f>
        <v>123.1</v>
      </c>
      <c r="K153" s="4">
        <f>SUM('Working sheet'!Z153)</f>
        <v>115.6</v>
      </c>
      <c r="L153" s="4">
        <f>SUM('Working sheet'!AB153)</f>
        <v>132.80000000000001</v>
      </c>
      <c r="M153" s="4">
        <f>SUM('Working sheet'!AD153)</f>
        <v>122.6</v>
      </c>
      <c r="N153" s="4">
        <f>SUM('Working sheet'!AE153)</f>
        <v>128.69999999999999</v>
      </c>
      <c r="O153" s="4">
        <f>SUM('Working sheet'!V153:X153,'Working sheet'!Z153,'Working sheet'!AB153,'Working sheet'!AD153)</f>
        <v>748.50000000000011</v>
      </c>
    </row>
    <row r="154" spans="1:15" x14ac:dyDescent="0.35">
      <c r="A154" t="s">
        <v>34</v>
      </c>
      <c r="B154">
        <v>2017</v>
      </c>
      <c r="C154" t="s">
        <v>36</v>
      </c>
      <c r="D154" t="str">
        <f t="shared" si="2"/>
        <v>2017 March</v>
      </c>
      <c r="E154" s="4">
        <f>SUM('Working sheet'!E154:N154,'Working sheet'!P154:Q154)</f>
        <v>1591.7</v>
      </c>
      <c r="F154" s="4">
        <f>SUM('Working sheet'!O154,'Working sheet'!R154,'Working sheet'!AA154,'Working sheet'!AC154)</f>
        <v>519.9</v>
      </c>
      <c r="G154" s="4">
        <f>SUM('Working sheet'!S154,'Working sheet'!T154,'Working sheet'!U154)</f>
        <v>404.29999999999995</v>
      </c>
      <c r="H154" s="4">
        <f>SUM('Working sheet'!V154)</f>
        <v>131.1</v>
      </c>
      <c r="I154" s="4">
        <f>SUM('Working sheet'!W154)</f>
        <v>129.1</v>
      </c>
      <c r="J154" s="4">
        <f>SUM('Working sheet'!Y154)</f>
        <v>127.8</v>
      </c>
      <c r="K154" s="4">
        <f>SUM('Working sheet'!Z154)</f>
        <v>117.6</v>
      </c>
      <c r="L154" s="4">
        <f>SUM('Working sheet'!AB154)</f>
        <v>133.80000000000001</v>
      </c>
      <c r="M154" s="4">
        <f>SUM('Working sheet'!AD154)</f>
        <v>125.1</v>
      </c>
      <c r="N154" s="4">
        <f>SUM('Working sheet'!AE154)</f>
        <v>130.9</v>
      </c>
      <c r="O154" s="4">
        <f>SUM('Working sheet'!V154:X154,'Working sheet'!Z154,'Working sheet'!AB154,'Working sheet'!AD154)</f>
        <v>766.80000000000007</v>
      </c>
    </row>
    <row r="155" spans="1:15" x14ac:dyDescent="0.35">
      <c r="A155" t="s">
        <v>30</v>
      </c>
      <c r="B155">
        <v>2017</v>
      </c>
      <c r="C155" t="s">
        <v>37</v>
      </c>
      <c r="D155" t="str">
        <f t="shared" si="2"/>
        <v>2017 April</v>
      </c>
      <c r="E155" s="4">
        <f>SUM('Working sheet'!E155:N155,'Working sheet'!P155:Q155)</f>
        <v>1596.3</v>
      </c>
      <c r="F155" s="4">
        <f>SUM('Working sheet'!O155,'Working sheet'!R155,'Working sheet'!AA155,'Working sheet'!AC155)</f>
        <v>526.4</v>
      </c>
      <c r="G155" s="4">
        <f>SUM('Working sheet'!S155,'Working sheet'!T155,'Working sheet'!U155)</f>
        <v>420.80000000000007</v>
      </c>
      <c r="H155" s="4">
        <f>SUM('Working sheet'!V155)</f>
        <v>130.60791114986358</v>
      </c>
      <c r="I155" s="4">
        <f>SUM('Working sheet'!W155)</f>
        <v>135</v>
      </c>
      <c r="J155" s="4">
        <f>SUM('Working sheet'!Y155)</f>
        <v>131</v>
      </c>
      <c r="K155" s="4">
        <f>SUM('Working sheet'!Z155)</f>
        <v>119.2</v>
      </c>
      <c r="L155" s="4">
        <f>SUM('Working sheet'!AB155)</f>
        <v>135.69999999999999</v>
      </c>
      <c r="M155" s="4">
        <f>SUM('Working sheet'!AD155)</f>
        <v>127.5</v>
      </c>
      <c r="N155" s="4">
        <f>SUM('Working sheet'!AE155)</f>
        <v>132.9</v>
      </c>
      <c r="O155" s="4">
        <f>SUM('Working sheet'!V155:X155,'Working sheet'!Z155,'Working sheet'!AB155,'Working sheet'!AD155)</f>
        <v>782.30791114986368</v>
      </c>
    </row>
    <row r="156" spans="1:15" x14ac:dyDescent="0.35">
      <c r="A156" t="s">
        <v>33</v>
      </c>
      <c r="B156">
        <v>2017</v>
      </c>
      <c r="C156" t="s">
        <v>37</v>
      </c>
      <c r="D156" t="str">
        <f t="shared" si="2"/>
        <v>2017 April</v>
      </c>
      <c r="E156" s="4">
        <f>SUM('Working sheet'!E156:N156,'Working sheet'!P156:Q156)</f>
        <v>1584.3</v>
      </c>
      <c r="F156" s="4">
        <f>SUM('Working sheet'!O156,'Working sheet'!R156,'Working sheet'!AA156,'Working sheet'!AC156)</f>
        <v>516.6</v>
      </c>
      <c r="G156" s="4">
        <f>SUM('Working sheet'!S156,'Working sheet'!T156,'Working sheet'!U156)</f>
        <v>384.2</v>
      </c>
      <c r="H156" s="4">
        <f>SUM('Working sheet'!V156)</f>
        <v>131.69999999999999</v>
      </c>
      <c r="I156" s="4">
        <f>SUM('Working sheet'!W156)</f>
        <v>121.4</v>
      </c>
      <c r="J156" s="4">
        <f>SUM('Working sheet'!Y156)</f>
        <v>123.4</v>
      </c>
      <c r="K156" s="4">
        <f>SUM('Working sheet'!Z156)</f>
        <v>114.3</v>
      </c>
      <c r="L156" s="4">
        <f>SUM('Working sheet'!AB156)</f>
        <v>133.6</v>
      </c>
      <c r="M156" s="4">
        <f>SUM('Working sheet'!AD156)</f>
        <v>122.5</v>
      </c>
      <c r="N156" s="4">
        <f>SUM('Working sheet'!AE156)</f>
        <v>129.1</v>
      </c>
      <c r="O156" s="4">
        <f>SUM('Working sheet'!V156:X156,'Working sheet'!Z156,'Working sheet'!AB156,'Working sheet'!AD156)</f>
        <v>749.5</v>
      </c>
    </row>
    <row r="157" spans="1:15" x14ac:dyDescent="0.35">
      <c r="A157" t="s">
        <v>34</v>
      </c>
      <c r="B157">
        <v>2017</v>
      </c>
      <c r="C157" t="s">
        <v>37</v>
      </c>
      <c r="D157" t="str">
        <f t="shared" si="2"/>
        <v>2017 April</v>
      </c>
      <c r="E157" s="4">
        <f>SUM('Working sheet'!E157:N157,'Working sheet'!P157:Q157)</f>
        <v>1591</v>
      </c>
      <c r="F157" s="4">
        <f>SUM('Working sheet'!O157,'Working sheet'!R157,'Working sheet'!AA157,'Working sheet'!AC157)</f>
        <v>521</v>
      </c>
      <c r="G157" s="4">
        <f>SUM('Working sheet'!S157,'Working sheet'!T157,'Working sheet'!U157)</f>
        <v>406.1</v>
      </c>
      <c r="H157" s="4">
        <f>SUM('Working sheet'!V157)</f>
        <v>131.69999999999999</v>
      </c>
      <c r="I157" s="4">
        <f>SUM('Working sheet'!W157)</f>
        <v>129.80000000000001</v>
      </c>
      <c r="J157" s="4">
        <f>SUM('Working sheet'!Y157)</f>
        <v>128.1</v>
      </c>
      <c r="K157" s="4">
        <f>SUM('Working sheet'!Z157)</f>
        <v>116.6</v>
      </c>
      <c r="L157" s="4">
        <f>SUM('Working sheet'!AB157)</f>
        <v>134.5</v>
      </c>
      <c r="M157" s="4">
        <f>SUM('Working sheet'!AD157)</f>
        <v>125.1</v>
      </c>
      <c r="N157" s="4">
        <f>SUM('Working sheet'!AE157)</f>
        <v>131.1</v>
      </c>
      <c r="O157" s="4">
        <f>SUM('Working sheet'!V157:X157,'Working sheet'!Z157,'Working sheet'!AB157,'Working sheet'!AD157)</f>
        <v>768.1</v>
      </c>
    </row>
    <row r="158" spans="1:15" x14ac:dyDescent="0.35">
      <c r="A158" t="s">
        <v>30</v>
      </c>
      <c r="B158">
        <v>2017</v>
      </c>
      <c r="C158" t="s">
        <v>38</v>
      </c>
      <c r="D158" t="str">
        <f t="shared" si="2"/>
        <v>2017 May</v>
      </c>
      <c r="E158" s="4">
        <f>SUM('Working sheet'!E158:N158,'Working sheet'!P158:Q158)</f>
        <v>1597.1999999999996</v>
      </c>
      <c r="F158" s="4">
        <f>SUM('Working sheet'!O158,'Working sheet'!R158,'Working sheet'!AA158,'Working sheet'!AC158)</f>
        <v>528.90000000000009</v>
      </c>
      <c r="G158" s="4">
        <f>SUM('Working sheet'!S158,'Working sheet'!T158,'Working sheet'!U158)</f>
        <v>421.6</v>
      </c>
      <c r="H158" s="4">
        <f>SUM('Working sheet'!V158)</f>
        <v>131.24158222997272</v>
      </c>
      <c r="I158" s="4">
        <f>SUM('Working sheet'!W158)</f>
        <v>135</v>
      </c>
      <c r="J158" s="4">
        <f>SUM('Working sheet'!Y158)</f>
        <v>131.4</v>
      </c>
      <c r="K158" s="4">
        <f>SUM('Working sheet'!Z158)</f>
        <v>119.4</v>
      </c>
      <c r="L158" s="4">
        <f>SUM('Working sheet'!AB158)</f>
        <v>136.30000000000001</v>
      </c>
      <c r="M158" s="4">
        <f>SUM('Working sheet'!AD158)</f>
        <v>127.9</v>
      </c>
      <c r="N158" s="4">
        <f>SUM('Working sheet'!AE158)</f>
        <v>133.30000000000001</v>
      </c>
      <c r="O158" s="4">
        <f>SUM('Working sheet'!V158:X158,'Working sheet'!Z158,'Working sheet'!AB158,'Working sheet'!AD158)</f>
        <v>784.74158222997278</v>
      </c>
    </row>
    <row r="159" spans="1:15" x14ac:dyDescent="0.35">
      <c r="A159" t="s">
        <v>33</v>
      </c>
      <c r="B159">
        <v>2017</v>
      </c>
      <c r="C159" t="s">
        <v>38</v>
      </c>
      <c r="D159" t="str">
        <f t="shared" si="2"/>
        <v>2017 May</v>
      </c>
      <c r="E159" s="4">
        <f>SUM('Working sheet'!E159:N159,'Working sheet'!P159:Q159)</f>
        <v>1585.8</v>
      </c>
      <c r="F159" s="4">
        <f>SUM('Working sheet'!O159,'Working sheet'!R159,'Working sheet'!AA159,'Working sheet'!AC159)</f>
        <v>516.90000000000009</v>
      </c>
      <c r="G159" s="4">
        <f>SUM('Working sheet'!S159,'Working sheet'!T159,'Working sheet'!U159)</f>
        <v>384.9</v>
      </c>
      <c r="H159" s="4">
        <f>SUM('Working sheet'!V159)</f>
        <v>132.1</v>
      </c>
      <c r="I159" s="4">
        <f>SUM('Working sheet'!W159)</f>
        <v>120.1</v>
      </c>
      <c r="J159" s="4">
        <f>SUM('Working sheet'!Y159)</f>
        <v>123.6</v>
      </c>
      <c r="K159" s="4">
        <f>SUM('Working sheet'!Z159)</f>
        <v>114.3</v>
      </c>
      <c r="L159" s="4">
        <f>SUM('Working sheet'!AB159)</f>
        <v>133.80000000000001</v>
      </c>
      <c r="M159" s="4">
        <f>SUM('Working sheet'!AD159)</f>
        <v>122.6</v>
      </c>
      <c r="N159" s="4">
        <f>SUM('Working sheet'!AE159)</f>
        <v>129.30000000000001</v>
      </c>
      <c r="O159" s="4">
        <f>SUM('Working sheet'!V159:X159,'Working sheet'!Z159,'Working sheet'!AB159,'Working sheet'!AD159)</f>
        <v>749.4</v>
      </c>
    </row>
    <row r="160" spans="1:15" x14ac:dyDescent="0.35">
      <c r="A160" t="s">
        <v>34</v>
      </c>
      <c r="B160">
        <v>2017</v>
      </c>
      <c r="C160" t="s">
        <v>38</v>
      </c>
      <c r="D160" t="str">
        <f t="shared" si="2"/>
        <v>2017 May</v>
      </c>
      <c r="E160" s="4">
        <f>SUM('Working sheet'!E160:N160,'Working sheet'!P160:Q160)</f>
        <v>1592.0000000000002</v>
      </c>
      <c r="F160" s="4">
        <f>SUM('Working sheet'!O160,'Working sheet'!R160,'Working sheet'!AA160,'Working sheet'!AC160)</f>
        <v>522.5</v>
      </c>
      <c r="G160" s="4">
        <f>SUM('Working sheet'!S160,'Working sheet'!T160,'Working sheet'!U160)</f>
        <v>406.8</v>
      </c>
      <c r="H160" s="4">
        <f>SUM('Working sheet'!V160)</f>
        <v>132.1</v>
      </c>
      <c r="I160" s="4">
        <f>SUM('Working sheet'!W160)</f>
        <v>129.4</v>
      </c>
      <c r="J160" s="4">
        <f>SUM('Working sheet'!Y160)</f>
        <v>128.4</v>
      </c>
      <c r="K160" s="4">
        <f>SUM('Working sheet'!Z160)</f>
        <v>116.7</v>
      </c>
      <c r="L160" s="4">
        <f>SUM('Working sheet'!AB160)</f>
        <v>134.80000000000001</v>
      </c>
      <c r="M160" s="4">
        <f>SUM('Working sheet'!AD160)</f>
        <v>125.3</v>
      </c>
      <c r="N160" s="4">
        <f>SUM('Working sheet'!AE160)</f>
        <v>131.4</v>
      </c>
      <c r="O160" s="4">
        <f>SUM('Working sheet'!V160:X160,'Working sheet'!Z160,'Working sheet'!AB160,'Working sheet'!AD160)</f>
        <v>769.19999999999993</v>
      </c>
    </row>
    <row r="161" spans="1:15" x14ac:dyDescent="0.35">
      <c r="A161" t="s">
        <v>30</v>
      </c>
      <c r="B161">
        <v>2017</v>
      </c>
      <c r="C161" t="s">
        <v>39</v>
      </c>
      <c r="D161" t="str">
        <f t="shared" si="2"/>
        <v>2017 June</v>
      </c>
      <c r="E161" s="4">
        <f>SUM('Working sheet'!E161:N161,'Working sheet'!P161:Q161)</f>
        <v>1608.4</v>
      </c>
      <c r="F161" s="4">
        <f>SUM('Working sheet'!O161,'Working sheet'!R161,'Working sheet'!AA161,'Working sheet'!AC161)</f>
        <v>530.1</v>
      </c>
      <c r="G161" s="4">
        <f>SUM('Working sheet'!S161,'Working sheet'!T161,'Working sheet'!U161)</f>
        <v>423.09999999999997</v>
      </c>
      <c r="H161" s="4">
        <f>SUM('Working sheet'!V161)</f>
        <v>131.76831644599454</v>
      </c>
      <c r="I161" s="4">
        <f>SUM('Working sheet'!W161)</f>
        <v>134.80000000000001</v>
      </c>
      <c r="J161" s="4">
        <f>SUM('Working sheet'!Y161)</f>
        <v>131.30000000000001</v>
      </c>
      <c r="K161" s="4">
        <f>SUM('Working sheet'!Z161)</f>
        <v>119.4</v>
      </c>
      <c r="L161" s="4">
        <f>SUM('Working sheet'!AB161)</f>
        <v>136.9</v>
      </c>
      <c r="M161" s="4">
        <f>SUM('Working sheet'!AD161)</f>
        <v>128.1</v>
      </c>
      <c r="N161" s="4">
        <f>SUM('Working sheet'!AE161)</f>
        <v>133.9</v>
      </c>
      <c r="O161" s="4">
        <f>SUM('Working sheet'!V161:X161,'Working sheet'!Z161,'Working sheet'!AB161,'Working sheet'!AD161)</f>
        <v>786.16831644599461</v>
      </c>
    </row>
    <row r="162" spans="1:15" x14ac:dyDescent="0.35">
      <c r="A162" t="s">
        <v>33</v>
      </c>
      <c r="B162">
        <v>2017</v>
      </c>
      <c r="C162" t="s">
        <v>39</v>
      </c>
      <c r="D162" t="str">
        <f t="shared" si="2"/>
        <v>2017 June</v>
      </c>
      <c r="E162" s="4">
        <f>SUM('Working sheet'!E162:N162,'Working sheet'!P162:Q162)</f>
        <v>1606.8000000000002</v>
      </c>
      <c r="F162" s="4">
        <f>SUM('Working sheet'!O162,'Working sheet'!R162,'Working sheet'!AA162,'Working sheet'!AC162)</f>
        <v>518.20000000000005</v>
      </c>
      <c r="G162" s="4">
        <f>SUM('Working sheet'!S162,'Working sheet'!T162,'Working sheet'!U162)</f>
        <v>384.9</v>
      </c>
      <c r="H162" s="4">
        <f>SUM('Working sheet'!V162)</f>
        <v>131.4</v>
      </c>
      <c r="I162" s="4">
        <f>SUM('Working sheet'!W162)</f>
        <v>119</v>
      </c>
      <c r="J162" s="4">
        <f>SUM('Working sheet'!Y162)</f>
        <v>123.8</v>
      </c>
      <c r="K162" s="4">
        <f>SUM('Working sheet'!Z162)</f>
        <v>113.9</v>
      </c>
      <c r="L162" s="4">
        <f>SUM('Working sheet'!AB162)</f>
        <v>134.30000000000001</v>
      </c>
      <c r="M162" s="4">
        <f>SUM('Working sheet'!AD162)</f>
        <v>122.7</v>
      </c>
      <c r="N162" s="4">
        <f>SUM('Working sheet'!AE162)</f>
        <v>129.9</v>
      </c>
      <c r="O162" s="4">
        <f>SUM('Working sheet'!V162:X162,'Working sheet'!Z162,'Working sheet'!AB162,'Working sheet'!AD162)</f>
        <v>748.10000000000014</v>
      </c>
    </row>
    <row r="163" spans="1:15" x14ac:dyDescent="0.35">
      <c r="A163" t="s">
        <v>34</v>
      </c>
      <c r="B163">
        <v>2017</v>
      </c>
      <c r="C163" t="s">
        <v>39</v>
      </c>
      <c r="D163" t="str">
        <f t="shared" si="2"/>
        <v>2017 June</v>
      </c>
      <c r="E163" s="4">
        <f>SUM('Working sheet'!E163:N163,'Working sheet'!P163:Q163)</f>
        <v>1606.9</v>
      </c>
      <c r="F163" s="4">
        <f>SUM('Working sheet'!O163,'Working sheet'!R163,'Working sheet'!AA163,'Working sheet'!AC163)</f>
        <v>523.6</v>
      </c>
      <c r="G163" s="4">
        <f>SUM('Working sheet'!S163,'Working sheet'!T163,'Working sheet'!U163)</f>
        <v>407.7</v>
      </c>
      <c r="H163" s="4">
        <f>SUM('Working sheet'!V163)</f>
        <v>131.4</v>
      </c>
      <c r="I163" s="4">
        <f>SUM('Working sheet'!W163)</f>
        <v>128.80000000000001</v>
      </c>
      <c r="J163" s="4">
        <f>SUM('Working sheet'!Y163)</f>
        <v>128.5</v>
      </c>
      <c r="K163" s="4">
        <f>SUM('Working sheet'!Z163)</f>
        <v>116.5</v>
      </c>
      <c r="L163" s="4">
        <f>SUM('Working sheet'!AB163)</f>
        <v>135.4</v>
      </c>
      <c r="M163" s="4">
        <f>SUM('Working sheet'!AD163)</f>
        <v>125.5</v>
      </c>
      <c r="N163" s="4">
        <f>SUM('Working sheet'!AE163)</f>
        <v>132</v>
      </c>
      <c r="O163" s="4">
        <f>SUM('Working sheet'!V163:X163,'Working sheet'!Z163,'Working sheet'!AB163,'Working sheet'!AD163)</f>
        <v>768.80000000000007</v>
      </c>
    </row>
    <row r="164" spans="1:15" x14ac:dyDescent="0.35">
      <c r="A164" t="s">
        <v>30</v>
      </c>
      <c r="B164">
        <v>2017</v>
      </c>
      <c r="C164" t="s">
        <v>40</v>
      </c>
      <c r="D164" t="str">
        <f t="shared" si="2"/>
        <v>2017 July</v>
      </c>
      <c r="E164" s="4">
        <f>SUM('Working sheet'!E164:N164,'Working sheet'!P164:Q164)</f>
        <v>1641.5</v>
      </c>
      <c r="F164" s="4">
        <f>SUM('Working sheet'!O164,'Working sheet'!R164,'Working sheet'!AA164,'Working sheet'!AC164)</f>
        <v>533.79999999999995</v>
      </c>
      <c r="G164" s="4">
        <f>SUM('Working sheet'!S164,'Working sheet'!T164,'Working sheet'!U164)</f>
        <v>425.9</v>
      </c>
      <c r="H164" s="4">
        <f>SUM('Working sheet'!V164)</f>
        <v>131.7536632891989</v>
      </c>
      <c r="I164" s="4">
        <f>SUM('Working sheet'!W164)</f>
        <v>135.30000000000001</v>
      </c>
      <c r="J164" s="4">
        <f>SUM('Working sheet'!Y164)</f>
        <v>132.1</v>
      </c>
      <c r="K164" s="4">
        <f>SUM('Working sheet'!Z164)</f>
        <v>119.1</v>
      </c>
      <c r="L164" s="4">
        <f>SUM('Working sheet'!AB164)</f>
        <v>138.6</v>
      </c>
      <c r="M164" s="4">
        <f>SUM('Working sheet'!AD164)</f>
        <v>128.6</v>
      </c>
      <c r="N164" s="4">
        <f>SUM('Working sheet'!AE164)</f>
        <v>136.19999999999999</v>
      </c>
      <c r="O164" s="4">
        <f>SUM('Working sheet'!V164:X164,'Working sheet'!Z164,'Working sheet'!AB164,'Working sheet'!AD164)</f>
        <v>789.45366328919897</v>
      </c>
    </row>
    <row r="165" spans="1:15" x14ac:dyDescent="0.35">
      <c r="A165" t="s">
        <v>33</v>
      </c>
      <c r="B165">
        <v>2017</v>
      </c>
      <c r="C165" t="s">
        <v>40</v>
      </c>
      <c r="D165" t="str">
        <f t="shared" si="2"/>
        <v>2017 July</v>
      </c>
      <c r="E165" s="4">
        <f>SUM('Working sheet'!E165:N165,'Working sheet'!P165:Q165)</f>
        <v>1643.6999999999998</v>
      </c>
      <c r="F165" s="4">
        <f>SUM('Working sheet'!O165,'Working sheet'!R165,'Working sheet'!AA165,'Working sheet'!AC165)</f>
        <v>520.79999999999995</v>
      </c>
      <c r="G165" s="4">
        <f>SUM('Working sheet'!S165,'Working sheet'!T165,'Working sheet'!U165)</f>
        <v>385.70000000000005</v>
      </c>
      <c r="H165" s="4">
        <f>SUM('Working sheet'!V165)</f>
        <v>132.6</v>
      </c>
      <c r="I165" s="4">
        <f>SUM('Working sheet'!W165)</f>
        <v>119.7</v>
      </c>
      <c r="J165" s="4">
        <f>SUM('Working sheet'!Y165)</f>
        <v>125</v>
      </c>
      <c r="K165" s="4">
        <f>SUM('Working sheet'!Z165)</f>
        <v>113.2</v>
      </c>
      <c r="L165" s="4">
        <f>SUM('Working sheet'!AB165)</f>
        <v>135.5</v>
      </c>
      <c r="M165" s="4">
        <f>SUM('Working sheet'!AD165)</f>
        <v>123</v>
      </c>
      <c r="N165" s="4">
        <f>SUM('Working sheet'!AE165)</f>
        <v>131.80000000000001</v>
      </c>
      <c r="O165" s="4">
        <f>SUM('Working sheet'!V165:X165,'Working sheet'!Z165,'Working sheet'!AB165,'Working sheet'!AD165)</f>
        <v>751.2</v>
      </c>
    </row>
    <row r="166" spans="1:15" x14ac:dyDescent="0.35">
      <c r="A166" t="s">
        <v>34</v>
      </c>
      <c r="B166">
        <v>2017</v>
      </c>
      <c r="C166" t="s">
        <v>40</v>
      </c>
      <c r="D166" t="str">
        <f t="shared" si="2"/>
        <v>2017 July</v>
      </c>
      <c r="E166" s="4">
        <f>SUM('Working sheet'!E166:N166,'Working sheet'!P166:Q166)</f>
        <v>1640.8999999999999</v>
      </c>
      <c r="F166" s="4">
        <f>SUM('Working sheet'!O166,'Working sheet'!R166,'Working sheet'!AA166,'Working sheet'!AC166)</f>
        <v>526.9</v>
      </c>
      <c r="G166" s="4">
        <f>SUM('Working sheet'!S166,'Working sheet'!T166,'Working sheet'!U166)</f>
        <v>409.7</v>
      </c>
      <c r="H166" s="4">
        <f>SUM('Working sheet'!V166)</f>
        <v>132.6</v>
      </c>
      <c r="I166" s="4">
        <f>SUM('Working sheet'!W166)</f>
        <v>129.4</v>
      </c>
      <c r="J166" s="4">
        <f>SUM('Working sheet'!Y166)</f>
        <v>129.4</v>
      </c>
      <c r="K166" s="4">
        <f>SUM('Working sheet'!Z166)</f>
        <v>116</v>
      </c>
      <c r="L166" s="4">
        <f>SUM('Working sheet'!AB166)</f>
        <v>136.80000000000001</v>
      </c>
      <c r="M166" s="4">
        <f>SUM('Working sheet'!AD166)</f>
        <v>125.9</v>
      </c>
      <c r="N166" s="4">
        <f>SUM('Working sheet'!AE166)</f>
        <v>134.19999999999999</v>
      </c>
      <c r="O166" s="4">
        <f>SUM('Working sheet'!V166:X166,'Working sheet'!Z166,'Working sheet'!AB166,'Working sheet'!AD166)</f>
        <v>772.6</v>
      </c>
    </row>
    <row r="167" spans="1:15" x14ac:dyDescent="0.35">
      <c r="A167" t="s">
        <v>30</v>
      </c>
      <c r="B167">
        <v>2017</v>
      </c>
      <c r="C167" t="s">
        <v>41</v>
      </c>
      <c r="D167" t="str">
        <f t="shared" si="2"/>
        <v>2017 August</v>
      </c>
      <c r="E167" s="4">
        <f>SUM('Working sheet'!E167:N167,'Working sheet'!P167:Q167)</f>
        <v>1660.8999999999999</v>
      </c>
      <c r="F167" s="4">
        <f>SUM('Working sheet'!O167,'Working sheet'!R167,'Working sheet'!AA167,'Working sheet'!AC167)</f>
        <v>537.5</v>
      </c>
      <c r="G167" s="4">
        <f>SUM('Working sheet'!S167,'Working sheet'!T167,'Working sheet'!U167)</f>
        <v>429</v>
      </c>
      <c r="H167" s="4">
        <f>SUM('Working sheet'!V167)</f>
        <v>131.95073265783978</v>
      </c>
      <c r="I167" s="4">
        <f>SUM('Working sheet'!W167)</f>
        <v>136.4</v>
      </c>
      <c r="J167" s="4">
        <f>SUM('Working sheet'!Y167)</f>
        <v>133</v>
      </c>
      <c r="K167" s="4">
        <f>SUM('Working sheet'!Z167)</f>
        <v>120.3</v>
      </c>
      <c r="L167" s="4">
        <f>SUM('Working sheet'!AB167)</f>
        <v>140.19999999999999</v>
      </c>
      <c r="M167" s="4">
        <f>SUM('Working sheet'!AD167)</f>
        <v>129.69999999999999</v>
      </c>
      <c r="N167" s="4">
        <f>SUM('Working sheet'!AE167)</f>
        <v>137.80000000000001</v>
      </c>
      <c r="O167" s="4">
        <f>SUM('Working sheet'!V167:X167,'Working sheet'!Z167,'Working sheet'!AB167,'Working sheet'!AD167)</f>
        <v>795.8507326578399</v>
      </c>
    </row>
    <row r="168" spans="1:15" x14ac:dyDescent="0.35">
      <c r="A168" t="s">
        <v>33</v>
      </c>
      <c r="B168">
        <v>2017</v>
      </c>
      <c r="C168" t="s">
        <v>41</v>
      </c>
      <c r="D168" t="str">
        <f t="shared" si="2"/>
        <v>2017 August</v>
      </c>
      <c r="E168" s="4">
        <f>SUM('Working sheet'!E168:N168,'Working sheet'!P168:Q168)</f>
        <v>1648.3999999999999</v>
      </c>
      <c r="F168" s="4">
        <f>SUM('Working sheet'!O168,'Working sheet'!R168,'Working sheet'!AA168,'Working sheet'!AC168)</f>
        <v>524.09999999999991</v>
      </c>
      <c r="G168" s="4">
        <f>SUM('Working sheet'!S168,'Working sheet'!T168,'Working sheet'!U168)</f>
        <v>388.4</v>
      </c>
      <c r="H168" s="4">
        <f>SUM('Working sheet'!V168)</f>
        <v>134.4</v>
      </c>
      <c r="I168" s="4">
        <f>SUM('Working sheet'!W168)</f>
        <v>118.9</v>
      </c>
      <c r="J168" s="4">
        <f>SUM('Working sheet'!Y168)</f>
        <v>125.7</v>
      </c>
      <c r="K168" s="4">
        <f>SUM('Working sheet'!Z168)</f>
        <v>114.6</v>
      </c>
      <c r="L168" s="4">
        <f>SUM('Working sheet'!AB168)</f>
        <v>135.69999999999999</v>
      </c>
      <c r="M168" s="4">
        <f>SUM('Working sheet'!AD168)</f>
        <v>123.8</v>
      </c>
      <c r="N168" s="4">
        <f>SUM('Working sheet'!AE168)</f>
        <v>132.69999999999999</v>
      </c>
      <c r="O168" s="4">
        <f>SUM('Working sheet'!V168:X168,'Working sheet'!Z168,'Working sheet'!AB168,'Working sheet'!AD168)</f>
        <v>755.09999999999991</v>
      </c>
    </row>
    <row r="169" spans="1:15" x14ac:dyDescent="0.35">
      <c r="A169" t="s">
        <v>34</v>
      </c>
      <c r="B169">
        <v>2017</v>
      </c>
      <c r="C169" t="s">
        <v>41</v>
      </c>
      <c r="D169" t="str">
        <f t="shared" si="2"/>
        <v>2017 August</v>
      </c>
      <c r="E169" s="4">
        <f>SUM('Working sheet'!E169:N169,'Working sheet'!P169:Q169)</f>
        <v>1655.1</v>
      </c>
      <c r="F169" s="4">
        <f>SUM('Working sheet'!O169,'Working sheet'!R169,'Working sheet'!AA169,'Working sheet'!AC169)</f>
        <v>530.29999999999995</v>
      </c>
      <c r="G169" s="4">
        <f>SUM('Working sheet'!S169,'Working sheet'!T169,'Working sheet'!U169)</f>
        <v>412.6</v>
      </c>
      <c r="H169" s="4">
        <f>SUM('Working sheet'!V169)</f>
        <v>134.4</v>
      </c>
      <c r="I169" s="4">
        <f>SUM('Working sheet'!W169)</f>
        <v>129.80000000000001</v>
      </c>
      <c r="J169" s="4">
        <f>SUM('Working sheet'!Y169)</f>
        <v>130.19999999999999</v>
      </c>
      <c r="K169" s="4">
        <f>SUM('Working sheet'!Z169)</f>
        <v>117.3</v>
      </c>
      <c r="L169" s="4">
        <f>SUM('Working sheet'!AB169)</f>
        <v>137.6</v>
      </c>
      <c r="M169" s="4">
        <f>SUM('Working sheet'!AD169)</f>
        <v>126.8</v>
      </c>
      <c r="N169" s="4">
        <f>SUM('Working sheet'!AE169)</f>
        <v>135.4</v>
      </c>
      <c r="O169" s="4">
        <f>SUM('Working sheet'!V169:X169,'Working sheet'!Z169,'Working sheet'!AB169,'Working sheet'!AD169)</f>
        <v>778.7</v>
      </c>
    </row>
    <row r="170" spans="1:15" x14ac:dyDescent="0.35">
      <c r="A170" t="s">
        <v>30</v>
      </c>
      <c r="B170">
        <v>2017</v>
      </c>
      <c r="C170" t="s">
        <v>42</v>
      </c>
      <c r="D170" t="str">
        <f t="shared" si="2"/>
        <v>2017 September</v>
      </c>
      <c r="E170" s="4">
        <f>SUM('Working sheet'!E170:N170,'Working sheet'!P170:Q170)</f>
        <v>1652.6</v>
      </c>
      <c r="F170" s="4">
        <f>SUM('Working sheet'!O170,'Working sheet'!R170,'Working sheet'!AA170,'Working sheet'!AC170)</f>
        <v>540.5</v>
      </c>
      <c r="G170" s="4">
        <f>SUM('Working sheet'!S170,'Working sheet'!T170,'Working sheet'!U170)</f>
        <v>430.99999999999994</v>
      </c>
      <c r="H170" s="4">
        <f>SUM('Working sheet'!V170)</f>
        <v>133.19014653156793</v>
      </c>
      <c r="I170" s="4">
        <f>SUM('Working sheet'!W170)</f>
        <v>137.4</v>
      </c>
      <c r="J170" s="4">
        <f>SUM('Working sheet'!Y170)</f>
        <v>133.4</v>
      </c>
      <c r="K170" s="4">
        <f>SUM('Working sheet'!Z170)</f>
        <v>121.2</v>
      </c>
      <c r="L170" s="4">
        <f>SUM('Working sheet'!AB170)</f>
        <v>139.6</v>
      </c>
      <c r="M170" s="4">
        <f>SUM('Working sheet'!AD170)</f>
        <v>130.30000000000001</v>
      </c>
      <c r="N170" s="4">
        <f>SUM('Working sheet'!AE170)</f>
        <v>137.6</v>
      </c>
      <c r="O170" s="4">
        <f>SUM('Working sheet'!V170:X170,'Working sheet'!Z170,'Working sheet'!AB170,'Working sheet'!AD170)</f>
        <v>799.59014653156805</v>
      </c>
    </row>
    <row r="171" spans="1:15" x14ac:dyDescent="0.35">
      <c r="A171" t="s">
        <v>33</v>
      </c>
      <c r="B171">
        <v>2017</v>
      </c>
      <c r="C171" t="s">
        <v>42</v>
      </c>
      <c r="D171" t="str">
        <f t="shared" si="2"/>
        <v>2017 September</v>
      </c>
      <c r="E171" s="4">
        <f>SUM('Working sheet'!E171:N171,'Working sheet'!P171:Q171)</f>
        <v>1624.9</v>
      </c>
      <c r="F171" s="4">
        <f>SUM('Working sheet'!O171,'Working sheet'!R171,'Working sheet'!AA171,'Working sheet'!AC171)</f>
        <v>527.29999999999995</v>
      </c>
      <c r="G171" s="4">
        <f>SUM('Working sheet'!S171,'Working sheet'!T171,'Working sheet'!U171)</f>
        <v>389.9</v>
      </c>
      <c r="H171" s="4">
        <f>SUM('Working sheet'!V171)</f>
        <v>135.69999999999999</v>
      </c>
      <c r="I171" s="4">
        <f>SUM('Working sheet'!W171)</f>
        <v>120.6</v>
      </c>
      <c r="J171" s="4">
        <f>SUM('Working sheet'!Y171)</f>
        <v>126.1</v>
      </c>
      <c r="K171" s="4">
        <f>SUM('Working sheet'!Z171)</f>
        <v>115.7</v>
      </c>
      <c r="L171" s="4">
        <f>SUM('Working sheet'!AB171)</f>
        <v>135.9</v>
      </c>
      <c r="M171" s="4">
        <f>SUM('Working sheet'!AD171)</f>
        <v>124.5</v>
      </c>
      <c r="N171" s="4">
        <f>SUM('Working sheet'!AE171)</f>
        <v>132.4</v>
      </c>
      <c r="O171" s="4">
        <f>SUM('Working sheet'!V171:X171,'Working sheet'!Z171,'Working sheet'!AB171,'Working sheet'!AD171)</f>
        <v>760.5</v>
      </c>
    </row>
    <row r="172" spans="1:15" x14ac:dyDescent="0.35">
      <c r="A172" t="s">
        <v>34</v>
      </c>
      <c r="B172">
        <v>2017</v>
      </c>
      <c r="C172" t="s">
        <v>42</v>
      </c>
      <c r="D172" t="str">
        <f t="shared" si="2"/>
        <v>2017 September</v>
      </c>
      <c r="E172" s="4">
        <f>SUM('Working sheet'!E172:N172,'Working sheet'!P172:Q172)</f>
        <v>1641.1999999999998</v>
      </c>
      <c r="F172" s="4">
        <f>SUM('Working sheet'!O172,'Working sheet'!R172,'Working sheet'!AA172,'Working sheet'!AC172)</f>
        <v>533.20000000000005</v>
      </c>
      <c r="G172" s="4">
        <f>SUM('Working sheet'!S172,'Working sheet'!T172,'Working sheet'!U172)</f>
        <v>414.5</v>
      </c>
      <c r="H172" s="4">
        <f>SUM('Working sheet'!V172)</f>
        <v>135.69999999999999</v>
      </c>
      <c r="I172" s="4">
        <f>SUM('Working sheet'!W172)</f>
        <v>131</v>
      </c>
      <c r="J172" s="4">
        <f>SUM('Working sheet'!Y172)</f>
        <v>130.6</v>
      </c>
      <c r="K172" s="4">
        <f>SUM('Working sheet'!Z172)</f>
        <v>118.3</v>
      </c>
      <c r="L172" s="4">
        <f>SUM('Working sheet'!AB172)</f>
        <v>137.4</v>
      </c>
      <c r="M172" s="4">
        <f>SUM('Working sheet'!AD172)</f>
        <v>127.5</v>
      </c>
      <c r="N172" s="4">
        <f>SUM('Working sheet'!AE172)</f>
        <v>135.19999999999999</v>
      </c>
      <c r="O172" s="4">
        <f>SUM('Working sheet'!V172:X172,'Working sheet'!Z172,'Working sheet'!AB172,'Working sheet'!AD172)</f>
        <v>783.19999999999993</v>
      </c>
    </row>
    <row r="173" spans="1:15" x14ac:dyDescent="0.35">
      <c r="A173" t="s">
        <v>30</v>
      </c>
      <c r="B173">
        <v>2017</v>
      </c>
      <c r="C173" t="s">
        <v>43</v>
      </c>
      <c r="D173" t="str">
        <f t="shared" si="2"/>
        <v>2017 October</v>
      </c>
      <c r="E173" s="4">
        <f>SUM('Working sheet'!E173:N173,'Working sheet'!P173:Q173)</f>
        <v>1659.6</v>
      </c>
      <c r="F173" s="4">
        <f>SUM('Working sheet'!O173,'Working sheet'!R173,'Working sheet'!AA173,'Working sheet'!AC173)</f>
        <v>542.20000000000005</v>
      </c>
      <c r="G173" s="4">
        <f>SUM('Working sheet'!S173,'Working sheet'!T173,'Working sheet'!U173)</f>
        <v>433.99999999999994</v>
      </c>
      <c r="H173" s="4">
        <f>SUM('Working sheet'!V173)</f>
        <v>134.67802930631359</v>
      </c>
      <c r="I173" s="4">
        <f>SUM('Working sheet'!W173)</f>
        <v>138.1</v>
      </c>
      <c r="J173" s="4">
        <f>SUM('Working sheet'!Y173)</f>
        <v>134.19999999999999</v>
      </c>
      <c r="K173" s="4">
        <f>SUM('Working sheet'!Z173)</f>
        <v>121</v>
      </c>
      <c r="L173" s="4">
        <f>SUM('Working sheet'!AB173)</f>
        <v>140.1</v>
      </c>
      <c r="M173" s="4">
        <f>SUM('Working sheet'!AD173)</f>
        <v>130.69999999999999</v>
      </c>
      <c r="N173" s="4">
        <f>SUM('Working sheet'!AE173)</f>
        <v>138.30000000000001</v>
      </c>
      <c r="O173" s="4">
        <f>SUM('Working sheet'!V173:X173,'Working sheet'!Z173,'Working sheet'!AB173,'Working sheet'!AD173)</f>
        <v>802.9780293063136</v>
      </c>
    </row>
    <row r="174" spans="1:15" x14ac:dyDescent="0.35">
      <c r="A174" t="s">
        <v>33</v>
      </c>
      <c r="B174">
        <v>2017</v>
      </c>
      <c r="C174" t="s">
        <v>43</v>
      </c>
      <c r="D174" t="str">
        <f t="shared" si="2"/>
        <v>2017 October</v>
      </c>
      <c r="E174" s="4">
        <f>SUM('Working sheet'!E174:N174,'Working sheet'!P174:Q174)</f>
        <v>1640.6</v>
      </c>
      <c r="F174" s="4">
        <f>SUM('Working sheet'!O174,'Working sheet'!R174,'Working sheet'!AA174,'Working sheet'!AC174)</f>
        <v>529.1</v>
      </c>
      <c r="G174" s="4">
        <f>SUM('Working sheet'!S174,'Working sheet'!T174,'Working sheet'!U174)</f>
        <v>391.5</v>
      </c>
      <c r="H174" s="4">
        <f>SUM('Working sheet'!V174)</f>
        <v>137.30000000000001</v>
      </c>
      <c r="I174" s="4">
        <f>SUM('Working sheet'!W174)</f>
        <v>122.6</v>
      </c>
      <c r="J174" s="4">
        <f>SUM('Working sheet'!Y174)</f>
        <v>126.6</v>
      </c>
      <c r="K174" s="4">
        <f>SUM('Working sheet'!Z174)</f>
        <v>115</v>
      </c>
      <c r="L174" s="4">
        <f>SUM('Working sheet'!AB174)</f>
        <v>136.30000000000001</v>
      </c>
      <c r="M174" s="4">
        <f>SUM('Working sheet'!AD174)</f>
        <v>124.5</v>
      </c>
      <c r="N174" s="4">
        <f>SUM('Working sheet'!AE174)</f>
        <v>133.5</v>
      </c>
      <c r="O174" s="4">
        <f>SUM('Working sheet'!V174:X174,'Working sheet'!Z174,'Working sheet'!AB174,'Working sheet'!AD174)</f>
        <v>764</v>
      </c>
    </row>
    <row r="175" spans="1:15" x14ac:dyDescent="0.35">
      <c r="A175" t="s">
        <v>34</v>
      </c>
      <c r="B175">
        <v>2017</v>
      </c>
      <c r="C175" t="s">
        <v>43</v>
      </c>
      <c r="D175" t="str">
        <f t="shared" si="2"/>
        <v>2017 October</v>
      </c>
      <c r="E175" s="4">
        <f>SUM('Working sheet'!E175:N175,'Working sheet'!P175:Q175)</f>
        <v>1650.9999999999998</v>
      </c>
      <c r="F175" s="4">
        <f>SUM('Working sheet'!O175,'Working sheet'!R175,'Working sheet'!AA175,'Working sheet'!AC175)</f>
        <v>534.9</v>
      </c>
      <c r="G175" s="4">
        <f>SUM('Working sheet'!S175,'Working sheet'!T175,'Working sheet'!U175)</f>
        <v>416.90000000000003</v>
      </c>
      <c r="H175" s="4">
        <f>SUM('Working sheet'!V175)</f>
        <v>137.30000000000001</v>
      </c>
      <c r="I175" s="4">
        <f>SUM('Working sheet'!W175)</f>
        <v>132.19999999999999</v>
      </c>
      <c r="J175" s="4">
        <f>SUM('Working sheet'!Y175)</f>
        <v>131.30000000000001</v>
      </c>
      <c r="K175" s="4">
        <f>SUM('Working sheet'!Z175)</f>
        <v>117.8</v>
      </c>
      <c r="L175" s="4">
        <f>SUM('Working sheet'!AB175)</f>
        <v>137.9</v>
      </c>
      <c r="M175" s="4">
        <f>SUM('Working sheet'!AD175)</f>
        <v>127.7</v>
      </c>
      <c r="N175" s="4">
        <f>SUM('Working sheet'!AE175)</f>
        <v>136.1</v>
      </c>
      <c r="O175" s="4">
        <f>SUM('Working sheet'!V175:X175,'Working sheet'!Z175,'Working sheet'!AB175,'Working sheet'!AD175)</f>
        <v>786.5</v>
      </c>
    </row>
    <row r="176" spans="1:15" x14ac:dyDescent="0.35">
      <c r="A176" t="s">
        <v>30</v>
      </c>
      <c r="B176">
        <v>2017</v>
      </c>
      <c r="C176" t="s">
        <v>45</v>
      </c>
      <c r="D176" t="str">
        <f t="shared" si="2"/>
        <v>2017 November</v>
      </c>
      <c r="E176" s="4">
        <f>SUM('Working sheet'!E176:N176,'Working sheet'!P176:Q176)</f>
        <v>1685.8000000000002</v>
      </c>
      <c r="F176" s="4">
        <f>SUM('Working sheet'!O176,'Working sheet'!R176,'Working sheet'!AA176,'Working sheet'!AC176)</f>
        <v>545.79999999999995</v>
      </c>
      <c r="G176" s="4">
        <f>SUM('Working sheet'!S176,'Working sheet'!T176,'Working sheet'!U176)</f>
        <v>437</v>
      </c>
      <c r="H176" s="4">
        <f>SUM('Working sheet'!V176)</f>
        <v>136.13560586126272</v>
      </c>
      <c r="I176" s="4">
        <f>SUM('Working sheet'!W176)</f>
        <v>141.1</v>
      </c>
      <c r="J176" s="4">
        <f>SUM('Working sheet'!Y176)</f>
        <v>135.80000000000001</v>
      </c>
      <c r="K176" s="4">
        <f>SUM('Working sheet'!Z176)</f>
        <v>121.6</v>
      </c>
      <c r="L176" s="4">
        <f>SUM('Working sheet'!AB176)</f>
        <v>141.5</v>
      </c>
      <c r="M176" s="4">
        <f>SUM('Working sheet'!AD176)</f>
        <v>131.69999999999999</v>
      </c>
      <c r="N176" s="4">
        <f>SUM('Working sheet'!AE176)</f>
        <v>140</v>
      </c>
      <c r="O176" s="4">
        <f>SUM('Working sheet'!V176:X176,'Working sheet'!Z176,'Working sheet'!AB176,'Working sheet'!AD176)</f>
        <v>811.43560586126273</v>
      </c>
    </row>
    <row r="177" spans="1:15" x14ac:dyDescent="0.35">
      <c r="A177" t="s">
        <v>33</v>
      </c>
      <c r="B177">
        <v>2017</v>
      </c>
      <c r="C177" t="s">
        <v>45</v>
      </c>
      <c r="D177" t="str">
        <f t="shared" si="2"/>
        <v>2017 November</v>
      </c>
      <c r="E177" s="4">
        <f>SUM('Working sheet'!E177:N177,'Working sheet'!P177:Q177)</f>
        <v>1671.3</v>
      </c>
      <c r="F177" s="4">
        <f>SUM('Working sheet'!O177,'Working sheet'!R177,'Working sheet'!AA177,'Working sheet'!AC177)</f>
        <v>531.6</v>
      </c>
      <c r="G177" s="4">
        <f>SUM('Working sheet'!S177,'Working sheet'!T177,'Working sheet'!U177)</f>
        <v>393.9</v>
      </c>
      <c r="H177" s="4">
        <f>SUM('Working sheet'!V177)</f>
        <v>138.6</v>
      </c>
      <c r="I177" s="4">
        <f>SUM('Working sheet'!W177)</f>
        <v>125.7</v>
      </c>
      <c r="J177" s="4">
        <f>SUM('Working sheet'!Y177)</f>
        <v>127.4</v>
      </c>
      <c r="K177" s="4">
        <f>SUM('Working sheet'!Z177)</f>
        <v>115.3</v>
      </c>
      <c r="L177" s="4">
        <f>SUM('Working sheet'!AB177)</f>
        <v>136.6</v>
      </c>
      <c r="M177" s="4">
        <f>SUM('Working sheet'!AD177)</f>
        <v>124.9</v>
      </c>
      <c r="N177" s="4">
        <f>SUM('Working sheet'!AE177)</f>
        <v>134.80000000000001</v>
      </c>
      <c r="O177" s="4">
        <f>SUM('Working sheet'!V177:X177,'Working sheet'!Z177,'Working sheet'!AB177,'Working sheet'!AD177)</f>
        <v>769.9</v>
      </c>
    </row>
    <row r="178" spans="1:15" x14ac:dyDescent="0.35">
      <c r="A178" t="s">
        <v>34</v>
      </c>
      <c r="B178">
        <v>2017</v>
      </c>
      <c r="C178" t="s">
        <v>45</v>
      </c>
      <c r="D178" t="str">
        <f t="shared" si="2"/>
        <v>2017 November</v>
      </c>
      <c r="E178" s="4">
        <f>SUM('Working sheet'!E178:N178,'Working sheet'!P178:Q178)</f>
        <v>1679</v>
      </c>
      <c r="F178" s="4">
        <f>SUM('Working sheet'!O178,'Working sheet'!R178,'Working sheet'!AA178,'Working sheet'!AC178)</f>
        <v>538.09999999999991</v>
      </c>
      <c r="G178" s="4">
        <f>SUM('Working sheet'!S178,'Working sheet'!T178,'Working sheet'!U178)</f>
        <v>419.6</v>
      </c>
      <c r="H178" s="4">
        <f>SUM('Working sheet'!V178)</f>
        <v>138.6</v>
      </c>
      <c r="I178" s="4">
        <f>SUM('Working sheet'!W178)</f>
        <v>135.30000000000001</v>
      </c>
      <c r="J178" s="4">
        <f>SUM('Working sheet'!Y178)</f>
        <v>132.6</v>
      </c>
      <c r="K178" s="4">
        <f>SUM('Working sheet'!Z178)</f>
        <v>118.3</v>
      </c>
      <c r="L178" s="4">
        <f>SUM('Working sheet'!AB178)</f>
        <v>138.6</v>
      </c>
      <c r="M178" s="4">
        <f>SUM('Working sheet'!AD178)</f>
        <v>128.4</v>
      </c>
      <c r="N178" s="4">
        <f>SUM('Working sheet'!AE178)</f>
        <v>137.6</v>
      </c>
      <c r="O178" s="4">
        <f>SUM('Working sheet'!V178:X178,'Working sheet'!Z178,'Working sheet'!AB178,'Working sheet'!AD178)</f>
        <v>793.59999999999991</v>
      </c>
    </row>
    <row r="179" spans="1:15" x14ac:dyDescent="0.35">
      <c r="A179" t="s">
        <v>30</v>
      </c>
      <c r="B179">
        <v>2017</v>
      </c>
      <c r="C179" t="s">
        <v>46</v>
      </c>
      <c r="D179" t="str">
        <f t="shared" si="2"/>
        <v>2017 December</v>
      </c>
      <c r="E179" s="4">
        <f>SUM('Working sheet'!E179:N179,'Working sheet'!P179:Q179)</f>
        <v>1682.5000000000002</v>
      </c>
      <c r="F179" s="4">
        <f>SUM('Working sheet'!O179,'Working sheet'!R179,'Working sheet'!AA179,'Working sheet'!AC179)</f>
        <v>545.49999999999989</v>
      </c>
      <c r="G179" s="4">
        <f>SUM('Working sheet'!S179,'Working sheet'!T179,'Working sheet'!U179)</f>
        <v>437.09999999999997</v>
      </c>
      <c r="H179" s="4">
        <f>SUM('Working sheet'!V179)</f>
        <v>137.58712117225255</v>
      </c>
      <c r="I179" s="4">
        <f>SUM('Working sheet'!W179)</f>
        <v>142.6</v>
      </c>
      <c r="J179" s="4">
        <f>SUM('Working sheet'!Y179)</f>
        <v>136.1</v>
      </c>
      <c r="K179" s="4">
        <f>SUM('Working sheet'!Z179)</f>
        <v>122</v>
      </c>
      <c r="L179" s="4">
        <f>SUM('Working sheet'!AB179)</f>
        <v>141.1</v>
      </c>
      <c r="M179" s="4">
        <f>SUM('Working sheet'!AD179)</f>
        <v>131.9</v>
      </c>
      <c r="N179" s="4">
        <f>SUM('Working sheet'!AE179)</f>
        <v>139.80000000000001</v>
      </c>
      <c r="O179" s="4">
        <f>SUM('Working sheet'!V179:X179,'Working sheet'!Z179,'Working sheet'!AB179,'Working sheet'!AD179)</f>
        <v>814.68712117225255</v>
      </c>
    </row>
    <row r="180" spans="1:15" x14ac:dyDescent="0.35">
      <c r="A180" t="s">
        <v>33</v>
      </c>
      <c r="B180">
        <v>2017</v>
      </c>
      <c r="C180" t="s">
        <v>46</v>
      </c>
      <c r="D180" t="str">
        <f t="shared" si="2"/>
        <v>2017 December</v>
      </c>
      <c r="E180" s="4">
        <f>SUM('Working sheet'!E180:N180,'Working sheet'!P180:Q180)</f>
        <v>1641.8</v>
      </c>
      <c r="F180" s="4">
        <f>SUM('Working sheet'!O180,'Working sheet'!R180,'Working sheet'!AA180,'Working sheet'!AC180)</f>
        <v>532.9</v>
      </c>
      <c r="G180" s="4">
        <f>SUM('Working sheet'!S180,'Working sheet'!T180,'Working sheet'!U180)</f>
        <v>395.2</v>
      </c>
      <c r="H180" s="4">
        <f>SUM('Working sheet'!V180)</f>
        <v>139.1</v>
      </c>
      <c r="I180" s="4">
        <f>SUM('Working sheet'!W180)</f>
        <v>126.8</v>
      </c>
      <c r="J180" s="4">
        <f>SUM('Working sheet'!Y180)</f>
        <v>128.19999999999999</v>
      </c>
      <c r="K180" s="4">
        <f>SUM('Working sheet'!Z180)</f>
        <v>115.3</v>
      </c>
      <c r="L180" s="4">
        <f>SUM('Working sheet'!AB180)</f>
        <v>136.69999999999999</v>
      </c>
      <c r="M180" s="4">
        <f>SUM('Working sheet'!AD180)</f>
        <v>125.1</v>
      </c>
      <c r="N180" s="4">
        <f>SUM('Working sheet'!AE180)</f>
        <v>134.1</v>
      </c>
      <c r="O180" s="4">
        <f>SUM('Working sheet'!V180:X180,'Working sheet'!Z180,'Working sheet'!AB180,'Working sheet'!AD180)</f>
        <v>772.30000000000007</v>
      </c>
    </row>
    <row r="181" spans="1:15" x14ac:dyDescent="0.35">
      <c r="A181" t="s">
        <v>34</v>
      </c>
      <c r="B181">
        <v>2017</v>
      </c>
      <c r="C181" t="s">
        <v>46</v>
      </c>
      <c r="D181" t="str">
        <f t="shared" si="2"/>
        <v>2017 December</v>
      </c>
      <c r="E181" s="4">
        <f>SUM('Working sheet'!E181:N181,'Working sheet'!P181:Q181)</f>
        <v>1666.1999999999998</v>
      </c>
      <c r="F181" s="4">
        <f>SUM('Working sheet'!O181,'Working sheet'!R181,'Working sheet'!AA181,'Working sheet'!AC181)</f>
        <v>538.5</v>
      </c>
      <c r="G181" s="4">
        <f>SUM('Working sheet'!S181,'Working sheet'!T181,'Working sheet'!U181)</f>
        <v>420.2</v>
      </c>
      <c r="H181" s="4">
        <f>SUM('Working sheet'!V181)</f>
        <v>139.1</v>
      </c>
      <c r="I181" s="4">
        <f>SUM('Working sheet'!W181)</f>
        <v>136.6</v>
      </c>
      <c r="J181" s="4">
        <f>SUM('Working sheet'!Y181)</f>
        <v>133.1</v>
      </c>
      <c r="K181" s="4">
        <f>SUM('Working sheet'!Z181)</f>
        <v>118.5</v>
      </c>
      <c r="L181" s="4">
        <f>SUM('Working sheet'!AB181)</f>
        <v>138.5</v>
      </c>
      <c r="M181" s="4">
        <f>SUM('Working sheet'!AD181)</f>
        <v>128.6</v>
      </c>
      <c r="N181" s="4">
        <f>SUM('Working sheet'!AE181)</f>
        <v>137.19999999999999</v>
      </c>
      <c r="O181" s="4">
        <f>SUM('Working sheet'!V181:X181,'Working sheet'!Z181,'Working sheet'!AB181,'Working sheet'!AD181)</f>
        <v>796</v>
      </c>
    </row>
    <row r="182" spans="1:15" x14ac:dyDescent="0.35">
      <c r="A182" t="s">
        <v>30</v>
      </c>
      <c r="B182">
        <v>2018</v>
      </c>
      <c r="C182" t="s">
        <v>31</v>
      </c>
      <c r="D182" t="str">
        <f t="shared" si="2"/>
        <v>2018 January</v>
      </c>
      <c r="E182" s="4">
        <f>SUM('Working sheet'!E182:N182,'Working sheet'!P182:Q182)</f>
        <v>1669.5</v>
      </c>
      <c r="F182" s="4">
        <f>SUM('Working sheet'!O182,'Working sheet'!R182,'Working sheet'!AA182,'Working sheet'!AC182)</f>
        <v>547.69999999999993</v>
      </c>
      <c r="G182" s="4">
        <f>SUM('Working sheet'!S182,'Working sheet'!T182,'Working sheet'!U182)</f>
        <v>438.1</v>
      </c>
      <c r="H182" s="4">
        <f>SUM('Working sheet'!V182)</f>
        <v>138.59742423445053</v>
      </c>
      <c r="I182" s="4">
        <f>SUM('Working sheet'!W182)</f>
        <v>142.30000000000001</v>
      </c>
      <c r="J182" s="4">
        <f>SUM('Working sheet'!Y182)</f>
        <v>136</v>
      </c>
      <c r="K182" s="4">
        <f>SUM('Working sheet'!Z182)</f>
        <v>122.7</v>
      </c>
      <c r="L182" s="4">
        <f>SUM('Working sheet'!AB182)</f>
        <v>141.6</v>
      </c>
      <c r="M182" s="4">
        <f>SUM('Working sheet'!AD182)</f>
        <v>132.30000000000001</v>
      </c>
      <c r="N182" s="4">
        <f>SUM('Working sheet'!AE182)</f>
        <v>139.30000000000001</v>
      </c>
      <c r="O182" s="4">
        <f>SUM('Working sheet'!V182:X182,'Working sheet'!Z182,'Working sheet'!AB182,'Working sheet'!AD182)</f>
        <v>817.29742423445055</v>
      </c>
    </row>
    <row r="183" spans="1:15" x14ac:dyDescent="0.35">
      <c r="A183" t="s">
        <v>33</v>
      </c>
      <c r="B183">
        <v>2018</v>
      </c>
      <c r="C183" t="s">
        <v>31</v>
      </c>
      <c r="D183" t="str">
        <f t="shared" si="2"/>
        <v>2018 January</v>
      </c>
      <c r="E183" s="4">
        <f>SUM('Working sheet'!E183:N183,'Working sheet'!P183:Q183)</f>
        <v>1622.4</v>
      </c>
      <c r="F183" s="4">
        <f>SUM('Working sheet'!O183,'Working sheet'!R183,'Working sheet'!AA183,'Working sheet'!AC183)</f>
        <v>535.29999999999995</v>
      </c>
      <c r="G183" s="4">
        <f>SUM('Working sheet'!S183,'Working sheet'!T183,'Working sheet'!U183)</f>
        <v>396.29999999999995</v>
      </c>
      <c r="H183" s="4">
        <f>SUM('Working sheet'!V183)</f>
        <v>140.4</v>
      </c>
      <c r="I183" s="4">
        <f>SUM('Working sheet'!W183)</f>
        <v>127.3</v>
      </c>
      <c r="J183" s="4">
        <f>SUM('Working sheet'!Y183)</f>
        <v>129</v>
      </c>
      <c r="K183" s="4">
        <f>SUM('Working sheet'!Z183)</f>
        <v>116.3</v>
      </c>
      <c r="L183" s="4">
        <f>SUM('Working sheet'!AB183)</f>
        <v>137.1</v>
      </c>
      <c r="M183" s="4">
        <f>SUM('Working sheet'!AD183)</f>
        <v>125.8</v>
      </c>
      <c r="N183" s="4">
        <f>SUM('Working sheet'!AE183)</f>
        <v>134.1</v>
      </c>
      <c r="O183" s="4">
        <f>SUM('Working sheet'!V183:X183,'Working sheet'!Z183,'Working sheet'!AB183,'Working sheet'!AD183)</f>
        <v>776.4</v>
      </c>
    </row>
    <row r="184" spans="1:15" x14ac:dyDescent="0.35">
      <c r="A184" t="s">
        <v>34</v>
      </c>
      <c r="B184">
        <v>2018</v>
      </c>
      <c r="C184" t="s">
        <v>31</v>
      </c>
      <c r="D184" t="str">
        <f t="shared" si="2"/>
        <v>2018 January</v>
      </c>
      <c r="E184" s="4">
        <f>SUM('Working sheet'!E184:N184,'Working sheet'!P184:Q184)</f>
        <v>1650.9</v>
      </c>
      <c r="F184" s="4">
        <f>SUM('Working sheet'!O184,'Working sheet'!R184,'Working sheet'!AA184,'Working sheet'!AC184)</f>
        <v>540.69999999999993</v>
      </c>
      <c r="G184" s="4">
        <f>SUM('Working sheet'!S184,'Working sheet'!T184,'Working sheet'!U184)</f>
        <v>421.3</v>
      </c>
      <c r="H184" s="4">
        <f>SUM('Working sheet'!V184)</f>
        <v>140.4</v>
      </c>
      <c r="I184" s="4">
        <f>SUM('Working sheet'!W184)</f>
        <v>136.6</v>
      </c>
      <c r="J184" s="4">
        <f>SUM('Working sheet'!Y184)</f>
        <v>133.30000000000001</v>
      </c>
      <c r="K184" s="4">
        <f>SUM('Working sheet'!Z184)</f>
        <v>119.3</v>
      </c>
      <c r="L184" s="4">
        <f>SUM('Working sheet'!AB184)</f>
        <v>139</v>
      </c>
      <c r="M184" s="4">
        <f>SUM('Working sheet'!AD184)</f>
        <v>129.1</v>
      </c>
      <c r="N184" s="4">
        <f>SUM('Working sheet'!AE184)</f>
        <v>136.9</v>
      </c>
      <c r="O184" s="4">
        <f>SUM('Working sheet'!V184:X184,'Working sheet'!Z184,'Working sheet'!AB184,'Working sheet'!AD184)</f>
        <v>799.3</v>
      </c>
    </row>
    <row r="185" spans="1:15" x14ac:dyDescent="0.35">
      <c r="A185" t="s">
        <v>30</v>
      </c>
      <c r="B185">
        <v>2018</v>
      </c>
      <c r="C185" t="s">
        <v>35</v>
      </c>
      <c r="D185" t="str">
        <f t="shared" si="2"/>
        <v>2018 February</v>
      </c>
      <c r="E185" s="4">
        <f>SUM('Working sheet'!E185:N185,'Working sheet'!P185:Q185)</f>
        <v>1651</v>
      </c>
      <c r="F185" s="4">
        <f>SUM('Working sheet'!O185,'Working sheet'!R185,'Working sheet'!AA185,'Working sheet'!AC185)</f>
        <v>546.90000000000009</v>
      </c>
      <c r="G185" s="4">
        <f>SUM('Working sheet'!S185,'Working sheet'!T185,'Working sheet'!U185)</f>
        <v>438.90000000000003</v>
      </c>
      <c r="H185" s="4">
        <f>SUM('Working sheet'!V185)</f>
        <v>139.51948484689009</v>
      </c>
      <c r="I185" s="4">
        <f>SUM('Working sheet'!W185)</f>
        <v>142.4</v>
      </c>
      <c r="J185" s="4">
        <f>SUM('Working sheet'!Y185)</f>
        <v>136.19999999999999</v>
      </c>
      <c r="K185" s="4">
        <f>SUM('Working sheet'!Z185)</f>
        <v>123.3</v>
      </c>
      <c r="L185" s="4">
        <f>SUM('Working sheet'!AB185)</f>
        <v>141.5</v>
      </c>
      <c r="M185" s="4">
        <f>SUM('Working sheet'!AD185)</f>
        <v>132.5</v>
      </c>
      <c r="N185" s="4">
        <f>SUM('Working sheet'!AE185)</f>
        <v>138.5</v>
      </c>
      <c r="O185" s="4">
        <f>SUM('Working sheet'!V185:X185,'Working sheet'!Z185,'Working sheet'!AB185,'Working sheet'!AD185)</f>
        <v>819.11948484689003</v>
      </c>
    </row>
    <row r="186" spans="1:15" x14ac:dyDescent="0.35">
      <c r="A186" t="s">
        <v>33</v>
      </c>
      <c r="B186">
        <v>2018</v>
      </c>
      <c r="C186" t="s">
        <v>35</v>
      </c>
      <c r="D186" t="str">
        <f t="shared" si="2"/>
        <v>2018 February</v>
      </c>
      <c r="E186" s="4">
        <f>SUM('Working sheet'!E186:N186,'Working sheet'!P186:Q186)</f>
        <v>1602</v>
      </c>
      <c r="F186" s="4">
        <f>SUM('Working sheet'!O186,'Working sheet'!R186,'Working sheet'!AA186,'Working sheet'!AC186)</f>
        <v>537.90000000000009</v>
      </c>
      <c r="G186" s="4">
        <f>SUM('Working sheet'!S186,'Working sheet'!T186,'Working sheet'!U186)</f>
        <v>397.09999999999997</v>
      </c>
      <c r="H186" s="4">
        <f>SUM('Working sheet'!V186)</f>
        <v>141.30000000000001</v>
      </c>
      <c r="I186" s="4">
        <f>SUM('Working sheet'!W186)</f>
        <v>127.3</v>
      </c>
      <c r="J186" s="4">
        <f>SUM('Working sheet'!Y186)</f>
        <v>129.80000000000001</v>
      </c>
      <c r="K186" s="4">
        <f>SUM('Working sheet'!Z186)</f>
        <v>117.4</v>
      </c>
      <c r="L186" s="4">
        <f>SUM('Working sheet'!AB186)</f>
        <v>137.19999999999999</v>
      </c>
      <c r="M186" s="4">
        <f>SUM('Working sheet'!AD186)</f>
        <v>126.5</v>
      </c>
      <c r="N186" s="4">
        <f>SUM('Working sheet'!AE186)</f>
        <v>134</v>
      </c>
      <c r="O186" s="4">
        <f>SUM('Working sheet'!V186:X186,'Working sheet'!Z186,'Working sheet'!AB186,'Working sheet'!AD186)</f>
        <v>779.59999999999991</v>
      </c>
    </row>
    <row r="187" spans="1:15" x14ac:dyDescent="0.35">
      <c r="A187" t="s">
        <v>34</v>
      </c>
      <c r="B187">
        <v>2018</v>
      </c>
      <c r="C187" t="s">
        <v>35</v>
      </c>
      <c r="D187" t="str">
        <f t="shared" si="2"/>
        <v>2018 February</v>
      </c>
      <c r="E187" s="4">
        <f>SUM('Working sheet'!E187:N187,'Working sheet'!P187:Q187)</f>
        <v>1631.7999999999997</v>
      </c>
      <c r="F187" s="4">
        <f>SUM('Working sheet'!O187,'Working sheet'!R187,'Working sheet'!AA187,'Working sheet'!AC187)</f>
        <v>541.1</v>
      </c>
      <c r="G187" s="4">
        <f>SUM('Working sheet'!S187,'Working sheet'!T187,'Working sheet'!U187)</f>
        <v>422</v>
      </c>
      <c r="H187" s="4">
        <f>SUM('Working sheet'!V187)</f>
        <v>141.30000000000001</v>
      </c>
      <c r="I187" s="4">
        <f>SUM('Working sheet'!W187)</f>
        <v>136.69999999999999</v>
      </c>
      <c r="J187" s="4">
        <f>SUM('Working sheet'!Y187)</f>
        <v>133.80000000000001</v>
      </c>
      <c r="K187" s="4">
        <f>SUM('Working sheet'!Z187)</f>
        <v>120.2</v>
      </c>
      <c r="L187" s="4">
        <f>SUM('Working sheet'!AB187)</f>
        <v>139</v>
      </c>
      <c r="M187" s="4">
        <f>SUM('Working sheet'!AD187)</f>
        <v>129.6</v>
      </c>
      <c r="N187" s="4">
        <f>SUM('Working sheet'!AE187)</f>
        <v>136.4</v>
      </c>
      <c r="O187" s="4">
        <f>SUM('Working sheet'!V187:X187,'Working sheet'!Z187,'Working sheet'!AB187,'Working sheet'!AD187)</f>
        <v>802</v>
      </c>
    </row>
    <row r="188" spans="1:15" x14ac:dyDescent="0.35">
      <c r="A188" t="s">
        <v>30</v>
      </c>
      <c r="B188">
        <v>2018</v>
      </c>
      <c r="C188" t="s">
        <v>36</v>
      </c>
      <c r="D188" t="str">
        <f t="shared" si="2"/>
        <v>2018 March</v>
      </c>
      <c r="E188" s="4">
        <f>SUM('Working sheet'!E188:N188,'Working sheet'!P188:Q188)</f>
        <v>1650.7999999999997</v>
      </c>
      <c r="F188" s="4">
        <f>SUM('Working sheet'!O188,'Working sheet'!R188,'Working sheet'!AA188,'Working sheet'!AC188)</f>
        <v>550.70000000000005</v>
      </c>
      <c r="G188" s="4">
        <f>SUM('Working sheet'!S188,'Working sheet'!T188,'Working sheet'!U188)</f>
        <v>440.5</v>
      </c>
      <c r="H188" s="4">
        <f>SUM('Working sheet'!V188)</f>
        <v>140.58389696937803</v>
      </c>
      <c r="I188" s="4">
        <f>SUM('Working sheet'!W188)</f>
        <v>142.6</v>
      </c>
      <c r="J188" s="4">
        <f>SUM('Working sheet'!Y188)</f>
        <v>136.69999999999999</v>
      </c>
      <c r="K188" s="4">
        <f>SUM('Working sheet'!Z188)</f>
        <v>124.6</v>
      </c>
      <c r="L188" s="4">
        <f>SUM('Working sheet'!AB188)</f>
        <v>142.69999999999999</v>
      </c>
      <c r="M188" s="4">
        <f>SUM('Working sheet'!AD188)</f>
        <v>133.30000000000001</v>
      </c>
      <c r="N188" s="4">
        <f>SUM('Working sheet'!AE188)</f>
        <v>138.69999999999999</v>
      </c>
      <c r="O188" s="4">
        <f>SUM('Working sheet'!V188:X188,'Working sheet'!Z188,'Working sheet'!AB188,'Working sheet'!AD188)</f>
        <v>823.68389696937788</v>
      </c>
    </row>
    <row r="189" spans="1:15" x14ac:dyDescent="0.35">
      <c r="A189" t="s">
        <v>33</v>
      </c>
      <c r="B189">
        <v>2018</v>
      </c>
      <c r="C189" t="s">
        <v>36</v>
      </c>
      <c r="D189" t="str">
        <f t="shared" si="2"/>
        <v>2018 March</v>
      </c>
      <c r="E189" s="4">
        <f>SUM('Working sheet'!E189:N189,'Working sheet'!P189:Q189)</f>
        <v>1589.3</v>
      </c>
      <c r="F189" s="4">
        <f>SUM('Working sheet'!O189,'Working sheet'!R189,'Working sheet'!AA189,'Working sheet'!AC189)</f>
        <v>539.4</v>
      </c>
      <c r="G189" s="4">
        <f>SUM('Working sheet'!S189,'Working sheet'!T189,'Working sheet'!U189)</f>
        <v>398.59999999999997</v>
      </c>
      <c r="H189" s="4">
        <f>SUM('Working sheet'!V189)</f>
        <v>142</v>
      </c>
      <c r="I189" s="4">
        <f>SUM('Working sheet'!W189)</f>
        <v>126.4</v>
      </c>
      <c r="J189" s="4">
        <f>SUM('Working sheet'!Y189)</f>
        <v>130.5</v>
      </c>
      <c r="K189" s="4">
        <f>SUM('Working sheet'!Z189)</f>
        <v>117.8</v>
      </c>
      <c r="L189" s="4">
        <f>SUM('Working sheet'!AB189)</f>
        <v>137.80000000000001</v>
      </c>
      <c r="M189" s="4">
        <f>SUM('Working sheet'!AD189)</f>
        <v>127.1</v>
      </c>
      <c r="N189" s="4">
        <f>SUM('Working sheet'!AE189)</f>
        <v>134</v>
      </c>
      <c r="O189" s="4">
        <f>SUM('Working sheet'!V189:X189,'Working sheet'!Z189,'Working sheet'!AB189,'Working sheet'!AD189)</f>
        <v>781.9</v>
      </c>
    </row>
    <row r="190" spans="1:15" x14ac:dyDescent="0.35">
      <c r="A190" t="s">
        <v>34</v>
      </c>
      <c r="B190">
        <v>2018</v>
      </c>
      <c r="C190" t="s">
        <v>36</v>
      </c>
      <c r="D190" t="str">
        <f t="shared" si="2"/>
        <v>2018 March</v>
      </c>
      <c r="E190" s="4">
        <f>SUM('Working sheet'!E190:N190,'Working sheet'!P190:Q190)</f>
        <v>1626.9</v>
      </c>
      <c r="F190" s="4">
        <f>SUM('Working sheet'!O190,'Working sheet'!R190,'Working sheet'!AA190,'Working sheet'!AC190)</f>
        <v>544</v>
      </c>
      <c r="G190" s="4">
        <f>SUM('Working sheet'!S190,'Working sheet'!T190,'Working sheet'!U190)</f>
        <v>423.6</v>
      </c>
      <c r="H190" s="4">
        <f>SUM('Working sheet'!V190)</f>
        <v>142</v>
      </c>
      <c r="I190" s="4">
        <f>SUM('Working sheet'!W190)</f>
        <v>136.5</v>
      </c>
      <c r="J190" s="4">
        <f>SUM('Working sheet'!Y190)</f>
        <v>134.30000000000001</v>
      </c>
      <c r="K190" s="4">
        <f>SUM('Working sheet'!Z190)</f>
        <v>121</v>
      </c>
      <c r="L190" s="4">
        <f>SUM('Working sheet'!AB190)</f>
        <v>139.80000000000001</v>
      </c>
      <c r="M190" s="4">
        <f>SUM('Working sheet'!AD190)</f>
        <v>130.30000000000001</v>
      </c>
      <c r="N190" s="4">
        <f>SUM('Working sheet'!AE190)</f>
        <v>136.5</v>
      </c>
      <c r="O190" s="4">
        <f>SUM('Working sheet'!V190:X190,'Working sheet'!Z190,'Working sheet'!AB190,'Working sheet'!AD190)</f>
        <v>805.2</v>
      </c>
    </row>
    <row r="191" spans="1:15" x14ac:dyDescent="0.35">
      <c r="A191" t="s">
        <v>30</v>
      </c>
      <c r="B191">
        <v>2018</v>
      </c>
      <c r="C191" t="s">
        <v>37</v>
      </c>
      <c r="D191" t="str">
        <f t="shared" si="2"/>
        <v>2018 April</v>
      </c>
      <c r="E191" s="4">
        <f>SUM('Working sheet'!E191:N191,'Working sheet'!P191:Q191)</f>
        <v>1648.1</v>
      </c>
      <c r="F191" s="4">
        <f>SUM('Working sheet'!O191,'Working sheet'!R191,'Working sheet'!AA191,'Working sheet'!AC191)</f>
        <v>554.4</v>
      </c>
      <c r="G191" s="4">
        <f>SUM('Working sheet'!S191,'Working sheet'!T191,'Working sheet'!U191)</f>
        <v>442.5</v>
      </c>
      <c r="H191" s="4">
        <f>SUM('Working sheet'!V191)</f>
        <v>141.43677939387561</v>
      </c>
      <c r="I191" s="4">
        <f>SUM('Working sheet'!W191)</f>
        <v>143.80000000000001</v>
      </c>
      <c r="J191" s="4">
        <f>SUM('Working sheet'!Y191)</f>
        <v>137.6</v>
      </c>
      <c r="K191" s="4">
        <f>SUM('Working sheet'!Z191)</f>
        <v>125.3</v>
      </c>
      <c r="L191" s="4">
        <f>SUM('Working sheet'!AB191)</f>
        <v>143.69999999999999</v>
      </c>
      <c r="M191" s="4">
        <f>SUM('Working sheet'!AD191)</f>
        <v>134.19999999999999</v>
      </c>
      <c r="N191" s="4">
        <f>SUM('Working sheet'!AE191)</f>
        <v>139.1</v>
      </c>
      <c r="O191" s="4">
        <f>SUM('Working sheet'!V191:X191,'Working sheet'!Z191,'Working sheet'!AB191,'Working sheet'!AD191)</f>
        <v>829.33677939387553</v>
      </c>
    </row>
    <row r="192" spans="1:15" x14ac:dyDescent="0.35">
      <c r="A192" t="s">
        <v>33</v>
      </c>
      <c r="B192">
        <v>2018</v>
      </c>
      <c r="C192" t="s">
        <v>37</v>
      </c>
      <c r="D192" t="str">
        <f t="shared" si="2"/>
        <v>2018 April</v>
      </c>
      <c r="E192" s="4">
        <f>SUM('Working sheet'!E192:N192,'Working sheet'!P192:Q192)</f>
        <v>1593.5000000000002</v>
      </c>
      <c r="F192" s="4">
        <f>SUM('Working sheet'!O192,'Working sheet'!R192,'Working sheet'!AA192,'Working sheet'!AC192)</f>
        <v>540.9</v>
      </c>
      <c r="G192" s="4">
        <f>SUM('Working sheet'!S192,'Working sheet'!T192,'Working sheet'!U192)</f>
        <v>401.40000000000003</v>
      </c>
      <c r="H192" s="4">
        <f>SUM('Working sheet'!V192)</f>
        <v>142.9</v>
      </c>
      <c r="I192" s="4">
        <f>SUM('Working sheet'!W192)</f>
        <v>124.6</v>
      </c>
      <c r="J192" s="4">
        <f>SUM('Working sheet'!Y192)</f>
        <v>131.30000000000001</v>
      </c>
      <c r="K192" s="4">
        <f>SUM('Working sheet'!Z192)</f>
        <v>118.9</v>
      </c>
      <c r="L192" s="4">
        <f>SUM('Working sheet'!AB192)</f>
        <v>139.69999999999999</v>
      </c>
      <c r="M192" s="4">
        <f>SUM('Working sheet'!AD192)</f>
        <v>128.19999999999999</v>
      </c>
      <c r="N192" s="4">
        <f>SUM('Working sheet'!AE192)</f>
        <v>134.80000000000001</v>
      </c>
      <c r="O192" s="4">
        <f>SUM('Working sheet'!V192:X192,'Working sheet'!Z192,'Working sheet'!AB192,'Working sheet'!AD192)</f>
        <v>786.10000000000014</v>
      </c>
    </row>
    <row r="193" spans="1:15" x14ac:dyDescent="0.35">
      <c r="A193" t="s">
        <v>34</v>
      </c>
      <c r="B193">
        <v>2018</v>
      </c>
      <c r="C193" t="s">
        <v>37</v>
      </c>
      <c r="D193" t="str">
        <f t="shared" si="2"/>
        <v>2018 April</v>
      </c>
      <c r="E193" s="4">
        <f>SUM('Working sheet'!E193:N193,'Working sheet'!P193:Q193)</f>
        <v>1627.5000000000002</v>
      </c>
      <c r="F193" s="4">
        <f>SUM('Working sheet'!O193,'Working sheet'!R193,'Working sheet'!AA193,'Working sheet'!AC193)</f>
        <v>547</v>
      </c>
      <c r="G193" s="4">
        <f>SUM('Working sheet'!S193,'Working sheet'!T193,'Working sheet'!U193)</f>
        <v>426</v>
      </c>
      <c r="H193" s="4">
        <f>SUM('Working sheet'!V193)</f>
        <v>142.9</v>
      </c>
      <c r="I193" s="4">
        <f>SUM('Working sheet'!W193)</f>
        <v>136.5</v>
      </c>
      <c r="J193" s="4">
        <f>SUM('Working sheet'!Y193)</f>
        <v>135.19999999999999</v>
      </c>
      <c r="K193" s="4">
        <f>SUM('Working sheet'!Z193)</f>
        <v>121.9</v>
      </c>
      <c r="L193" s="4">
        <f>SUM('Working sheet'!AB193)</f>
        <v>141.4</v>
      </c>
      <c r="M193" s="4">
        <f>SUM('Working sheet'!AD193)</f>
        <v>131.30000000000001</v>
      </c>
      <c r="N193" s="4">
        <f>SUM('Working sheet'!AE193)</f>
        <v>137.1</v>
      </c>
      <c r="O193" s="4">
        <f>SUM('Working sheet'!V193:X193,'Working sheet'!Z193,'Working sheet'!AB193,'Working sheet'!AD193)</f>
        <v>810.59999999999991</v>
      </c>
    </row>
    <row r="194" spans="1:15" x14ac:dyDescent="0.35">
      <c r="A194" t="s">
        <v>30</v>
      </c>
      <c r="B194">
        <v>2018</v>
      </c>
      <c r="C194" t="s">
        <v>38</v>
      </c>
      <c r="D194" t="str">
        <f t="shared" si="2"/>
        <v>2018 May</v>
      </c>
      <c r="E194" s="4">
        <f>SUM('Working sheet'!E194:N194,'Working sheet'!P194:Q194)</f>
        <v>1650.2</v>
      </c>
      <c r="F194" s="4">
        <f>SUM('Working sheet'!O194,'Working sheet'!R194,'Working sheet'!AA194,'Working sheet'!AC194)</f>
        <v>557.20000000000005</v>
      </c>
      <c r="G194" s="4">
        <f>SUM('Working sheet'!S194,'Working sheet'!T194,'Working sheet'!U194)</f>
        <v>444.7</v>
      </c>
      <c r="H194" s="4">
        <f>SUM('Working sheet'!V194)</f>
        <v>142.24735587877512</v>
      </c>
      <c r="I194" s="4">
        <f>SUM('Working sheet'!W194)</f>
        <v>144.30000000000001</v>
      </c>
      <c r="J194" s="4">
        <f>SUM('Working sheet'!Y194)</f>
        <v>138.4</v>
      </c>
      <c r="K194" s="4">
        <f>SUM('Working sheet'!Z194)</f>
        <v>126.4</v>
      </c>
      <c r="L194" s="4">
        <f>SUM('Working sheet'!AB194)</f>
        <v>144.4</v>
      </c>
      <c r="M194" s="4">
        <f>SUM('Working sheet'!AD194)</f>
        <v>135.1</v>
      </c>
      <c r="N194" s="4">
        <f>SUM('Working sheet'!AE194)</f>
        <v>139.80000000000001</v>
      </c>
      <c r="O194" s="4">
        <f>SUM('Working sheet'!V194:X194,'Working sheet'!Z194,'Working sheet'!AB194,'Working sheet'!AD194)</f>
        <v>834.24735587877512</v>
      </c>
    </row>
    <row r="195" spans="1:15" x14ac:dyDescent="0.35">
      <c r="A195" t="s">
        <v>33</v>
      </c>
      <c r="B195">
        <v>2018</v>
      </c>
      <c r="C195" t="s">
        <v>38</v>
      </c>
      <c r="D195" t="str">
        <f t="shared" ref="D195:D258" si="3">_xlfn.CONCAT(B195," ",C195)</f>
        <v>2018 May</v>
      </c>
      <c r="E195" s="4">
        <f>SUM('Working sheet'!E195:N195,'Working sheet'!P195:Q195)</f>
        <v>1596.3</v>
      </c>
      <c r="F195" s="4">
        <f>SUM('Working sheet'!O195,'Working sheet'!R195,'Working sheet'!AA195,'Working sheet'!AC195)</f>
        <v>543</v>
      </c>
      <c r="G195" s="4">
        <f>SUM('Working sheet'!S195,'Working sheet'!T195,'Working sheet'!U195)</f>
        <v>403.5</v>
      </c>
      <c r="H195" s="4">
        <f>SUM('Working sheet'!V195)</f>
        <v>143.19999999999999</v>
      </c>
      <c r="I195" s="4">
        <f>SUM('Working sheet'!W195)</f>
        <v>124.7</v>
      </c>
      <c r="J195" s="4">
        <f>SUM('Working sheet'!Y195)</f>
        <v>132</v>
      </c>
      <c r="K195" s="4">
        <f>SUM('Working sheet'!Z195)</f>
        <v>119.8</v>
      </c>
      <c r="L195" s="4">
        <f>SUM('Working sheet'!AB195)</f>
        <v>140.4</v>
      </c>
      <c r="M195" s="4">
        <f>SUM('Working sheet'!AD195)</f>
        <v>128.9</v>
      </c>
      <c r="N195" s="4">
        <f>SUM('Working sheet'!AE195)</f>
        <v>135.4</v>
      </c>
      <c r="O195" s="4">
        <f>SUM('Working sheet'!V195:X195,'Working sheet'!Z195,'Working sheet'!AB195,'Working sheet'!AD195)</f>
        <v>789.49999999999989</v>
      </c>
    </row>
    <row r="196" spans="1:15" x14ac:dyDescent="0.35">
      <c r="A196" t="s">
        <v>34</v>
      </c>
      <c r="B196">
        <v>2018</v>
      </c>
      <c r="C196" t="s">
        <v>38</v>
      </c>
      <c r="D196" t="str">
        <f t="shared" si="3"/>
        <v>2018 May</v>
      </c>
      <c r="E196" s="4">
        <f>SUM('Working sheet'!E196:N196,'Working sheet'!P196:Q196)</f>
        <v>1629.8999999999999</v>
      </c>
      <c r="F196" s="4">
        <f>SUM('Working sheet'!O196,'Working sheet'!R196,'Working sheet'!AA196,'Working sheet'!AC196)</f>
        <v>549.5</v>
      </c>
      <c r="G196" s="4">
        <f>SUM('Working sheet'!S196,'Working sheet'!T196,'Working sheet'!U196)</f>
        <v>428.09999999999997</v>
      </c>
      <c r="H196" s="4">
        <f>SUM('Working sheet'!V196)</f>
        <v>143.19999999999999</v>
      </c>
      <c r="I196" s="4">
        <f>SUM('Working sheet'!W196)</f>
        <v>136.9</v>
      </c>
      <c r="J196" s="4">
        <f>SUM('Working sheet'!Y196)</f>
        <v>136</v>
      </c>
      <c r="K196" s="4">
        <f>SUM('Working sheet'!Z196)</f>
        <v>122.9</v>
      </c>
      <c r="L196" s="4">
        <f>SUM('Working sheet'!AB196)</f>
        <v>142.1</v>
      </c>
      <c r="M196" s="4">
        <f>SUM('Working sheet'!AD196)</f>
        <v>132.1</v>
      </c>
      <c r="N196" s="4">
        <f>SUM('Working sheet'!AE196)</f>
        <v>137.80000000000001</v>
      </c>
      <c r="O196" s="4">
        <f>SUM('Working sheet'!V196:X196,'Working sheet'!Z196,'Working sheet'!AB196,'Working sheet'!AD196)</f>
        <v>814.6</v>
      </c>
    </row>
    <row r="197" spans="1:15" x14ac:dyDescent="0.35">
      <c r="A197" t="s">
        <v>30</v>
      </c>
      <c r="B197">
        <v>2018</v>
      </c>
      <c r="C197" t="s">
        <v>39</v>
      </c>
      <c r="D197" t="str">
        <f t="shared" si="3"/>
        <v>2018 June</v>
      </c>
      <c r="E197" s="4">
        <f>SUM('Working sheet'!E197:N197,'Working sheet'!P197:Q197)</f>
        <v>1657.4999999999998</v>
      </c>
      <c r="F197" s="4">
        <f>SUM('Working sheet'!O197,'Working sheet'!R197,'Working sheet'!AA197,'Working sheet'!AC197)</f>
        <v>559.30000000000007</v>
      </c>
      <c r="G197" s="4">
        <f>SUM('Working sheet'!S197,'Working sheet'!T197,'Working sheet'!U197)</f>
        <v>446.3</v>
      </c>
      <c r="H197" s="4">
        <f>SUM('Working sheet'!V197)</f>
        <v>142.88947117575503</v>
      </c>
      <c r="I197" s="4">
        <f>SUM('Working sheet'!W197)</f>
        <v>145.1</v>
      </c>
      <c r="J197" s="4">
        <f>SUM('Working sheet'!Y197)</f>
        <v>138.4</v>
      </c>
      <c r="K197" s="4">
        <f>SUM('Working sheet'!Z197)</f>
        <v>127.4</v>
      </c>
      <c r="L197" s="4">
        <f>SUM('Working sheet'!AB197)</f>
        <v>145.1</v>
      </c>
      <c r="M197" s="4">
        <f>SUM('Working sheet'!AD197)</f>
        <v>135.6</v>
      </c>
      <c r="N197" s="4">
        <f>SUM('Working sheet'!AE197)</f>
        <v>140.5</v>
      </c>
      <c r="O197" s="4">
        <f>SUM('Working sheet'!V197:X197,'Working sheet'!Z197,'Working sheet'!AB197,'Working sheet'!AD197)</f>
        <v>838.28947117575512</v>
      </c>
    </row>
    <row r="198" spans="1:15" x14ac:dyDescent="0.35">
      <c r="A198" t="s">
        <v>33</v>
      </c>
      <c r="B198">
        <v>2018</v>
      </c>
      <c r="C198" t="s">
        <v>39</v>
      </c>
      <c r="D198" t="str">
        <f t="shared" si="3"/>
        <v>2018 June</v>
      </c>
      <c r="E198" s="4">
        <f>SUM('Working sheet'!E198:N198,'Working sheet'!P198:Q198)</f>
        <v>1620.6000000000001</v>
      </c>
      <c r="F198" s="4">
        <f>SUM('Working sheet'!O198,'Working sheet'!R198,'Working sheet'!AA198,'Working sheet'!AC198)</f>
        <v>544.4</v>
      </c>
      <c r="G198" s="4">
        <f>SUM('Working sheet'!S198,'Working sheet'!T198,'Working sheet'!U198)</f>
        <v>405</v>
      </c>
      <c r="H198" s="4">
        <f>SUM('Working sheet'!V198)</f>
        <v>142.5</v>
      </c>
      <c r="I198" s="4">
        <f>SUM('Working sheet'!W198)</f>
        <v>126.5</v>
      </c>
      <c r="J198" s="4">
        <f>SUM('Working sheet'!Y198)</f>
        <v>132.6</v>
      </c>
      <c r="K198" s="4">
        <f>SUM('Working sheet'!Z198)</f>
        <v>120.4</v>
      </c>
      <c r="L198" s="4">
        <f>SUM('Working sheet'!AB198)</f>
        <v>141.19999999999999</v>
      </c>
      <c r="M198" s="4">
        <f>SUM('Working sheet'!AD198)</f>
        <v>129.5</v>
      </c>
      <c r="N198" s="4">
        <f>SUM('Working sheet'!AE198)</f>
        <v>136.19999999999999</v>
      </c>
      <c r="O198" s="4">
        <f>SUM('Working sheet'!V198:X198,'Working sheet'!Z198,'Working sheet'!AB198,'Working sheet'!AD198)</f>
        <v>793.2</v>
      </c>
    </row>
    <row r="199" spans="1:15" x14ac:dyDescent="0.35">
      <c r="A199" t="s">
        <v>34</v>
      </c>
      <c r="B199">
        <v>2018</v>
      </c>
      <c r="C199" t="s">
        <v>39</v>
      </c>
      <c r="D199" t="str">
        <f t="shared" si="3"/>
        <v>2018 June</v>
      </c>
      <c r="E199" s="4">
        <f>SUM('Working sheet'!E199:N199,'Working sheet'!P199:Q199)</f>
        <v>1643.8000000000002</v>
      </c>
      <c r="F199" s="4">
        <f>SUM('Working sheet'!O199,'Working sheet'!R199,'Working sheet'!AA199,'Working sheet'!AC199)</f>
        <v>551.30000000000007</v>
      </c>
      <c r="G199" s="4">
        <f>SUM('Working sheet'!S199,'Working sheet'!T199,'Working sheet'!U199)</f>
        <v>429.7</v>
      </c>
      <c r="H199" s="4">
        <f>SUM('Working sheet'!V199)</f>
        <v>142.5</v>
      </c>
      <c r="I199" s="4">
        <f>SUM('Working sheet'!W199)</f>
        <v>138.1</v>
      </c>
      <c r="J199" s="4">
        <f>SUM('Working sheet'!Y199)</f>
        <v>136.19999999999999</v>
      </c>
      <c r="K199" s="4">
        <f>SUM('Working sheet'!Z199)</f>
        <v>123.7</v>
      </c>
      <c r="L199" s="4">
        <f>SUM('Working sheet'!AB199)</f>
        <v>142.80000000000001</v>
      </c>
      <c r="M199" s="4">
        <f>SUM('Working sheet'!AD199)</f>
        <v>132.6</v>
      </c>
      <c r="N199" s="4">
        <f>SUM('Working sheet'!AE199)</f>
        <v>138.5</v>
      </c>
      <c r="O199" s="4">
        <f>SUM('Working sheet'!V199:X199,'Working sheet'!Z199,'Working sheet'!AB199,'Working sheet'!AD199)</f>
        <v>817.6</v>
      </c>
    </row>
    <row r="200" spans="1:15" x14ac:dyDescent="0.35">
      <c r="A200" t="s">
        <v>30</v>
      </c>
      <c r="B200">
        <v>2018</v>
      </c>
      <c r="C200" t="s">
        <v>40</v>
      </c>
      <c r="D200" t="str">
        <f t="shared" si="3"/>
        <v>2018 July</v>
      </c>
      <c r="E200" s="4">
        <f>SUM('Working sheet'!E200:N200,'Working sheet'!P200:Q200)</f>
        <v>1677.7000000000003</v>
      </c>
      <c r="F200" s="4">
        <f>SUM('Working sheet'!O200,'Working sheet'!R200,'Working sheet'!AA200,'Working sheet'!AC200)</f>
        <v>558.69999999999993</v>
      </c>
      <c r="G200" s="4">
        <f>SUM('Working sheet'!S200,'Working sheet'!T200,'Working sheet'!U200)</f>
        <v>447.20000000000005</v>
      </c>
      <c r="H200" s="4">
        <f>SUM('Working sheet'!V200)</f>
        <v>142.85789423515101</v>
      </c>
      <c r="I200" s="4">
        <f>SUM('Working sheet'!W200)</f>
        <v>146.80000000000001</v>
      </c>
      <c r="J200" s="4">
        <f>SUM('Working sheet'!Y200)</f>
        <v>139</v>
      </c>
      <c r="K200" s="4">
        <f>SUM('Working sheet'!Z200)</f>
        <v>127.5</v>
      </c>
      <c r="L200" s="4">
        <f>SUM('Working sheet'!AB200)</f>
        <v>145.80000000000001</v>
      </c>
      <c r="M200" s="4">
        <f>SUM('Working sheet'!AD200)</f>
        <v>136</v>
      </c>
      <c r="N200" s="4">
        <f>SUM('Working sheet'!AE200)</f>
        <v>141.80000000000001</v>
      </c>
      <c r="O200" s="4">
        <f>SUM('Working sheet'!V200:X200,'Working sheet'!Z200,'Working sheet'!AB200,'Working sheet'!AD200)</f>
        <v>842.05789423515102</v>
      </c>
    </row>
    <row r="201" spans="1:15" x14ac:dyDescent="0.35">
      <c r="A201" t="s">
        <v>33</v>
      </c>
      <c r="B201">
        <v>2018</v>
      </c>
      <c r="C201" t="s">
        <v>40</v>
      </c>
      <c r="D201" t="str">
        <f t="shared" si="3"/>
        <v>2018 July</v>
      </c>
      <c r="E201" s="4">
        <f>SUM('Working sheet'!E201:N201,'Working sheet'!P201:Q201)</f>
        <v>1644.3</v>
      </c>
      <c r="F201" s="4">
        <f>SUM('Working sheet'!O201,'Working sheet'!R201,'Working sheet'!AA201,'Working sheet'!AC201)</f>
        <v>545.4</v>
      </c>
      <c r="G201" s="4">
        <f>SUM('Working sheet'!S201,'Working sheet'!T201,'Working sheet'!U201)</f>
        <v>406.4</v>
      </c>
      <c r="H201" s="4">
        <f>SUM('Working sheet'!V201)</f>
        <v>143.6</v>
      </c>
      <c r="I201" s="4">
        <f>SUM('Working sheet'!W201)</f>
        <v>128.1</v>
      </c>
      <c r="J201" s="4">
        <f>SUM('Working sheet'!Y201)</f>
        <v>133.6</v>
      </c>
      <c r="K201" s="4">
        <f>SUM('Working sheet'!Z201)</f>
        <v>120.1</v>
      </c>
      <c r="L201" s="4">
        <f>SUM('Working sheet'!AB201)</f>
        <v>144</v>
      </c>
      <c r="M201" s="4">
        <f>SUM('Working sheet'!AD201)</f>
        <v>130.19999999999999</v>
      </c>
      <c r="N201" s="4">
        <f>SUM('Working sheet'!AE201)</f>
        <v>137.5</v>
      </c>
      <c r="O201" s="4">
        <f>SUM('Working sheet'!V201:X201,'Working sheet'!Z201,'Working sheet'!AB201,'Working sheet'!AD201)</f>
        <v>799.59999999999991</v>
      </c>
    </row>
    <row r="202" spans="1:15" x14ac:dyDescent="0.35">
      <c r="A202" t="s">
        <v>34</v>
      </c>
      <c r="B202">
        <v>2018</v>
      </c>
      <c r="C202" t="s">
        <v>40</v>
      </c>
      <c r="D202" t="str">
        <f t="shared" si="3"/>
        <v>2018 July</v>
      </c>
      <c r="E202" s="4">
        <f>SUM('Working sheet'!E202:N202,'Working sheet'!P202:Q202)</f>
        <v>1665</v>
      </c>
      <c r="F202" s="4">
        <f>SUM('Working sheet'!O202,'Working sheet'!R202,'Working sheet'!AA202,'Working sheet'!AC202)</f>
        <v>551</v>
      </c>
      <c r="G202" s="4">
        <f>SUM('Working sheet'!S202,'Working sheet'!T202,'Working sheet'!U202)</f>
        <v>430.80000000000007</v>
      </c>
      <c r="H202" s="4">
        <f>SUM('Working sheet'!V202)</f>
        <v>143.6</v>
      </c>
      <c r="I202" s="4">
        <f>SUM('Working sheet'!W202)</f>
        <v>139.69999999999999</v>
      </c>
      <c r="J202" s="4">
        <f>SUM('Working sheet'!Y202)</f>
        <v>137</v>
      </c>
      <c r="K202" s="4">
        <f>SUM('Working sheet'!Z202)</f>
        <v>123.6</v>
      </c>
      <c r="L202" s="4">
        <f>SUM('Working sheet'!AB202)</f>
        <v>144.69999999999999</v>
      </c>
      <c r="M202" s="4">
        <f>SUM('Working sheet'!AD202)</f>
        <v>133.19999999999999</v>
      </c>
      <c r="N202" s="4">
        <f>SUM('Working sheet'!AE202)</f>
        <v>139.80000000000001</v>
      </c>
      <c r="O202" s="4">
        <f>SUM('Working sheet'!V202:X202,'Working sheet'!Z202,'Working sheet'!AB202,'Working sheet'!AD202)</f>
        <v>823.40000000000009</v>
      </c>
    </row>
    <row r="203" spans="1:15" x14ac:dyDescent="0.35">
      <c r="A203" t="s">
        <v>30</v>
      </c>
      <c r="B203">
        <v>2018</v>
      </c>
      <c r="C203" t="s">
        <v>41</v>
      </c>
      <c r="D203" t="str">
        <f t="shared" si="3"/>
        <v>2018 August</v>
      </c>
      <c r="E203" s="4">
        <f>SUM('Working sheet'!E203:N203,'Working sheet'!P203:Q203)</f>
        <v>1685</v>
      </c>
      <c r="F203" s="4">
        <f>SUM('Working sheet'!O203,'Working sheet'!R203,'Working sheet'!AA203,'Working sheet'!AC203)</f>
        <v>560.10000000000014</v>
      </c>
      <c r="G203" s="4">
        <f>SUM('Working sheet'!S203,'Working sheet'!T203,'Working sheet'!U203)</f>
        <v>449.2</v>
      </c>
      <c r="H203" s="4">
        <f>SUM('Working sheet'!V203)</f>
        <v>143.01157884703019</v>
      </c>
      <c r="I203" s="4">
        <f>SUM('Working sheet'!W203)</f>
        <v>147.69999999999999</v>
      </c>
      <c r="J203" s="4">
        <f>SUM('Working sheet'!Y203)</f>
        <v>139.4</v>
      </c>
      <c r="K203" s="4">
        <f>SUM('Working sheet'!Z203)</f>
        <v>128.30000000000001</v>
      </c>
      <c r="L203" s="4">
        <f>SUM('Working sheet'!AB203)</f>
        <v>146.9</v>
      </c>
      <c r="M203" s="4">
        <f>SUM('Working sheet'!AD203)</f>
        <v>136.6</v>
      </c>
      <c r="N203" s="4">
        <f>SUM('Working sheet'!AE203)</f>
        <v>142.5</v>
      </c>
      <c r="O203" s="4">
        <f>SUM('Working sheet'!V203:X203,'Working sheet'!Z203,'Working sheet'!AB203,'Working sheet'!AD203)</f>
        <v>846.3115788470302</v>
      </c>
    </row>
    <row r="204" spans="1:15" x14ac:dyDescent="0.35">
      <c r="A204" t="s">
        <v>33</v>
      </c>
      <c r="B204">
        <v>2018</v>
      </c>
      <c r="C204" t="s">
        <v>41</v>
      </c>
      <c r="D204" t="str">
        <f t="shared" si="3"/>
        <v>2018 August</v>
      </c>
      <c r="E204" s="4">
        <f>SUM('Working sheet'!E204:N204,'Working sheet'!P204:Q204)</f>
        <v>1640.1999999999998</v>
      </c>
      <c r="F204" s="4">
        <f>SUM('Working sheet'!O204,'Working sheet'!R204,'Working sheet'!AA204,'Working sheet'!AC204)</f>
        <v>547.6</v>
      </c>
      <c r="G204" s="4">
        <f>SUM('Working sheet'!S204,'Working sheet'!T204,'Working sheet'!U204)</f>
        <v>407.3</v>
      </c>
      <c r="H204" s="4">
        <f>SUM('Working sheet'!V204)</f>
        <v>144.6</v>
      </c>
      <c r="I204" s="4">
        <f>SUM('Working sheet'!W204)</f>
        <v>129.80000000000001</v>
      </c>
      <c r="J204" s="4">
        <f>SUM('Working sheet'!Y204)</f>
        <v>134.9</v>
      </c>
      <c r="K204" s="4">
        <f>SUM('Working sheet'!Z204)</f>
        <v>120.7</v>
      </c>
      <c r="L204" s="4">
        <f>SUM('Working sheet'!AB204)</f>
        <v>145.30000000000001</v>
      </c>
      <c r="M204" s="4">
        <f>SUM('Working sheet'!AD204)</f>
        <v>131</v>
      </c>
      <c r="N204" s="4">
        <f>SUM('Working sheet'!AE204)</f>
        <v>138</v>
      </c>
      <c r="O204" s="4">
        <f>SUM('Working sheet'!V204:X204,'Working sheet'!Z204,'Working sheet'!AB204,'Working sheet'!AD204)</f>
        <v>805.8</v>
      </c>
    </row>
    <row r="205" spans="1:15" x14ac:dyDescent="0.35">
      <c r="A205" t="s">
        <v>34</v>
      </c>
      <c r="B205">
        <v>2018</v>
      </c>
      <c r="C205" t="s">
        <v>41</v>
      </c>
      <c r="D205" t="str">
        <f t="shared" si="3"/>
        <v>2018 August</v>
      </c>
      <c r="E205" s="4">
        <f>SUM('Working sheet'!E205:N205,'Working sheet'!P205:Q205)</f>
        <v>1667.6000000000004</v>
      </c>
      <c r="F205" s="4">
        <f>SUM('Working sheet'!O205,'Working sheet'!R205,'Working sheet'!AA205,'Working sheet'!AC205)</f>
        <v>552.70000000000005</v>
      </c>
      <c r="G205" s="4">
        <f>SUM('Working sheet'!S205,'Working sheet'!T205,'Working sheet'!U205)</f>
        <v>432.20000000000005</v>
      </c>
      <c r="H205" s="4">
        <f>SUM('Working sheet'!V205)</f>
        <v>144.6</v>
      </c>
      <c r="I205" s="4">
        <f>SUM('Working sheet'!W205)</f>
        <v>140.9</v>
      </c>
      <c r="J205" s="4">
        <f>SUM('Working sheet'!Y205)</f>
        <v>137.69999999999999</v>
      </c>
      <c r="K205" s="4">
        <f>SUM('Working sheet'!Z205)</f>
        <v>124.3</v>
      </c>
      <c r="L205" s="4">
        <f>SUM('Working sheet'!AB205)</f>
        <v>146</v>
      </c>
      <c r="M205" s="4">
        <f>SUM('Working sheet'!AD205)</f>
        <v>133.9</v>
      </c>
      <c r="N205" s="4">
        <f>SUM('Working sheet'!AE205)</f>
        <v>140.4</v>
      </c>
      <c r="O205" s="4">
        <f>SUM('Working sheet'!V205:X205,'Working sheet'!Z205,'Working sheet'!AB205,'Working sheet'!AD205)</f>
        <v>829.09999999999991</v>
      </c>
    </row>
    <row r="206" spans="1:15" x14ac:dyDescent="0.35">
      <c r="A206" t="s">
        <v>30</v>
      </c>
      <c r="B206">
        <v>2018</v>
      </c>
      <c r="C206" t="s">
        <v>42</v>
      </c>
      <c r="D206" t="str">
        <f t="shared" si="3"/>
        <v>2018 September</v>
      </c>
      <c r="E206" s="4">
        <f>SUM('Working sheet'!E206:N206,'Working sheet'!P206:Q206)</f>
        <v>1666.7000000000003</v>
      </c>
      <c r="F206" s="4">
        <f>SUM('Working sheet'!O206,'Working sheet'!R206,'Working sheet'!AA206,'Working sheet'!AC206)</f>
        <v>562.79999999999995</v>
      </c>
      <c r="G206" s="4">
        <f>SUM('Working sheet'!S206,'Working sheet'!T206,'Working sheet'!U206)</f>
        <v>449.5</v>
      </c>
      <c r="H206" s="4">
        <f>SUM('Working sheet'!V206)</f>
        <v>143.88231576940603</v>
      </c>
      <c r="I206" s="4">
        <f>SUM('Working sheet'!W206)</f>
        <v>149</v>
      </c>
      <c r="J206" s="4">
        <f>SUM('Working sheet'!Y206)</f>
        <v>140</v>
      </c>
      <c r="K206" s="4">
        <f>SUM('Working sheet'!Z206)</f>
        <v>129.9</v>
      </c>
      <c r="L206" s="4">
        <f>SUM('Working sheet'!AB206)</f>
        <v>147.6</v>
      </c>
      <c r="M206" s="4">
        <f>SUM('Working sheet'!AD206)</f>
        <v>137.4</v>
      </c>
      <c r="N206" s="4">
        <f>SUM('Working sheet'!AE206)</f>
        <v>142.1</v>
      </c>
      <c r="O206" s="4">
        <f>SUM('Working sheet'!V206:X206,'Working sheet'!Z206,'Working sheet'!AB206,'Working sheet'!AD206)</f>
        <v>851.78231576940607</v>
      </c>
    </row>
    <row r="207" spans="1:15" x14ac:dyDescent="0.35">
      <c r="A207" t="s">
        <v>33</v>
      </c>
      <c r="B207">
        <v>2018</v>
      </c>
      <c r="C207" t="s">
        <v>42</v>
      </c>
      <c r="D207" t="str">
        <f t="shared" si="3"/>
        <v>2018 September</v>
      </c>
      <c r="E207" s="4">
        <f>SUM('Working sheet'!E207:N207,'Working sheet'!P207:Q207)</f>
        <v>1620.7</v>
      </c>
      <c r="F207" s="4">
        <f>SUM('Working sheet'!O207,'Working sheet'!R207,'Working sheet'!AA207,'Working sheet'!AC207)</f>
        <v>550.5</v>
      </c>
      <c r="G207" s="4">
        <f>SUM('Working sheet'!S207,'Working sheet'!T207,'Working sheet'!U207)</f>
        <v>409.20000000000005</v>
      </c>
      <c r="H207" s="4">
        <f>SUM('Working sheet'!V207)</f>
        <v>145.30000000000001</v>
      </c>
      <c r="I207" s="4">
        <f>SUM('Working sheet'!W207)</f>
        <v>131.19999999999999</v>
      </c>
      <c r="J207" s="4">
        <f>SUM('Working sheet'!Y207)</f>
        <v>135.69999999999999</v>
      </c>
      <c r="K207" s="4">
        <f>SUM('Working sheet'!Z207)</f>
        <v>122.5</v>
      </c>
      <c r="L207" s="4">
        <f>SUM('Working sheet'!AB207)</f>
        <v>145.19999999999999</v>
      </c>
      <c r="M207" s="4">
        <f>SUM('Working sheet'!AD207)</f>
        <v>131.9</v>
      </c>
      <c r="N207" s="4">
        <f>SUM('Working sheet'!AE207)</f>
        <v>138.1</v>
      </c>
      <c r="O207" s="4">
        <f>SUM('Working sheet'!V207:X207,'Working sheet'!Z207,'Working sheet'!AB207,'Working sheet'!AD207)</f>
        <v>810.99999999999989</v>
      </c>
    </row>
    <row r="208" spans="1:15" x14ac:dyDescent="0.35">
      <c r="A208" t="s">
        <v>34</v>
      </c>
      <c r="B208">
        <v>2018</v>
      </c>
      <c r="C208" t="s">
        <v>42</v>
      </c>
      <c r="D208" t="str">
        <f t="shared" si="3"/>
        <v>2018 September</v>
      </c>
      <c r="E208" s="4">
        <f>SUM('Working sheet'!E208:N208,'Working sheet'!P208:Q208)</f>
        <v>1648.7</v>
      </c>
      <c r="F208" s="4">
        <f>SUM('Working sheet'!O208,'Working sheet'!R208,'Working sheet'!AA208,'Working sheet'!AC208)</f>
        <v>555.4</v>
      </c>
      <c r="G208" s="4">
        <f>SUM('Working sheet'!S208,'Working sheet'!T208,'Working sheet'!U208)</f>
        <v>433.29999999999995</v>
      </c>
      <c r="H208" s="4">
        <f>SUM('Working sheet'!V208)</f>
        <v>145.30000000000001</v>
      </c>
      <c r="I208" s="4">
        <f>SUM('Working sheet'!W208)</f>
        <v>142.30000000000001</v>
      </c>
      <c r="J208" s="4">
        <f>SUM('Working sheet'!Y208)</f>
        <v>138.4</v>
      </c>
      <c r="K208" s="4">
        <f>SUM('Working sheet'!Z208)</f>
        <v>126</v>
      </c>
      <c r="L208" s="4">
        <f>SUM('Working sheet'!AB208)</f>
        <v>146.19999999999999</v>
      </c>
      <c r="M208" s="4">
        <f>SUM('Working sheet'!AD208)</f>
        <v>134.69999999999999</v>
      </c>
      <c r="N208" s="4">
        <f>SUM('Working sheet'!AE208)</f>
        <v>140.19999999999999</v>
      </c>
      <c r="O208" s="4">
        <f>SUM('Working sheet'!V208:X208,'Working sheet'!Z208,'Working sheet'!AB208,'Working sheet'!AD208)</f>
        <v>834.2</v>
      </c>
    </row>
    <row r="209" spans="1:15" x14ac:dyDescent="0.35">
      <c r="A209" t="s">
        <v>30</v>
      </c>
      <c r="B209">
        <v>2018</v>
      </c>
      <c r="C209" t="s">
        <v>43</v>
      </c>
      <c r="D209" t="str">
        <f t="shared" si="3"/>
        <v>2018 October</v>
      </c>
      <c r="E209" s="4">
        <f>SUM('Working sheet'!E209:N209,'Working sheet'!P209:Q209)</f>
        <v>1647.6000000000001</v>
      </c>
      <c r="F209" s="4">
        <f>SUM('Working sheet'!O209,'Working sheet'!R209,'Working sheet'!AA209,'Working sheet'!AC209)</f>
        <v>568.69999999999993</v>
      </c>
      <c r="G209" s="4">
        <f>SUM('Working sheet'!S209,'Working sheet'!T209,'Working sheet'!U209)</f>
        <v>445</v>
      </c>
      <c r="H209" s="4">
        <f>SUM('Working sheet'!V209)</f>
        <v>144.73646315388118</v>
      </c>
      <c r="I209" s="4">
        <f>SUM('Working sheet'!W209)</f>
        <v>149.69999999999999</v>
      </c>
      <c r="J209" s="4">
        <f>SUM('Working sheet'!Y209)</f>
        <v>144.80000000000001</v>
      </c>
      <c r="K209" s="4">
        <f>SUM('Working sheet'!Z209)</f>
        <v>130.80000000000001</v>
      </c>
      <c r="L209" s="4">
        <f>SUM('Working sheet'!AB209)</f>
        <v>148</v>
      </c>
      <c r="M209" s="4">
        <f>SUM('Working sheet'!AD209)</f>
        <v>139.80000000000001</v>
      </c>
      <c r="N209" s="4">
        <f>SUM('Working sheet'!AE209)</f>
        <v>142.19999999999999</v>
      </c>
      <c r="O209" s="4">
        <f>SUM('Working sheet'!V209:X209,'Working sheet'!Z209,'Working sheet'!AB209,'Working sheet'!AD209)</f>
        <v>860.53646315388119</v>
      </c>
    </row>
    <row r="210" spans="1:15" x14ac:dyDescent="0.35">
      <c r="A210" t="s">
        <v>33</v>
      </c>
      <c r="B210">
        <v>2018</v>
      </c>
      <c r="C210" t="s">
        <v>43</v>
      </c>
      <c r="D210" t="str">
        <f t="shared" si="3"/>
        <v>2018 October</v>
      </c>
      <c r="E210" s="4">
        <f>SUM('Working sheet'!E210:N210,'Working sheet'!P210:Q210)</f>
        <v>1626.5</v>
      </c>
      <c r="F210" s="4">
        <f>SUM('Working sheet'!O210,'Working sheet'!R210,'Working sheet'!AA210,'Working sheet'!AC210)</f>
        <v>552.70000000000005</v>
      </c>
      <c r="G210" s="4">
        <f>SUM('Working sheet'!S210,'Working sheet'!T210,'Working sheet'!U210)</f>
        <v>411</v>
      </c>
      <c r="H210" s="4">
        <f>SUM('Working sheet'!V210)</f>
        <v>146.30000000000001</v>
      </c>
      <c r="I210" s="4">
        <f>SUM('Working sheet'!W210)</f>
        <v>133.4</v>
      </c>
      <c r="J210" s="4">
        <f>SUM('Working sheet'!Y210)</f>
        <v>136.19999999999999</v>
      </c>
      <c r="K210" s="4">
        <f>SUM('Working sheet'!Z210)</f>
        <v>123.3</v>
      </c>
      <c r="L210" s="4">
        <f>SUM('Working sheet'!AB210)</f>
        <v>145.5</v>
      </c>
      <c r="M210" s="4">
        <f>SUM('Working sheet'!AD210)</f>
        <v>132.5</v>
      </c>
      <c r="N210" s="4">
        <f>SUM('Working sheet'!AE210)</f>
        <v>138.9</v>
      </c>
      <c r="O210" s="4">
        <f>SUM('Working sheet'!V210:X210,'Working sheet'!Z210,'Working sheet'!AB210,'Working sheet'!AD210)</f>
        <v>816.1</v>
      </c>
    </row>
    <row r="211" spans="1:15" x14ac:dyDescent="0.35">
      <c r="A211" t="s">
        <v>34</v>
      </c>
      <c r="B211">
        <v>2018</v>
      </c>
      <c r="C211" t="s">
        <v>43</v>
      </c>
      <c r="D211" t="str">
        <f t="shared" si="3"/>
        <v>2018 October</v>
      </c>
      <c r="E211" s="4">
        <f>SUM('Working sheet'!E211:N211,'Working sheet'!P211:Q211)</f>
        <v>1642.6000000000001</v>
      </c>
      <c r="F211" s="4">
        <f>SUM('Working sheet'!O211,'Working sheet'!R211,'Working sheet'!AA211,'Working sheet'!AC211)</f>
        <v>564.70000000000005</v>
      </c>
      <c r="G211" s="4">
        <f>SUM('Working sheet'!S211,'Working sheet'!T211,'Working sheet'!U211)</f>
        <v>434</v>
      </c>
      <c r="H211" s="4">
        <f>SUM('Working sheet'!V211)</f>
        <v>146.9</v>
      </c>
      <c r="I211" s="4">
        <f>SUM('Working sheet'!W211)</f>
        <v>145.30000000000001</v>
      </c>
      <c r="J211" s="4">
        <f>SUM('Working sheet'!Y211)</f>
        <v>142.1</v>
      </c>
      <c r="K211" s="4">
        <f>SUM('Working sheet'!Z211)</f>
        <v>125.5</v>
      </c>
      <c r="L211" s="4">
        <f>SUM('Working sheet'!AB211)</f>
        <v>147.80000000000001</v>
      </c>
      <c r="M211" s="4">
        <f>SUM('Working sheet'!AD211)</f>
        <v>136.30000000000001</v>
      </c>
      <c r="N211" s="4">
        <f>SUM('Working sheet'!AE211)</f>
        <v>140.80000000000001</v>
      </c>
      <c r="O211" s="4">
        <f>SUM('Working sheet'!V211:X211,'Working sheet'!Z211,'Working sheet'!AB211,'Working sheet'!AD211)</f>
        <v>844</v>
      </c>
    </row>
    <row r="212" spans="1:15" x14ac:dyDescent="0.35">
      <c r="A212" t="s">
        <v>30</v>
      </c>
      <c r="B212">
        <v>2018</v>
      </c>
      <c r="C212" t="s">
        <v>45</v>
      </c>
      <c r="D212" t="str">
        <f t="shared" si="3"/>
        <v>2018 November</v>
      </c>
      <c r="E212" s="4">
        <f>SUM('Working sheet'!E212:N212,'Working sheet'!P212:Q212)</f>
        <v>1649.9999999999995</v>
      </c>
      <c r="F212" s="4">
        <f>SUM('Working sheet'!O212,'Working sheet'!R212,'Working sheet'!AA212,'Working sheet'!AC212)</f>
        <v>575.6</v>
      </c>
      <c r="G212" s="4">
        <f>SUM('Working sheet'!S212,'Working sheet'!T212,'Working sheet'!U212)</f>
        <v>448</v>
      </c>
      <c r="H212" s="4">
        <f>SUM('Working sheet'!V212)</f>
        <v>145.70729263077624</v>
      </c>
      <c r="I212" s="4">
        <f>SUM('Working sheet'!W212)</f>
        <v>150.30000000000001</v>
      </c>
      <c r="J212" s="4">
        <f>SUM('Working sheet'!Y212)</f>
        <v>145.4</v>
      </c>
      <c r="K212" s="4">
        <f>SUM('Working sheet'!Z212)</f>
        <v>130.30000000000001</v>
      </c>
      <c r="L212" s="4">
        <f>SUM('Working sheet'!AB212)</f>
        <v>150.19999999999999</v>
      </c>
      <c r="M212" s="4">
        <f>SUM('Working sheet'!AD212)</f>
        <v>140.1</v>
      </c>
      <c r="N212" s="4">
        <f>SUM('Working sheet'!AE212)</f>
        <v>142.4</v>
      </c>
      <c r="O212" s="4">
        <f>SUM('Working sheet'!V212:X212,'Working sheet'!Z212,'Working sheet'!AB212,'Working sheet'!AD212)</f>
        <v>864.60729263077621</v>
      </c>
    </row>
    <row r="213" spans="1:15" x14ac:dyDescent="0.35">
      <c r="A213" t="s">
        <v>33</v>
      </c>
      <c r="B213">
        <v>2018</v>
      </c>
      <c r="C213" t="s">
        <v>45</v>
      </c>
      <c r="D213" t="str">
        <f t="shared" si="3"/>
        <v>2018 November</v>
      </c>
      <c r="E213" s="4">
        <f>SUM('Working sheet'!E213:N213,'Working sheet'!P213:Q213)</f>
        <v>1629.4999999999998</v>
      </c>
      <c r="F213" s="4">
        <f>SUM('Working sheet'!O213,'Working sheet'!R213,'Working sheet'!AA213,'Working sheet'!AC213)</f>
        <v>554.20000000000005</v>
      </c>
      <c r="G213" s="4">
        <f>SUM('Working sheet'!S213,'Working sheet'!T213,'Working sheet'!U213)</f>
        <v>413.1</v>
      </c>
      <c r="H213" s="4">
        <f>SUM('Working sheet'!V213)</f>
        <v>146.9</v>
      </c>
      <c r="I213" s="4">
        <f>SUM('Working sheet'!W213)</f>
        <v>136.69999999999999</v>
      </c>
      <c r="J213" s="4">
        <f>SUM('Working sheet'!Y213)</f>
        <v>136.80000000000001</v>
      </c>
      <c r="K213" s="4">
        <f>SUM('Working sheet'!Z213)</f>
        <v>121.2</v>
      </c>
      <c r="L213" s="4">
        <f>SUM('Working sheet'!AB213)</f>
        <v>146.1</v>
      </c>
      <c r="M213" s="4">
        <f>SUM('Working sheet'!AD213)</f>
        <v>132.19999999999999</v>
      </c>
      <c r="N213" s="4">
        <f>SUM('Working sheet'!AE213)</f>
        <v>139</v>
      </c>
      <c r="O213" s="4">
        <f>SUM('Working sheet'!V213:X213,'Working sheet'!Z213,'Working sheet'!AB213,'Working sheet'!AD213)</f>
        <v>818.90000000000009</v>
      </c>
    </row>
    <row r="214" spans="1:15" x14ac:dyDescent="0.35">
      <c r="A214" t="s">
        <v>34</v>
      </c>
      <c r="B214">
        <v>2018</v>
      </c>
      <c r="C214" t="s">
        <v>45</v>
      </c>
      <c r="D214" t="str">
        <f t="shared" si="3"/>
        <v>2018 November</v>
      </c>
      <c r="E214" s="4">
        <f>SUM('Working sheet'!E214:N214,'Working sheet'!P214:Q214)</f>
        <v>1642.2000000000003</v>
      </c>
      <c r="F214" s="4">
        <f>SUM('Working sheet'!O214,'Working sheet'!R214,'Working sheet'!AA214,'Working sheet'!AC214)</f>
        <v>564.6</v>
      </c>
      <c r="G214" s="4">
        <f>SUM('Working sheet'!S214,'Working sheet'!T214,'Working sheet'!U214)</f>
        <v>433.8</v>
      </c>
      <c r="H214" s="4">
        <f>SUM('Working sheet'!V214)</f>
        <v>146.9</v>
      </c>
      <c r="I214" s="4">
        <f>SUM('Working sheet'!W214)</f>
        <v>145.1</v>
      </c>
      <c r="J214" s="4">
        <f>SUM('Working sheet'!Y214)</f>
        <v>142.1</v>
      </c>
      <c r="K214" s="4">
        <f>SUM('Working sheet'!Z214)</f>
        <v>125.5</v>
      </c>
      <c r="L214" s="4">
        <f>SUM('Working sheet'!AB214)</f>
        <v>147.80000000000001</v>
      </c>
      <c r="M214" s="4">
        <f>SUM('Working sheet'!AD214)</f>
        <v>136.30000000000001</v>
      </c>
      <c r="N214" s="4">
        <f>SUM('Working sheet'!AE214)</f>
        <v>140.80000000000001</v>
      </c>
      <c r="O214" s="4">
        <f>SUM('Working sheet'!V214:X214,'Working sheet'!Z214,'Working sheet'!AB214,'Working sheet'!AD214)</f>
        <v>843.8</v>
      </c>
    </row>
    <row r="215" spans="1:15" x14ac:dyDescent="0.35">
      <c r="A215" t="s">
        <v>30</v>
      </c>
      <c r="B215">
        <v>2018</v>
      </c>
      <c r="C215" t="s">
        <v>46</v>
      </c>
      <c r="D215" t="str">
        <f t="shared" si="3"/>
        <v>2018 December</v>
      </c>
      <c r="E215" s="4">
        <f>SUM('Working sheet'!E215:N215,'Working sheet'!P215:Q215)</f>
        <v>1635.3000000000002</v>
      </c>
      <c r="F215" s="4">
        <f>SUM('Working sheet'!O215,'Working sheet'!R215,'Working sheet'!AA215,'Working sheet'!AC215)</f>
        <v>576.70000000000005</v>
      </c>
      <c r="G215" s="4">
        <f>SUM('Working sheet'!S215,'Working sheet'!T215,'Working sheet'!U215)</f>
        <v>448.3</v>
      </c>
      <c r="H215" s="4">
        <f>SUM('Working sheet'!V215)</f>
        <v>146.54145852615525</v>
      </c>
      <c r="I215" s="4">
        <f>SUM('Working sheet'!W215)</f>
        <v>149</v>
      </c>
      <c r="J215" s="4">
        <f>SUM('Working sheet'!Y215)</f>
        <v>149.6</v>
      </c>
      <c r="K215" s="4">
        <f>SUM('Working sheet'!Z215)</f>
        <v>128.9</v>
      </c>
      <c r="L215" s="4">
        <f>SUM('Working sheet'!AB215)</f>
        <v>155.1</v>
      </c>
      <c r="M215" s="4">
        <f>SUM('Working sheet'!AD215)</f>
        <v>141.6</v>
      </c>
      <c r="N215" s="4">
        <f>SUM('Working sheet'!AE215)</f>
        <v>141.9</v>
      </c>
      <c r="O215" s="4">
        <f>SUM('Working sheet'!V215:X215,'Working sheet'!Z215,'Working sheet'!AB215,'Working sheet'!AD215)</f>
        <v>870.64145852615525</v>
      </c>
    </row>
    <row r="216" spans="1:15" x14ac:dyDescent="0.35">
      <c r="A216" t="s">
        <v>33</v>
      </c>
      <c r="B216">
        <v>2018</v>
      </c>
      <c r="C216" t="s">
        <v>46</v>
      </c>
      <c r="D216" t="str">
        <f t="shared" si="3"/>
        <v>2018 December</v>
      </c>
      <c r="E216" s="4">
        <f>SUM('Working sheet'!E216:N216,'Working sheet'!P216:Q216)</f>
        <v>1618.5</v>
      </c>
      <c r="F216" s="4">
        <f>SUM('Working sheet'!O216,'Working sheet'!R216,'Working sheet'!AA216,'Working sheet'!AC216)</f>
        <v>555.20000000000005</v>
      </c>
      <c r="G216" s="4">
        <f>SUM('Working sheet'!S216,'Working sheet'!T216,'Working sheet'!U216)</f>
        <v>413.8</v>
      </c>
      <c r="H216" s="4">
        <f>SUM('Working sheet'!V216)</f>
        <v>146.5</v>
      </c>
      <c r="I216" s="4">
        <f>SUM('Working sheet'!W216)</f>
        <v>132.4</v>
      </c>
      <c r="J216" s="4">
        <f>SUM('Working sheet'!Y216)</f>
        <v>137.30000000000001</v>
      </c>
      <c r="K216" s="4">
        <f>SUM('Working sheet'!Z216)</f>
        <v>118.8</v>
      </c>
      <c r="L216" s="4">
        <f>SUM('Working sheet'!AB216)</f>
        <v>146.5</v>
      </c>
      <c r="M216" s="4">
        <f>SUM('Working sheet'!AD216)</f>
        <v>131.69999999999999</v>
      </c>
      <c r="N216" s="4">
        <f>SUM('Working sheet'!AE216)</f>
        <v>138</v>
      </c>
      <c r="O216" s="4">
        <f>SUM('Working sheet'!V216:X216,'Working sheet'!Z216,'Working sheet'!AB216,'Working sheet'!AD216)</f>
        <v>812.09999999999991</v>
      </c>
    </row>
    <row r="217" spans="1:15" x14ac:dyDescent="0.35">
      <c r="A217" t="s">
        <v>34</v>
      </c>
      <c r="B217">
        <v>2018</v>
      </c>
      <c r="C217" t="s">
        <v>46</v>
      </c>
      <c r="D217" t="str">
        <f t="shared" si="3"/>
        <v>2018 December</v>
      </c>
      <c r="E217" s="4">
        <f>SUM('Working sheet'!E217:N217,'Working sheet'!P217:Q217)</f>
        <v>1628.9999999999998</v>
      </c>
      <c r="F217" s="4">
        <f>SUM('Working sheet'!O217,'Working sheet'!R217,'Working sheet'!AA217,'Working sheet'!AC217)</f>
        <v>565.79999999999995</v>
      </c>
      <c r="G217" s="4">
        <f>SUM('Working sheet'!S217,'Working sheet'!T217,'Working sheet'!U217)</f>
        <v>434.3</v>
      </c>
      <c r="H217" s="4">
        <f>SUM('Working sheet'!V217)</f>
        <v>146.5</v>
      </c>
      <c r="I217" s="4">
        <f>SUM('Working sheet'!W217)</f>
        <v>142.69999999999999</v>
      </c>
      <c r="J217" s="4">
        <f>SUM('Working sheet'!Y217)</f>
        <v>144.9</v>
      </c>
      <c r="K217" s="4">
        <f>SUM('Working sheet'!Z217)</f>
        <v>123.6</v>
      </c>
      <c r="L217" s="4">
        <f>SUM('Working sheet'!AB217)</f>
        <v>150.1</v>
      </c>
      <c r="M217" s="4">
        <f>SUM('Working sheet'!AD217)</f>
        <v>136.80000000000001</v>
      </c>
      <c r="N217" s="4">
        <f>SUM('Working sheet'!AE217)</f>
        <v>140.1</v>
      </c>
      <c r="O217" s="4">
        <f>SUM('Working sheet'!V217:X217,'Working sheet'!Z217,'Working sheet'!AB217,'Working sheet'!AD217)</f>
        <v>842.90000000000009</v>
      </c>
    </row>
    <row r="218" spans="1:15" x14ac:dyDescent="0.35">
      <c r="A218" t="s">
        <v>30</v>
      </c>
      <c r="B218">
        <v>2019</v>
      </c>
      <c r="C218" t="s">
        <v>31</v>
      </c>
      <c r="D218" t="str">
        <f t="shared" si="3"/>
        <v>2019 January</v>
      </c>
      <c r="E218" s="4">
        <f>SUM('Working sheet'!E218:N218,'Working sheet'!P218:Q218)</f>
        <v>1622.6000000000001</v>
      </c>
      <c r="F218" s="4">
        <f>SUM('Working sheet'!O218,'Working sheet'!R218,'Working sheet'!AA218,'Working sheet'!AC218)</f>
        <v>576.1</v>
      </c>
      <c r="G218" s="4">
        <f>SUM('Working sheet'!S218,'Working sheet'!T218,'Working sheet'!U218)</f>
        <v>445.6</v>
      </c>
      <c r="H218" s="4">
        <f>SUM('Working sheet'!V218)</f>
        <v>146.66829170523107</v>
      </c>
      <c r="I218" s="4">
        <f>SUM('Working sheet'!W218)</f>
        <v>146.19999999999999</v>
      </c>
      <c r="J218" s="4">
        <f>SUM('Working sheet'!Y218)</f>
        <v>149.6</v>
      </c>
      <c r="K218" s="4">
        <f>SUM('Working sheet'!Z218)</f>
        <v>128.6</v>
      </c>
      <c r="L218" s="4">
        <f>SUM('Working sheet'!AB218)</f>
        <v>155.19999999999999</v>
      </c>
      <c r="M218" s="4">
        <f>SUM('Working sheet'!AD218)</f>
        <v>141.69999999999999</v>
      </c>
      <c r="N218" s="4">
        <f>SUM('Working sheet'!AE218)</f>
        <v>141</v>
      </c>
      <c r="O218" s="4">
        <f>SUM('Working sheet'!V218:X218,'Working sheet'!Z218,'Working sheet'!AB218,'Working sheet'!AD218)</f>
        <v>868.4682917052312</v>
      </c>
    </row>
    <row r="219" spans="1:15" x14ac:dyDescent="0.35">
      <c r="A219" t="s">
        <v>33</v>
      </c>
      <c r="B219">
        <v>2019</v>
      </c>
      <c r="C219" t="s">
        <v>31</v>
      </c>
      <c r="D219" t="str">
        <f t="shared" si="3"/>
        <v>2019 January</v>
      </c>
      <c r="E219" s="4">
        <f>SUM('Working sheet'!E219:N219,'Working sheet'!P219:Q219)</f>
        <v>1616.2000000000003</v>
      </c>
      <c r="F219" s="4">
        <f>SUM('Working sheet'!O219,'Working sheet'!R219,'Working sheet'!AA219,'Working sheet'!AC219)</f>
        <v>556.39999999999986</v>
      </c>
      <c r="G219" s="4">
        <f>SUM('Working sheet'!S219,'Working sheet'!T219,'Working sheet'!U219)</f>
        <v>414.5</v>
      </c>
      <c r="H219" s="4">
        <f>SUM('Working sheet'!V219)</f>
        <v>147.69999999999999</v>
      </c>
      <c r="I219" s="4">
        <f>SUM('Working sheet'!W219)</f>
        <v>128.6</v>
      </c>
      <c r="J219" s="4">
        <f>SUM('Working sheet'!Y219)</f>
        <v>137.80000000000001</v>
      </c>
      <c r="K219" s="4">
        <f>SUM('Working sheet'!Z219)</f>
        <v>118.6</v>
      </c>
      <c r="L219" s="4">
        <f>SUM('Working sheet'!AB219)</f>
        <v>146.6</v>
      </c>
      <c r="M219" s="4">
        <f>SUM('Working sheet'!AD219)</f>
        <v>131.80000000000001</v>
      </c>
      <c r="N219" s="4">
        <f>SUM('Working sheet'!AE219)</f>
        <v>138</v>
      </c>
      <c r="O219" s="4">
        <f>SUM('Working sheet'!V219:X219,'Working sheet'!Z219,'Working sheet'!AB219,'Working sheet'!AD219)</f>
        <v>809.59999999999991</v>
      </c>
    </row>
    <row r="220" spans="1:15" x14ac:dyDescent="0.35">
      <c r="A220" t="s">
        <v>34</v>
      </c>
      <c r="B220">
        <v>2019</v>
      </c>
      <c r="C220" t="s">
        <v>31</v>
      </c>
      <c r="D220" t="str">
        <f t="shared" si="3"/>
        <v>2019 January</v>
      </c>
      <c r="E220" s="4">
        <f>SUM('Working sheet'!E220:N220,'Working sheet'!P220:Q220)</f>
        <v>1620.1</v>
      </c>
      <c r="F220" s="4">
        <f>SUM('Working sheet'!O220,'Working sheet'!R220,'Working sheet'!AA220,'Working sheet'!AC220)</f>
        <v>566</v>
      </c>
      <c r="G220" s="4">
        <f>SUM('Working sheet'!S220,'Working sheet'!T220,'Working sheet'!U220)</f>
        <v>433</v>
      </c>
      <c r="H220" s="4">
        <f>SUM('Working sheet'!V220)</f>
        <v>147.69999999999999</v>
      </c>
      <c r="I220" s="4">
        <f>SUM('Working sheet'!W220)</f>
        <v>139.5</v>
      </c>
      <c r="J220" s="4">
        <f>SUM('Working sheet'!Y220)</f>
        <v>145.1</v>
      </c>
      <c r="K220" s="4">
        <f>SUM('Working sheet'!Z220)</f>
        <v>123.3</v>
      </c>
      <c r="L220" s="4">
        <f>SUM('Working sheet'!AB220)</f>
        <v>150.19999999999999</v>
      </c>
      <c r="M220" s="4">
        <f>SUM('Working sheet'!AD220)</f>
        <v>136.9</v>
      </c>
      <c r="N220" s="4">
        <f>SUM('Working sheet'!AE220)</f>
        <v>139.6</v>
      </c>
      <c r="O220" s="4">
        <f>SUM('Working sheet'!V220:X220,'Working sheet'!Z220,'Working sheet'!AB220,'Working sheet'!AD220)</f>
        <v>841.19999999999993</v>
      </c>
    </row>
    <row r="221" spans="1:15" x14ac:dyDescent="0.35">
      <c r="A221" t="s">
        <v>30</v>
      </c>
      <c r="B221">
        <v>2019</v>
      </c>
      <c r="C221" t="s">
        <v>35</v>
      </c>
      <c r="D221" t="str">
        <f t="shared" si="3"/>
        <v>2019 February</v>
      </c>
      <c r="E221" s="4">
        <f>SUM('Working sheet'!E221:N221,'Working sheet'!P221:Q221)</f>
        <v>1622.4</v>
      </c>
      <c r="F221" s="4">
        <f>SUM('Working sheet'!O221,'Working sheet'!R221,'Working sheet'!AA221,'Working sheet'!AC221)</f>
        <v>578.5</v>
      </c>
      <c r="G221" s="4">
        <f>SUM('Working sheet'!S221,'Working sheet'!T221,'Working sheet'!U221)</f>
        <v>446.5</v>
      </c>
      <c r="H221" s="4">
        <f>SUM('Working sheet'!V221)</f>
        <v>147.01365834104621</v>
      </c>
      <c r="I221" s="4">
        <f>SUM('Working sheet'!W221)</f>
        <v>145.30000000000001</v>
      </c>
      <c r="J221" s="4">
        <f>SUM('Working sheet'!Y221)</f>
        <v>149.9</v>
      </c>
      <c r="K221" s="4">
        <f>SUM('Working sheet'!Z221)</f>
        <v>129.19999999999999</v>
      </c>
      <c r="L221" s="4">
        <f>SUM('Working sheet'!AB221)</f>
        <v>155.5</v>
      </c>
      <c r="M221" s="4">
        <f>SUM('Working sheet'!AD221)</f>
        <v>142.19999999999999</v>
      </c>
      <c r="N221" s="4">
        <f>SUM('Working sheet'!AE221)</f>
        <v>141</v>
      </c>
      <c r="O221" s="4">
        <f>SUM('Working sheet'!V221:X221,'Working sheet'!Z221,'Working sheet'!AB221,'Working sheet'!AD221)</f>
        <v>869.31365834104622</v>
      </c>
    </row>
    <row r="222" spans="1:15" x14ac:dyDescent="0.35">
      <c r="A222" t="s">
        <v>33</v>
      </c>
      <c r="B222">
        <v>2019</v>
      </c>
      <c r="C222" t="s">
        <v>35</v>
      </c>
      <c r="D222" t="str">
        <f t="shared" si="3"/>
        <v>2019 February</v>
      </c>
      <c r="E222" s="4">
        <f>SUM('Working sheet'!E222:N222,'Working sheet'!P222:Q222)</f>
        <v>1626.1000000000001</v>
      </c>
      <c r="F222" s="4">
        <f>SUM('Working sheet'!O222,'Working sheet'!R222,'Working sheet'!AA222,'Working sheet'!AC222)</f>
        <v>558.40000000000009</v>
      </c>
      <c r="G222" s="4">
        <f>SUM('Working sheet'!S222,'Working sheet'!T222,'Working sheet'!U222)</f>
        <v>415.5</v>
      </c>
      <c r="H222" s="4">
        <f>SUM('Working sheet'!V222)</f>
        <v>148.5</v>
      </c>
      <c r="I222" s="4">
        <f>SUM('Working sheet'!W222)</f>
        <v>127.1</v>
      </c>
      <c r="J222" s="4">
        <f>SUM('Working sheet'!Y222)</f>
        <v>138.5</v>
      </c>
      <c r="K222" s="4">
        <f>SUM('Working sheet'!Z222)</f>
        <v>119.2</v>
      </c>
      <c r="L222" s="4">
        <f>SUM('Working sheet'!AB222)</f>
        <v>146.6</v>
      </c>
      <c r="M222" s="4">
        <f>SUM('Working sheet'!AD222)</f>
        <v>132.4</v>
      </c>
      <c r="N222" s="4">
        <f>SUM('Working sheet'!AE222)</f>
        <v>138.6</v>
      </c>
      <c r="O222" s="4">
        <f>SUM('Working sheet'!V222:X222,'Working sheet'!Z222,'Working sheet'!AB222,'Working sheet'!AD222)</f>
        <v>810.40000000000009</v>
      </c>
    </row>
    <row r="223" spans="1:15" x14ac:dyDescent="0.35">
      <c r="A223" t="s">
        <v>34</v>
      </c>
      <c r="B223">
        <v>2019</v>
      </c>
      <c r="C223" t="s">
        <v>35</v>
      </c>
      <c r="D223" t="str">
        <f t="shared" si="3"/>
        <v>2019 February</v>
      </c>
      <c r="E223" s="4">
        <f>SUM('Working sheet'!E223:N223,'Working sheet'!P223:Q223)</f>
        <v>1623.5</v>
      </c>
      <c r="F223" s="4">
        <f>SUM('Working sheet'!O223,'Working sheet'!R223,'Working sheet'!AA223,'Working sheet'!AC223)</f>
        <v>568.20000000000005</v>
      </c>
      <c r="G223" s="4">
        <f>SUM('Working sheet'!S223,'Working sheet'!T223,'Working sheet'!U223)</f>
        <v>433.9</v>
      </c>
      <c r="H223" s="4">
        <f>SUM('Working sheet'!V223)</f>
        <v>148.5</v>
      </c>
      <c r="I223" s="4">
        <f>SUM('Working sheet'!W223)</f>
        <v>138.4</v>
      </c>
      <c r="J223" s="4">
        <f>SUM('Working sheet'!Y223)</f>
        <v>145.6</v>
      </c>
      <c r="K223" s="4">
        <f>SUM('Working sheet'!Z223)</f>
        <v>123.9</v>
      </c>
      <c r="L223" s="4">
        <f>SUM('Working sheet'!AB223)</f>
        <v>150.30000000000001</v>
      </c>
      <c r="M223" s="4">
        <f>SUM('Working sheet'!AD223)</f>
        <v>137.4</v>
      </c>
      <c r="N223" s="4">
        <f>SUM('Working sheet'!AE223)</f>
        <v>139.9</v>
      </c>
      <c r="O223" s="4">
        <f>SUM('Working sheet'!V223:X223,'Working sheet'!Z223,'Working sheet'!AB223,'Working sheet'!AD223)</f>
        <v>842.19999999999993</v>
      </c>
    </row>
    <row r="224" spans="1:15" x14ac:dyDescent="0.35">
      <c r="A224" t="s">
        <v>30</v>
      </c>
      <c r="B224">
        <v>2019</v>
      </c>
      <c r="C224" t="s">
        <v>36</v>
      </c>
      <c r="D224" t="str">
        <f t="shared" si="3"/>
        <v>2019 March</v>
      </c>
      <c r="E224" s="4">
        <f>SUM('Working sheet'!E224:N224,'Working sheet'!P224:Q224)</f>
        <v>1623.8000000000002</v>
      </c>
      <c r="F224" s="4">
        <f>SUM('Working sheet'!O224,'Working sheet'!R224,'Working sheet'!AA224,'Working sheet'!AC224)</f>
        <v>578.1</v>
      </c>
      <c r="G224" s="4">
        <f>SUM('Working sheet'!S224,'Working sheet'!T224,'Working sheet'!U224)</f>
        <v>447</v>
      </c>
      <c r="H224" s="4">
        <f>SUM('Working sheet'!V224)</f>
        <v>147.88273166820923</v>
      </c>
      <c r="I224" s="4">
        <f>SUM('Working sheet'!W224)</f>
        <v>146.4</v>
      </c>
      <c r="J224" s="4">
        <f>SUM('Working sheet'!Y224)</f>
        <v>150.4</v>
      </c>
      <c r="K224" s="4">
        <f>SUM('Working sheet'!Z224)</f>
        <v>129.9</v>
      </c>
      <c r="L224" s="4">
        <f>SUM('Working sheet'!AB224)</f>
        <v>155.5</v>
      </c>
      <c r="M224" s="4">
        <f>SUM('Working sheet'!AD224)</f>
        <v>142.4</v>
      </c>
      <c r="N224" s="4">
        <f>SUM('Working sheet'!AE224)</f>
        <v>141.19999999999999</v>
      </c>
      <c r="O224" s="4">
        <f>SUM('Working sheet'!V224:X224,'Working sheet'!Z224,'Working sheet'!AB224,'Working sheet'!AD224)</f>
        <v>872.08273166820925</v>
      </c>
    </row>
    <row r="225" spans="1:15" x14ac:dyDescent="0.35">
      <c r="A225" t="s">
        <v>33</v>
      </c>
      <c r="B225">
        <v>2019</v>
      </c>
      <c r="C225" t="s">
        <v>36</v>
      </c>
      <c r="D225" t="str">
        <f t="shared" si="3"/>
        <v>2019 March</v>
      </c>
      <c r="E225" s="4">
        <f>SUM('Working sheet'!E225:N225,'Working sheet'!P225:Q225)</f>
        <v>1639.9</v>
      </c>
      <c r="F225" s="4">
        <f>SUM('Working sheet'!O225,'Working sheet'!R225,'Working sheet'!AA225,'Working sheet'!AC225)</f>
        <v>559.29999999999995</v>
      </c>
      <c r="G225" s="4">
        <f>SUM('Working sheet'!S225,'Working sheet'!T225,'Working sheet'!U225)</f>
        <v>416.29999999999995</v>
      </c>
      <c r="H225" s="4">
        <f>SUM('Working sheet'!V225)</f>
        <v>149</v>
      </c>
      <c r="I225" s="4">
        <f>SUM('Working sheet'!W225)</f>
        <v>128.80000000000001</v>
      </c>
      <c r="J225" s="4">
        <f>SUM('Working sheet'!Y225)</f>
        <v>139.19999999999999</v>
      </c>
      <c r="K225" s="4">
        <f>SUM('Working sheet'!Z225)</f>
        <v>119.9</v>
      </c>
      <c r="L225" s="4">
        <f>SUM('Working sheet'!AB225)</f>
        <v>146.69999999999999</v>
      </c>
      <c r="M225" s="4">
        <f>SUM('Working sheet'!AD225)</f>
        <v>132.80000000000001</v>
      </c>
      <c r="N225" s="4">
        <f>SUM('Working sheet'!AE225)</f>
        <v>139.5</v>
      </c>
      <c r="O225" s="4">
        <f>SUM('Working sheet'!V225:X225,'Working sheet'!Z225,'Working sheet'!AB225,'Working sheet'!AD225)</f>
        <v>814</v>
      </c>
    </row>
    <row r="226" spans="1:15" x14ac:dyDescent="0.35">
      <c r="A226" t="s">
        <v>34</v>
      </c>
      <c r="B226">
        <v>2019</v>
      </c>
      <c r="C226" t="s">
        <v>36</v>
      </c>
      <c r="D226" t="str">
        <f t="shared" si="3"/>
        <v>2019 March</v>
      </c>
      <c r="E226" s="4">
        <f>SUM('Working sheet'!E226:N226,'Working sheet'!P226:Q226)</f>
        <v>1629.2</v>
      </c>
      <c r="F226" s="4">
        <f>SUM('Working sheet'!O226,'Working sheet'!R226,'Working sheet'!AA226,'Working sheet'!AC226)</f>
        <v>568.29999999999995</v>
      </c>
      <c r="G226" s="4">
        <f>SUM('Working sheet'!S226,'Working sheet'!T226,'Working sheet'!U226)</f>
        <v>434.5</v>
      </c>
      <c r="H226" s="4">
        <f>SUM('Working sheet'!V226)</f>
        <v>149</v>
      </c>
      <c r="I226" s="4">
        <f>SUM('Working sheet'!W226)</f>
        <v>139.69999999999999</v>
      </c>
      <c r="J226" s="4">
        <f>SUM('Working sheet'!Y226)</f>
        <v>146.19999999999999</v>
      </c>
      <c r="K226" s="4">
        <f>SUM('Working sheet'!Z226)</f>
        <v>124.6</v>
      </c>
      <c r="L226" s="4">
        <f>SUM('Working sheet'!AB226)</f>
        <v>150.30000000000001</v>
      </c>
      <c r="M226" s="4">
        <f>SUM('Working sheet'!AD226)</f>
        <v>137.69999999999999</v>
      </c>
      <c r="N226" s="4">
        <f>SUM('Working sheet'!AE226)</f>
        <v>140.4</v>
      </c>
      <c r="O226" s="4">
        <f>SUM('Working sheet'!V226:X226,'Working sheet'!Z226,'Working sheet'!AB226,'Working sheet'!AD226)</f>
        <v>845.10000000000014</v>
      </c>
    </row>
    <row r="227" spans="1:15" x14ac:dyDescent="0.35">
      <c r="A227" t="s">
        <v>30</v>
      </c>
      <c r="B227">
        <v>2019</v>
      </c>
      <c r="C227" t="s">
        <v>38</v>
      </c>
      <c r="D227" t="str">
        <f t="shared" si="3"/>
        <v>2019 May</v>
      </c>
      <c r="E227" s="4">
        <f>SUM('Working sheet'!E227:N227,'Working sheet'!P227:Q227)</f>
        <v>1644.4</v>
      </c>
      <c r="F227" s="4">
        <f>SUM('Working sheet'!O227,'Working sheet'!R227,'Working sheet'!AA227,'Working sheet'!AC227)</f>
        <v>580.79999999999995</v>
      </c>
      <c r="G227" s="4">
        <f>SUM('Working sheet'!S227,'Working sheet'!T227,'Working sheet'!U227)</f>
        <v>448.59999999999997</v>
      </c>
      <c r="H227" s="4">
        <f>SUM('Working sheet'!V227)</f>
        <v>148.57654633364183</v>
      </c>
      <c r="I227" s="4">
        <f>SUM('Working sheet'!W227)</f>
        <v>146.9</v>
      </c>
      <c r="J227" s="4">
        <f>SUM('Working sheet'!Y227)</f>
        <v>151.30000000000001</v>
      </c>
      <c r="K227" s="4">
        <f>SUM('Working sheet'!Z227)</f>
        <v>130.19999999999999</v>
      </c>
      <c r="L227" s="4">
        <f>SUM('Working sheet'!AB227)</f>
        <v>156.69999999999999</v>
      </c>
      <c r="M227" s="4">
        <f>SUM('Working sheet'!AD227)</f>
        <v>142.9</v>
      </c>
      <c r="N227" s="4">
        <f>SUM('Working sheet'!AE227)</f>
        <v>142.4</v>
      </c>
      <c r="O227" s="4">
        <f>SUM('Working sheet'!V227:X227,'Working sheet'!Z227,'Working sheet'!AB227,'Working sheet'!AD227)</f>
        <v>874.77654633364193</v>
      </c>
    </row>
    <row r="228" spans="1:15" x14ac:dyDescent="0.35">
      <c r="A228" t="s">
        <v>33</v>
      </c>
      <c r="B228">
        <v>2019</v>
      </c>
      <c r="C228" t="s">
        <v>38</v>
      </c>
      <c r="D228" t="str">
        <f t="shared" si="3"/>
        <v>2019 May</v>
      </c>
      <c r="E228" s="4">
        <f>SUM('Working sheet'!E228:N228,'Working sheet'!P228:Q228)</f>
        <v>1682.6000000000001</v>
      </c>
      <c r="F228" s="4">
        <f>SUM('Working sheet'!O228,'Working sheet'!R228,'Working sheet'!AA228,'Working sheet'!AC228)</f>
        <v>561.70000000000005</v>
      </c>
      <c r="G228" s="4">
        <f>SUM('Working sheet'!S228,'Working sheet'!T228,'Working sheet'!U228)</f>
        <v>417.9</v>
      </c>
      <c r="H228" s="4">
        <f>SUM('Working sheet'!V228)</f>
        <v>150.1</v>
      </c>
      <c r="I228" s="4">
        <f>SUM('Working sheet'!W228)</f>
        <v>129.4</v>
      </c>
      <c r="J228" s="4">
        <f>SUM('Working sheet'!Y228)</f>
        <v>139.80000000000001</v>
      </c>
      <c r="K228" s="4">
        <f>SUM('Working sheet'!Z228)</f>
        <v>120.1</v>
      </c>
      <c r="L228" s="4">
        <f>SUM('Working sheet'!AB228)</f>
        <v>148</v>
      </c>
      <c r="M228" s="4">
        <f>SUM('Working sheet'!AD228)</f>
        <v>133.30000000000001</v>
      </c>
      <c r="N228" s="4">
        <f>SUM('Working sheet'!AE228)</f>
        <v>141.5</v>
      </c>
      <c r="O228" s="4">
        <f>SUM('Working sheet'!V228:X228,'Working sheet'!Z228,'Working sheet'!AB228,'Working sheet'!AD228)</f>
        <v>818.09999999999991</v>
      </c>
    </row>
    <row r="229" spans="1:15" x14ac:dyDescent="0.35">
      <c r="A229" t="s">
        <v>34</v>
      </c>
      <c r="B229">
        <v>2019</v>
      </c>
      <c r="C229" t="s">
        <v>38</v>
      </c>
      <c r="D229" t="str">
        <f t="shared" si="3"/>
        <v>2019 May</v>
      </c>
      <c r="E229" s="4">
        <f>SUM('Working sheet'!E229:N229,'Working sheet'!P229:Q229)</f>
        <v>1657.9000000000003</v>
      </c>
      <c r="F229" s="4">
        <f>SUM('Working sheet'!O229,'Working sheet'!R229,'Working sheet'!AA229,'Working sheet'!AC229)</f>
        <v>570.70000000000005</v>
      </c>
      <c r="G229" s="4">
        <f>SUM('Working sheet'!S229,'Working sheet'!T229,'Working sheet'!U229)</f>
        <v>436.1</v>
      </c>
      <c r="H229" s="4">
        <f>SUM('Working sheet'!V229)</f>
        <v>150.1</v>
      </c>
      <c r="I229" s="4">
        <f>SUM('Working sheet'!W229)</f>
        <v>140.30000000000001</v>
      </c>
      <c r="J229" s="4">
        <f>SUM('Working sheet'!Y229)</f>
        <v>146.9</v>
      </c>
      <c r="K229" s="4">
        <f>SUM('Working sheet'!Z229)</f>
        <v>124.9</v>
      </c>
      <c r="L229" s="4">
        <f>SUM('Working sheet'!AB229)</f>
        <v>151.6</v>
      </c>
      <c r="M229" s="4">
        <f>SUM('Working sheet'!AD229)</f>
        <v>138.19999999999999</v>
      </c>
      <c r="N229" s="4">
        <f>SUM('Working sheet'!AE229)</f>
        <v>142</v>
      </c>
      <c r="O229" s="4">
        <f>SUM('Working sheet'!V229:X229,'Working sheet'!Z229,'Working sheet'!AB229,'Working sheet'!AD229)</f>
        <v>848.8</v>
      </c>
    </row>
    <row r="230" spans="1:15" x14ac:dyDescent="0.35">
      <c r="A230" t="s">
        <v>30</v>
      </c>
      <c r="B230">
        <v>2019</v>
      </c>
      <c r="C230" t="s">
        <v>39</v>
      </c>
      <c r="D230" t="str">
        <f t="shared" si="3"/>
        <v>2019 June</v>
      </c>
      <c r="E230" s="4">
        <f>SUM('Working sheet'!E230:N230,'Working sheet'!P230:Q230)</f>
        <v>1666.1999999999998</v>
      </c>
      <c r="F230" s="4">
        <f>SUM('Working sheet'!O230,'Working sheet'!R230,'Working sheet'!AA230,'Working sheet'!AC230)</f>
        <v>583.40000000000009</v>
      </c>
      <c r="G230" s="4">
        <f>SUM('Working sheet'!S230,'Working sheet'!T230,'Working sheet'!U230)</f>
        <v>448.59999999999997</v>
      </c>
      <c r="H230" s="4">
        <f>SUM('Working sheet'!V230)</f>
        <v>149.35530926672837</v>
      </c>
      <c r="I230" s="4">
        <f>SUM('Working sheet'!W230)</f>
        <v>147.80000000000001</v>
      </c>
      <c r="J230" s="4">
        <f>SUM('Working sheet'!Y230)</f>
        <v>151.69999999999999</v>
      </c>
      <c r="K230" s="4">
        <f>SUM('Working sheet'!Z230)</f>
        <v>130.19999999999999</v>
      </c>
      <c r="L230" s="4">
        <f>SUM('Working sheet'!AB230)</f>
        <v>157.69999999999999</v>
      </c>
      <c r="M230" s="4">
        <f>SUM('Working sheet'!AD230)</f>
        <v>143.30000000000001</v>
      </c>
      <c r="N230" s="4">
        <f>SUM('Working sheet'!AE230)</f>
        <v>143.6</v>
      </c>
      <c r="O230" s="4">
        <f>SUM('Working sheet'!V230:X230,'Working sheet'!Z230,'Working sheet'!AB230,'Working sheet'!AD230)</f>
        <v>877.95530926672836</v>
      </c>
    </row>
    <row r="231" spans="1:15" x14ac:dyDescent="0.35">
      <c r="A231" t="s">
        <v>33</v>
      </c>
      <c r="B231">
        <v>2019</v>
      </c>
      <c r="C231" t="s">
        <v>39</v>
      </c>
      <c r="D231" t="str">
        <f t="shared" si="3"/>
        <v>2019 June</v>
      </c>
      <c r="E231" s="4">
        <f>SUM('Working sheet'!E231:N231,'Working sheet'!P231:Q231)</f>
        <v>1704.2999999999997</v>
      </c>
      <c r="F231" s="4">
        <f>SUM('Working sheet'!O231,'Working sheet'!R231,'Working sheet'!AA231,'Working sheet'!AC231)</f>
        <v>563.70000000000005</v>
      </c>
      <c r="G231" s="4">
        <f>SUM('Working sheet'!S231,'Working sheet'!T231,'Working sheet'!U231)</f>
        <v>418.4</v>
      </c>
      <c r="H231" s="4">
        <f>SUM('Working sheet'!V231)</f>
        <v>149.4</v>
      </c>
      <c r="I231" s="4">
        <f>SUM('Working sheet'!W231)</f>
        <v>130.5</v>
      </c>
      <c r="J231" s="4">
        <f>SUM('Working sheet'!Y231)</f>
        <v>140.30000000000001</v>
      </c>
      <c r="K231" s="4">
        <f>SUM('Working sheet'!Z231)</f>
        <v>119.6</v>
      </c>
      <c r="L231" s="4">
        <f>SUM('Working sheet'!AB231)</f>
        <v>148.9</v>
      </c>
      <c r="M231" s="4">
        <f>SUM('Working sheet'!AD231)</f>
        <v>133.6</v>
      </c>
      <c r="N231" s="4">
        <f>SUM('Working sheet'!AE231)</f>
        <v>142.1</v>
      </c>
      <c r="O231" s="4">
        <f>SUM('Working sheet'!V231:X231,'Working sheet'!Z231,'Working sheet'!AB231,'Working sheet'!AD231)</f>
        <v>819.4</v>
      </c>
    </row>
    <row r="232" spans="1:15" x14ac:dyDescent="0.35">
      <c r="A232" t="s">
        <v>34</v>
      </c>
      <c r="B232">
        <v>2019</v>
      </c>
      <c r="C232" t="s">
        <v>39</v>
      </c>
      <c r="D232" t="str">
        <f t="shared" si="3"/>
        <v>2019 June</v>
      </c>
      <c r="E232" s="4">
        <f>SUM('Working sheet'!E232:N232,'Working sheet'!P232:Q232)</f>
        <v>1679.9</v>
      </c>
      <c r="F232" s="4">
        <f>SUM('Working sheet'!O232,'Working sheet'!R232,'Working sheet'!AA232,'Working sheet'!AC232)</f>
        <v>573</v>
      </c>
      <c r="G232" s="4">
        <f>SUM('Working sheet'!S232,'Working sheet'!T232,'Working sheet'!U232)</f>
        <v>436.4</v>
      </c>
      <c r="H232" s="4">
        <f>SUM('Working sheet'!V232)</f>
        <v>149.4</v>
      </c>
      <c r="I232" s="4">
        <f>SUM('Working sheet'!W232)</f>
        <v>141.19999999999999</v>
      </c>
      <c r="J232" s="4">
        <f>SUM('Working sheet'!Y232)</f>
        <v>147.4</v>
      </c>
      <c r="K232" s="4">
        <f>SUM('Working sheet'!Z232)</f>
        <v>124.6</v>
      </c>
      <c r="L232" s="4">
        <f>SUM('Working sheet'!AB232)</f>
        <v>152.5</v>
      </c>
      <c r="M232" s="4">
        <f>SUM('Working sheet'!AD232)</f>
        <v>138.6</v>
      </c>
      <c r="N232" s="4">
        <f>SUM('Working sheet'!AE232)</f>
        <v>142.9</v>
      </c>
      <c r="O232" s="4">
        <f>SUM('Working sheet'!V232:X232,'Working sheet'!Z232,'Working sheet'!AB232,'Working sheet'!AD232)</f>
        <v>850.1</v>
      </c>
    </row>
    <row r="233" spans="1:15" x14ac:dyDescent="0.35">
      <c r="A233" t="s">
        <v>30</v>
      </c>
      <c r="B233">
        <v>2019</v>
      </c>
      <c r="C233" t="s">
        <v>40</v>
      </c>
      <c r="D233" t="str">
        <f t="shared" si="3"/>
        <v>2019 July</v>
      </c>
      <c r="E233" s="4">
        <f>SUM('Working sheet'!E233:N233,'Working sheet'!P233:Q233)</f>
        <v>1688.3999999999999</v>
      </c>
      <c r="F233" s="4">
        <f>SUM('Working sheet'!O233,'Working sheet'!R233,'Working sheet'!AA233,'Working sheet'!AC233)</f>
        <v>586.6</v>
      </c>
      <c r="G233" s="4">
        <f>SUM('Working sheet'!S233,'Working sheet'!T233,'Working sheet'!U233)</f>
        <v>449.1</v>
      </c>
      <c r="H233" s="4">
        <f>SUM('Working sheet'!V233)</f>
        <v>149.67106185334566</v>
      </c>
      <c r="I233" s="4">
        <f>SUM('Working sheet'!W233)</f>
        <v>146.80000000000001</v>
      </c>
      <c r="J233" s="4">
        <f>SUM('Working sheet'!Y233)</f>
        <v>152.19999999999999</v>
      </c>
      <c r="K233" s="4">
        <f>SUM('Working sheet'!Z233)</f>
        <v>131.19999999999999</v>
      </c>
      <c r="L233" s="4">
        <f>SUM('Working sheet'!AB233)</f>
        <v>159.1</v>
      </c>
      <c r="M233" s="4">
        <f>SUM('Working sheet'!AD233)</f>
        <v>144.19999999999999</v>
      </c>
      <c r="N233" s="4">
        <f>SUM('Working sheet'!AE233)</f>
        <v>144.9</v>
      </c>
      <c r="O233" s="4">
        <f>SUM('Working sheet'!V233:X233,'Working sheet'!Z233,'Working sheet'!AB233,'Working sheet'!AD233)</f>
        <v>880.97106185334565</v>
      </c>
    </row>
    <row r="234" spans="1:15" x14ac:dyDescent="0.35">
      <c r="A234" t="s">
        <v>33</v>
      </c>
      <c r="B234">
        <v>2019</v>
      </c>
      <c r="C234" t="s">
        <v>40</v>
      </c>
      <c r="D234" t="str">
        <f t="shared" si="3"/>
        <v>2019 July</v>
      </c>
      <c r="E234" s="4">
        <f>SUM('Working sheet'!E234:N234,'Working sheet'!P234:Q234)</f>
        <v>1727.8999999999999</v>
      </c>
      <c r="F234" s="4">
        <f>SUM('Working sheet'!O234,'Working sheet'!R234,'Working sheet'!AA234,'Working sheet'!AC234)</f>
        <v>566.79999999999995</v>
      </c>
      <c r="G234" s="4">
        <f>SUM('Working sheet'!S234,'Working sheet'!T234,'Working sheet'!U234)</f>
        <v>419.3</v>
      </c>
      <c r="H234" s="4">
        <f>SUM('Working sheet'!V234)</f>
        <v>150.6</v>
      </c>
      <c r="I234" s="4">
        <f>SUM('Working sheet'!W234)</f>
        <v>127</v>
      </c>
      <c r="J234" s="4">
        <f>SUM('Working sheet'!Y234)</f>
        <v>140.80000000000001</v>
      </c>
      <c r="K234" s="4">
        <f>SUM('Working sheet'!Z234)</f>
        <v>120.6</v>
      </c>
      <c r="L234" s="4">
        <f>SUM('Working sheet'!AB234)</f>
        <v>150.4</v>
      </c>
      <c r="M234" s="4">
        <f>SUM('Working sheet'!AD234)</f>
        <v>134.5</v>
      </c>
      <c r="N234" s="4">
        <f>SUM('Working sheet'!AE234)</f>
        <v>143.30000000000001</v>
      </c>
      <c r="O234" s="4">
        <f>SUM('Working sheet'!V234:X234,'Working sheet'!Z234,'Working sheet'!AB234,'Working sheet'!AD234)</f>
        <v>820.8</v>
      </c>
    </row>
    <row r="235" spans="1:15" x14ac:dyDescent="0.35">
      <c r="A235" t="s">
        <v>34</v>
      </c>
      <c r="B235">
        <v>2019</v>
      </c>
      <c r="C235" t="s">
        <v>40</v>
      </c>
      <c r="D235" t="str">
        <f t="shared" si="3"/>
        <v>2019 July</v>
      </c>
      <c r="E235" s="4">
        <f>SUM('Working sheet'!E235:N235,'Working sheet'!P235:Q235)</f>
        <v>1702.8</v>
      </c>
      <c r="F235" s="4">
        <f>SUM('Working sheet'!O235,'Working sheet'!R235,'Working sheet'!AA235,'Working sheet'!AC235)</f>
        <v>576.09999999999991</v>
      </c>
      <c r="G235" s="4">
        <f>SUM('Working sheet'!S235,'Working sheet'!T235,'Working sheet'!U235)</f>
        <v>437</v>
      </c>
      <c r="H235" s="4">
        <f>SUM('Working sheet'!V235)</f>
        <v>150.6</v>
      </c>
      <c r="I235" s="4">
        <f>SUM('Working sheet'!W235)</f>
        <v>139.30000000000001</v>
      </c>
      <c r="J235" s="4">
        <f>SUM('Working sheet'!Y235)</f>
        <v>147.9</v>
      </c>
      <c r="K235" s="4">
        <f>SUM('Working sheet'!Z235)</f>
        <v>125.6</v>
      </c>
      <c r="L235" s="4">
        <f>SUM('Working sheet'!AB235)</f>
        <v>154</v>
      </c>
      <c r="M235" s="4">
        <f>SUM('Working sheet'!AD235)</f>
        <v>139.5</v>
      </c>
      <c r="N235" s="4">
        <f>SUM('Working sheet'!AE235)</f>
        <v>144.19999999999999</v>
      </c>
      <c r="O235" s="4">
        <f>SUM('Working sheet'!V235:X235,'Working sheet'!Z235,'Working sheet'!AB235,'Working sheet'!AD235)</f>
        <v>853.19999999999993</v>
      </c>
    </row>
    <row r="236" spans="1:15" x14ac:dyDescent="0.35">
      <c r="A236" t="s">
        <v>30</v>
      </c>
      <c r="B236">
        <v>2019</v>
      </c>
      <c r="C236" t="s">
        <v>41</v>
      </c>
      <c r="D236" t="str">
        <f t="shared" si="3"/>
        <v>2019 August</v>
      </c>
      <c r="E236" s="4">
        <f>SUM('Working sheet'!E236:N236,'Working sheet'!P236:Q236)</f>
        <v>1696.0000000000002</v>
      </c>
      <c r="F236" s="4">
        <f>SUM('Working sheet'!O236,'Working sheet'!R236,'Working sheet'!AA236,'Working sheet'!AC236)</f>
        <v>590.40000000000009</v>
      </c>
      <c r="G236" s="4">
        <f>SUM('Working sheet'!S236,'Working sheet'!T236,'Working sheet'!U236)</f>
        <v>449.5</v>
      </c>
      <c r="H236" s="4">
        <f>SUM('Working sheet'!V236)</f>
        <v>149.93421237066914</v>
      </c>
      <c r="I236" s="4">
        <f>SUM('Working sheet'!W236)</f>
        <v>146.4</v>
      </c>
      <c r="J236" s="4">
        <f>SUM('Working sheet'!Y236)</f>
        <v>152.69999999999999</v>
      </c>
      <c r="K236" s="4">
        <f>SUM('Working sheet'!Z236)</f>
        <v>131.4</v>
      </c>
      <c r="L236" s="4">
        <f>SUM('Working sheet'!AB236)</f>
        <v>159.69999999999999</v>
      </c>
      <c r="M236" s="4">
        <f>SUM('Working sheet'!AD236)</f>
        <v>144.9</v>
      </c>
      <c r="N236" s="4">
        <f>SUM('Working sheet'!AE236)</f>
        <v>145.69999999999999</v>
      </c>
      <c r="O236" s="4">
        <f>SUM('Working sheet'!V236:X236,'Working sheet'!Z236,'Working sheet'!AB236,'Working sheet'!AD236)</f>
        <v>882.53421237066902</v>
      </c>
    </row>
    <row r="237" spans="1:15" x14ac:dyDescent="0.35">
      <c r="A237" t="s">
        <v>33</v>
      </c>
      <c r="B237">
        <v>2019</v>
      </c>
      <c r="C237" t="s">
        <v>41</v>
      </c>
      <c r="D237" t="str">
        <f t="shared" si="3"/>
        <v>2019 August</v>
      </c>
      <c r="E237" s="4">
        <f>SUM('Working sheet'!E237:N237,'Working sheet'!P237:Q237)</f>
        <v>1739.3</v>
      </c>
      <c r="F237" s="4">
        <f>SUM('Working sheet'!O237,'Working sheet'!R237,'Working sheet'!AA237,'Working sheet'!AC237)</f>
        <v>570.90000000000009</v>
      </c>
      <c r="G237" s="4">
        <f>SUM('Working sheet'!S237,'Working sheet'!T237,'Working sheet'!U237)</f>
        <v>420.2</v>
      </c>
      <c r="H237" s="4">
        <f>SUM('Working sheet'!V237)</f>
        <v>151.6</v>
      </c>
      <c r="I237" s="4">
        <f>SUM('Working sheet'!W237)</f>
        <v>125.5</v>
      </c>
      <c r="J237" s="4">
        <f>SUM('Working sheet'!Y237)</f>
        <v>141.5</v>
      </c>
      <c r="K237" s="4">
        <f>SUM('Working sheet'!Z237)</f>
        <v>120.8</v>
      </c>
      <c r="L237" s="4">
        <f>SUM('Working sheet'!AB237)</f>
        <v>151.5</v>
      </c>
      <c r="M237" s="4">
        <f>SUM('Working sheet'!AD237)</f>
        <v>135.30000000000001</v>
      </c>
      <c r="N237" s="4">
        <f>SUM('Working sheet'!AE237)</f>
        <v>144.19999999999999</v>
      </c>
      <c r="O237" s="4">
        <f>SUM('Working sheet'!V237:X237,'Working sheet'!Z237,'Working sheet'!AB237,'Working sheet'!AD237)</f>
        <v>822.8</v>
      </c>
    </row>
    <row r="238" spans="1:15" x14ac:dyDescent="0.35">
      <c r="A238" t="s">
        <v>34</v>
      </c>
      <c r="B238">
        <v>2019</v>
      </c>
      <c r="C238" t="s">
        <v>41</v>
      </c>
      <c r="D238" t="str">
        <f t="shared" si="3"/>
        <v>2019 August</v>
      </c>
      <c r="E238" s="4">
        <f>SUM('Working sheet'!E238:N238,'Working sheet'!P238:Q238)</f>
        <v>1711.6</v>
      </c>
      <c r="F238" s="4">
        <f>SUM('Working sheet'!O238,'Working sheet'!R238,'Working sheet'!AA238,'Working sheet'!AC238)</f>
        <v>580</v>
      </c>
      <c r="G238" s="4">
        <f>SUM('Working sheet'!S238,'Working sheet'!T238,'Working sheet'!U238)</f>
        <v>437.6</v>
      </c>
      <c r="H238" s="4">
        <f>SUM('Working sheet'!V238)</f>
        <v>151.6</v>
      </c>
      <c r="I238" s="4">
        <f>SUM('Working sheet'!W238)</f>
        <v>138.5</v>
      </c>
      <c r="J238" s="4">
        <f>SUM('Working sheet'!Y238)</f>
        <v>148.5</v>
      </c>
      <c r="K238" s="4">
        <f>SUM('Working sheet'!Z238)</f>
        <v>125.8</v>
      </c>
      <c r="L238" s="4">
        <f>SUM('Working sheet'!AB238)</f>
        <v>154.9</v>
      </c>
      <c r="M238" s="4">
        <f>SUM('Working sheet'!AD238)</f>
        <v>140.19999999999999</v>
      </c>
      <c r="N238" s="4">
        <f>SUM('Working sheet'!AE238)</f>
        <v>145</v>
      </c>
      <c r="O238" s="4">
        <f>SUM('Working sheet'!V238:X238,'Working sheet'!Z238,'Working sheet'!AB238,'Working sheet'!AD238)</f>
        <v>855.5</v>
      </c>
    </row>
    <row r="239" spans="1:15" x14ac:dyDescent="0.35">
      <c r="A239" t="s">
        <v>30</v>
      </c>
      <c r="B239">
        <v>2019</v>
      </c>
      <c r="C239" t="s">
        <v>42</v>
      </c>
      <c r="D239" t="str">
        <f t="shared" si="3"/>
        <v>2019 September</v>
      </c>
      <c r="E239" s="4">
        <f>SUM('Working sheet'!E239:N239,'Working sheet'!P239:Q239)</f>
        <v>1710.2</v>
      </c>
      <c r="F239" s="4">
        <f>SUM('Working sheet'!O239,'Working sheet'!R239,'Working sheet'!AA239,'Working sheet'!AC239)</f>
        <v>592.70000000000005</v>
      </c>
      <c r="G239" s="4">
        <f>SUM('Working sheet'!S239,'Working sheet'!T239,'Working sheet'!U239)</f>
        <v>449.29999999999995</v>
      </c>
      <c r="H239" s="4">
        <f>SUM('Working sheet'!V239)</f>
        <v>150.86684247413385</v>
      </c>
      <c r="I239" s="4">
        <f>SUM('Working sheet'!W239)</f>
        <v>146.9</v>
      </c>
      <c r="J239" s="4">
        <f>SUM('Working sheet'!Y239)</f>
        <v>153.4</v>
      </c>
      <c r="K239" s="4">
        <f>SUM('Working sheet'!Z239)</f>
        <v>131.6</v>
      </c>
      <c r="L239" s="4">
        <f>SUM('Working sheet'!AB239)</f>
        <v>160.19999999999999</v>
      </c>
      <c r="M239" s="4">
        <f>SUM('Working sheet'!AD239)</f>
        <v>145.4</v>
      </c>
      <c r="N239" s="4">
        <f>SUM('Working sheet'!AE239)</f>
        <v>146.69999999999999</v>
      </c>
      <c r="O239" s="4">
        <f>SUM('Working sheet'!V239:X239,'Working sheet'!Z239,'Working sheet'!AB239,'Working sheet'!AD239)</f>
        <v>885.2668424741338</v>
      </c>
    </row>
    <row r="240" spans="1:15" x14ac:dyDescent="0.35">
      <c r="A240" t="s">
        <v>33</v>
      </c>
      <c r="B240">
        <v>2019</v>
      </c>
      <c r="C240" t="s">
        <v>42</v>
      </c>
      <c r="D240" t="str">
        <f t="shared" si="3"/>
        <v>2019 September</v>
      </c>
      <c r="E240" s="4">
        <f>SUM('Working sheet'!E240:N240,'Working sheet'!P240:Q240)</f>
        <v>1744.9</v>
      </c>
      <c r="F240" s="4">
        <f>SUM('Working sheet'!O240,'Working sheet'!R240,'Working sheet'!AA240,'Working sheet'!AC240)</f>
        <v>573.5</v>
      </c>
      <c r="G240" s="4">
        <f>SUM('Working sheet'!S240,'Working sheet'!T240,'Working sheet'!U240)</f>
        <v>420.8</v>
      </c>
      <c r="H240" s="4">
        <f>SUM('Working sheet'!V240)</f>
        <v>152.19999999999999</v>
      </c>
      <c r="I240" s="4">
        <f>SUM('Working sheet'!W240)</f>
        <v>126.6</v>
      </c>
      <c r="J240" s="4">
        <f>SUM('Working sheet'!Y240)</f>
        <v>141.9</v>
      </c>
      <c r="K240" s="4">
        <f>SUM('Working sheet'!Z240)</f>
        <v>121.2</v>
      </c>
      <c r="L240" s="4">
        <f>SUM('Working sheet'!AB240)</f>
        <v>151.6</v>
      </c>
      <c r="M240" s="4">
        <f>SUM('Working sheet'!AD240)</f>
        <v>135.69999999999999</v>
      </c>
      <c r="N240" s="4">
        <f>SUM('Working sheet'!AE240)</f>
        <v>144.69999999999999</v>
      </c>
      <c r="O240" s="4">
        <f>SUM('Working sheet'!V240:X240,'Working sheet'!Z240,'Working sheet'!AB240,'Working sheet'!AD240)</f>
        <v>825.59999999999991</v>
      </c>
    </row>
    <row r="241" spans="1:15" x14ac:dyDescent="0.35">
      <c r="A241" t="s">
        <v>34</v>
      </c>
      <c r="B241">
        <v>2019</v>
      </c>
      <c r="C241" t="s">
        <v>42</v>
      </c>
      <c r="D241" t="str">
        <f t="shared" si="3"/>
        <v>2019 September</v>
      </c>
      <c r="E241" s="4">
        <f>SUM('Working sheet'!E241:N241,'Working sheet'!P241:Q241)</f>
        <v>1722.6999999999998</v>
      </c>
      <c r="F241" s="4">
        <f>SUM('Working sheet'!O241,'Working sheet'!R241,'Working sheet'!AA241,'Working sheet'!AC241)</f>
        <v>582.5</v>
      </c>
      <c r="G241" s="4">
        <f>SUM('Working sheet'!S241,'Working sheet'!T241,'Working sheet'!U241)</f>
        <v>437.69999999999993</v>
      </c>
      <c r="H241" s="4">
        <f>SUM('Working sheet'!V241)</f>
        <v>152.19999999999999</v>
      </c>
      <c r="I241" s="4">
        <f>SUM('Working sheet'!W241)</f>
        <v>139.19999999999999</v>
      </c>
      <c r="J241" s="4">
        <f>SUM('Working sheet'!Y241)</f>
        <v>149</v>
      </c>
      <c r="K241" s="4">
        <f>SUM('Working sheet'!Z241)</f>
        <v>126.1</v>
      </c>
      <c r="L241" s="4">
        <f>SUM('Working sheet'!AB241)</f>
        <v>155.19999999999999</v>
      </c>
      <c r="M241" s="4">
        <f>SUM('Working sheet'!AD241)</f>
        <v>140.69999999999999</v>
      </c>
      <c r="N241" s="4">
        <f>SUM('Working sheet'!AE241)</f>
        <v>145.80000000000001</v>
      </c>
      <c r="O241" s="4">
        <f>SUM('Working sheet'!V241:X241,'Working sheet'!Z241,'Working sheet'!AB241,'Working sheet'!AD241)</f>
        <v>858</v>
      </c>
    </row>
    <row r="242" spans="1:15" x14ac:dyDescent="0.35">
      <c r="A242" t="s">
        <v>30</v>
      </c>
      <c r="B242">
        <v>2019</v>
      </c>
      <c r="C242" t="s">
        <v>43</v>
      </c>
      <c r="D242" t="str">
        <f t="shared" si="3"/>
        <v>2019 October</v>
      </c>
      <c r="E242" s="4">
        <f>SUM('Working sheet'!E242:N242,'Working sheet'!P242:Q242)</f>
        <v>1738.2999999999997</v>
      </c>
      <c r="F242" s="4">
        <f>SUM('Working sheet'!O242,'Working sheet'!R242,'Working sheet'!AA242,'Working sheet'!AC242)</f>
        <v>593.9</v>
      </c>
      <c r="G242" s="4">
        <f>SUM('Working sheet'!S242,'Working sheet'!T242,'Working sheet'!U242)</f>
        <v>449.4</v>
      </c>
      <c r="H242" s="4">
        <f>SUM('Working sheet'!V242)</f>
        <v>151.69336849482679</v>
      </c>
      <c r="I242" s="4">
        <f>SUM('Working sheet'!W242)</f>
        <v>147.69999999999999</v>
      </c>
      <c r="J242" s="4">
        <f>SUM('Working sheet'!Y242)</f>
        <v>153.69999999999999</v>
      </c>
      <c r="K242" s="4">
        <f>SUM('Working sheet'!Z242)</f>
        <v>131.69999999999999</v>
      </c>
      <c r="L242" s="4">
        <f>SUM('Working sheet'!AB242)</f>
        <v>160.69999999999999</v>
      </c>
      <c r="M242" s="4">
        <f>SUM('Working sheet'!AD242)</f>
        <v>145.69999999999999</v>
      </c>
      <c r="N242" s="4">
        <f>SUM('Working sheet'!AE242)</f>
        <v>148.30000000000001</v>
      </c>
      <c r="O242" s="4">
        <f>SUM('Working sheet'!V242:X242,'Working sheet'!Z242,'Working sheet'!AB242,'Working sheet'!AD242)</f>
        <v>888.09336849482679</v>
      </c>
    </row>
    <row r="243" spans="1:15" x14ac:dyDescent="0.35">
      <c r="A243" t="s">
        <v>33</v>
      </c>
      <c r="B243">
        <v>2019</v>
      </c>
      <c r="C243" t="s">
        <v>43</v>
      </c>
      <c r="D243" t="str">
        <f t="shared" si="3"/>
        <v>2019 October</v>
      </c>
      <c r="E243" s="4">
        <f>SUM('Working sheet'!E243:N243,'Working sheet'!P243:Q243)</f>
        <v>1772.4</v>
      </c>
      <c r="F243" s="4">
        <f>SUM('Working sheet'!O243,'Working sheet'!R243,'Working sheet'!AA243,'Working sheet'!AC243)</f>
        <v>575.20000000000005</v>
      </c>
      <c r="G243" s="4">
        <f>SUM('Working sheet'!S243,'Working sheet'!T243,'Working sheet'!U243)</f>
        <v>422.20000000000005</v>
      </c>
      <c r="H243" s="4">
        <f>SUM('Working sheet'!V243)</f>
        <v>153</v>
      </c>
      <c r="I243" s="4">
        <f>SUM('Working sheet'!W243)</f>
        <v>128.9</v>
      </c>
      <c r="J243" s="4">
        <f>SUM('Working sheet'!Y243)</f>
        <v>142.4</v>
      </c>
      <c r="K243" s="4">
        <f>SUM('Working sheet'!Z243)</f>
        <v>121.5</v>
      </c>
      <c r="L243" s="4">
        <f>SUM('Working sheet'!AB243)</f>
        <v>151.69999999999999</v>
      </c>
      <c r="M243" s="4">
        <f>SUM('Working sheet'!AD243)</f>
        <v>136</v>
      </c>
      <c r="N243" s="4">
        <f>SUM('Working sheet'!AE243)</f>
        <v>146</v>
      </c>
      <c r="O243" s="4">
        <f>SUM('Working sheet'!V243:X243,'Working sheet'!Z243,'Working sheet'!AB243,'Working sheet'!AD243)</f>
        <v>829.8</v>
      </c>
    </row>
    <row r="244" spans="1:15" x14ac:dyDescent="0.35">
      <c r="A244" t="s">
        <v>34</v>
      </c>
      <c r="B244">
        <v>2019</v>
      </c>
      <c r="C244" t="s">
        <v>43</v>
      </c>
      <c r="D244" t="str">
        <f t="shared" si="3"/>
        <v>2019 October</v>
      </c>
      <c r="E244" s="4">
        <f>SUM('Working sheet'!E244:N244,'Working sheet'!P244:Q244)</f>
        <v>1750.4999999999998</v>
      </c>
      <c r="F244" s="4">
        <f>SUM('Working sheet'!O244,'Working sheet'!R244,'Working sheet'!AA244,'Working sheet'!AC244)</f>
        <v>583.9</v>
      </c>
      <c r="G244" s="4">
        <f>SUM('Working sheet'!S244,'Working sheet'!T244,'Working sheet'!U244)</f>
        <v>438.40000000000003</v>
      </c>
      <c r="H244" s="4">
        <f>SUM('Working sheet'!V244)</f>
        <v>153</v>
      </c>
      <c r="I244" s="4">
        <f>SUM('Working sheet'!W244)</f>
        <v>140.6</v>
      </c>
      <c r="J244" s="4">
        <f>SUM('Working sheet'!Y244)</f>
        <v>149.4</v>
      </c>
      <c r="K244" s="4">
        <f>SUM('Working sheet'!Z244)</f>
        <v>126.3</v>
      </c>
      <c r="L244" s="4">
        <f>SUM('Working sheet'!AB244)</f>
        <v>155.4</v>
      </c>
      <c r="M244" s="4">
        <f>SUM('Working sheet'!AD244)</f>
        <v>141</v>
      </c>
      <c r="N244" s="4">
        <f>SUM('Working sheet'!AE244)</f>
        <v>147.19999999999999</v>
      </c>
      <c r="O244" s="4">
        <f>SUM('Working sheet'!V244:X244,'Working sheet'!Z244,'Working sheet'!AB244,'Working sheet'!AD244)</f>
        <v>861.3</v>
      </c>
    </row>
    <row r="245" spans="1:15" x14ac:dyDescent="0.35">
      <c r="A245" t="s">
        <v>30</v>
      </c>
      <c r="B245">
        <v>2019</v>
      </c>
      <c r="C245" t="s">
        <v>45</v>
      </c>
      <c r="D245" t="str">
        <f t="shared" si="3"/>
        <v>2019 November</v>
      </c>
      <c r="E245" s="4">
        <f>SUM('Working sheet'!E245:N245,'Working sheet'!P245:Q245)</f>
        <v>1765.9</v>
      </c>
      <c r="F245" s="4">
        <f>SUM('Working sheet'!O245,'Working sheet'!R245,'Working sheet'!AA245,'Working sheet'!AC245)</f>
        <v>595.6</v>
      </c>
      <c r="G245" s="4">
        <f>SUM('Working sheet'!S245,'Working sheet'!T245,'Working sheet'!U245)</f>
        <v>450.8</v>
      </c>
      <c r="H245" s="4">
        <f>SUM('Working sheet'!V245)</f>
        <v>152.41867369896536</v>
      </c>
      <c r="I245" s="4">
        <f>SUM('Working sheet'!W245)</f>
        <v>148.4</v>
      </c>
      <c r="J245" s="4">
        <f>SUM('Working sheet'!Y245)</f>
        <v>154.30000000000001</v>
      </c>
      <c r="K245" s="4">
        <f>SUM('Working sheet'!Z245)</f>
        <v>132.1</v>
      </c>
      <c r="L245" s="4">
        <f>SUM('Working sheet'!AB245)</f>
        <v>160.80000000000001</v>
      </c>
      <c r="M245" s="4">
        <f>SUM('Working sheet'!AD245)</f>
        <v>146.1</v>
      </c>
      <c r="N245" s="4">
        <f>SUM('Working sheet'!AE245)</f>
        <v>149.9</v>
      </c>
      <c r="O245" s="4">
        <f>SUM('Working sheet'!V245:X245,'Working sheet'!Z245,'Working sheet'!AB245,'Working sheet'!AD245)</f>
        <v>890.71867369896552</v>
      </c>
    </row>
    <row r="246" spans="1:15" x14ac:dyDescent="0.35">
      <c r="A246" t="s">
        <v>33</v>
      </c>
      <c r="B246">
        <v>2019</v>
      </c>
      <c r="C246" t="s">
        <v>45</v>
      </c>
      <c r="D246" t="str">
        <f t="shared" si="3"/>
        <v>2019 November</v>
      </c>
      <c r="E246" s="4">
        <f>SUM('Working sheet'!E246:N246,'Working sheet'!P246:Q246)</f>
        <v>1793.4999999999998</v>
      </c>
      <c r="F246" s="4">
        <f>SUM('Working sheet'!O246,'Working sheet'!R246,'Working sheet'!AA246,'Working sheet'!AC246)</f>
        <v>576.9</v>
      </c>
      <c r="G246" s="4">
        <f>SUM('Working sheet'!S246,'Working sheet'!T246,'Working sheet'!U246)</f>
        <v>423.09999999999997</v>
      </c>
      <c r="H246" s="4">
        <f>SUM('Working sheet'!V246)</f>
        <v>153.5</v>
      </c>
      <c r="I246" s="4">
        <f>SUM('Working sheet'!W246)</f>
        <v>132.19999999999999</v>
      </c>
      <c r="J246" s="4">
        <f>SUM('Working sheet'!Y246)</f>
        <v>142.80000000000001</v>
      </c>
      <c r="K246" s="4">
        <f>SUM('Working sheet'!Z246)</f>
        <v>121.7</v>
      </c>
      <c r="L246" s="4">
        <f>SUM('Working sheet'!AB246)</f>
        <v>151.80000000000001</v>
      </c>
      <c r="M246" s="4">
        <f>SUM('Working sheet'!AD246)</f>
        <v>136.30000000000001</v>
      </c>
      <c r="N246" s="4">
        <f>SUM('Working sheet'!AE246)</f>
        <v>147</v>
      </c>
      <c r="O246" s="4">
        <f>SUM('Working sheet'!V246:X246,'Working sheet'!Z246,'Working sheet'!AB246,'Working sheet'!AD246)</f>
        <v>834.59999999999991</v>
      </c>
    </row>
    <row r="247" spans="1:15" x14ac:dyDescent="0.35">
      <c r="A247" t="s">
        <v>34</v>
      </c>
      <c r="B247">
        <v>2019</v>
      </c>
      <c r="C247" t="s">
        <v>45</v>
      </c>
      <c r="D247" t="str">
        <f t="shared" si="3"/>
        <v>2019 November</v>
      </c>
      <c r="E247" s="4">
        <f>SUM('Working sheet'!E247:N247,'Working sheet'!P247:Q247)</f>
        <v>1775.6000000000001</v>
      </c>
      <c r="F247" s="4">
        <f>SUM('Working sheet'!O247,'Working sheet'!R247,'Working sheet'!AA247,'Working sheet'!AC247)</f>
        <v>585.60000000000014</v>
      </c>
      <c r="G247" s="4">
        <f>SUM('Working sheet'!S247,'Working sheet'!T247,'Working sheet'!U247)</f>
        <v>439.5</v>
      </c>
      <c r="H247" s="4">
        <f>SUM('Working sheet'!V247)</f>
        <v>153.5</v>
      </c>
      <c r="I247" s="4">
        <f>SUM('Working sheet'!W247)</f>
        <v>142.30000000000001</v>
      </c>
      <c r="J247" s="4">
        <f>SUM('Working sheet'!Y247)</f>
        <v>149.9</v>
      </c>
      <c r="K247" s="4">
        <f>SUM('Working sheet'!Z247)</f>
        <v>126.6</v>
      </c>
      <c r="L247" s="4">
        <f>SUM('Working sheet'!AB247)</f>
        <v>155.5</v>
      </c>
      <c r="M247" s="4">
        <f>SUM('Working sheet'!AD247)</f>
        <v>141.30000000000001</v>
      </c>
      <c r="N247" s="4">
        <f>SUM('Working sheet'!AE247)</f>
        <v>148.6</v>
      </c>
      <c r="O247" s="4">
        <f>SUM('Working sheet'!V247:X247,'Working sheet'!Z247,'Working sheet'!AB247,'Working sheet'!AD247)</f>
        <v>864.5</v>
      </c>
    </row>
    <row r="248" spans="1:15" x14ac:dyDescent="0.35">
      <c r="A248" t="s">
        <v>30</v>
      </c>
      <c r="B248">
        <v>2019</v>
      </c>
      <c r="C248" t="s">
        <v>46</v>
      </c>
      <c r="D248" t="str">
        <f t="shared" si="3"/>
        <v>2019 December</v>
      </c>
      <c r="E248" s="4">
        <f>SUM('Working sheet'!E248:N248,'Working sheet'!P248:Q248)</f>
        <v>1801.6999999999996</v>
      </c>
      <c r="F248" s="4">
        <f>SUM('Working sheet'!O248,'Working sheet'!R248,'Working sheet'!AA248,'Working sheet'!AC248)</f>
        <v>597.20000000000005</v>
      </c>
      <c r="G248" s="4">
        <f>SUM('Working sheet'!S248,'Working sheet'!T248,'Working sheet'!U248)</f>
        <v>451.79999999999995</v>
      </c>
      <c r="H248" s="4">
        <f>SUM('Working sheet'!V248)</f>
        <v>153.08373473979307</v>
      </c>
      <c r="I248" s="4">
        <f>SUM('Working sheet'!W248)</f>
        <v>149.9</v>
      </c>
      <c r="J248" s="4">
        <f>SUM('Working sheet'!Y248)</f>
        <v>154.80000000000001</v>
      </c>
      <c r="K248" s="4">
        <f>SUM('Working sheet'!Z248)</f>
        <v>135</v>
      </c>
      <c r="L248" s="4">
        <f>SUM('Working sheet'!AB248)</f>
        <v>161.1</v>
      </c>
      <c r="M248" s="4">
        <f>SUM('Working sheet'!AD248)</f>
        <v>147.1</v>
      </c>
      <c r="N248" s="4">
        <f>SUM('Working sheet'!AE248)</f>
        <v>152.30000000000001</v>
      </c>
      <c r="O248" s="4">
        <f>SUM('Working sheet'!V248:X248,'Working sheet'!Z248,'Working sheet'!AB248,'Working sheet'!AD248)</f>
        <v>897.38373473979311</v>
      </c>
    </row>
    <row r="249" spans="1:15" x14ac:dyDescent="0.35">
      <c r="A249" t="s">
        <v>33</v>
      </c>
      <c r="B249">
        <v>2019</v>
      </c>
      <c r="C249" t="s">
        <v>46</v>
      </c>
      <c r="D249" t="str">
        <f t="shared" si="3"/>
        <v>2019 December</v>
      </c>
      <c r="E249" s="4">
        <f>SUM('Working sheet'!E249:N249,'Working sheet'!P249:Q249)</f>
        <v>1825.9</v>
      </c>
      <c r="F249" s="4">
        <f>SUM('Working sheet'!O249,'Working sheet'!R249,'Working sheet'!AA249,'Working sheet'!AC249)</f>
        <v>578.20000000000005</v>
      </c>
      <c r="G249" s="4">
        <f>SUM('Working sheet'!S249,'Working sheet'!T249,'Working sheet'!U249)</f>
        <v>424.20000000000005</v>
      </c>
      <c r="H249" s="4">
        <f>SUM('Working sheet'!V249)</f>
        <v>152.80000000000001</v>
      </c>
      <c r="I249" s="4">
        <f>SUM('Working sheet'!W249)</f>
        <v>133.6</v>
      </c>
      <c r="J249" s="4">
        <f>SUM('Working sheet'!Y249)</f>
        <v>143.19999999999999</v>
      </c>
      <c r="K249" s="4">
        <f>SUM('Working sheet'!Z249)</f>
        <v>125.2</v>
      </c>
      <c r="L249" s="4">
        <f>SUM('Working sheet'!AB249)</f>
        <v>151.9</v>
      </c>
      <c r="M249" s="4">
        <f>SUM('Working sheet'!AD249)</f>
        <v>137.69999999999999</v>
      </c>
      <c r="N249" s="4">
        <f>SUM('Working sheet'!AE249)</f>
        <v>148.30000000000001</v>
      </c>
      <c r="O249" s="4">
        <f>SUM('Working sheet'!V249:X249,'Working sheet'!Z249,'Working sheet'!AB249,'Working sheet'!AD249)</f>
        <v>841</v>
      </c>
    </row>
    <row r="250" spans="1:15" x14ac:dyDescent="0.35">
      <c r="A250" t="s">
        <v>34</v>
      </c>
      <c r="B250">
        <v>2019</v>
      </c>
      <c r="C250" t="s">
        <v>46</v>
      </c>
      <c r="D250" t="str">
        <f t="shared" si="3"/>
        <v>2019 December</v>
      </c>
      <c r="E250" s="4">
        <f>SUM('Working sheet'!E250:N250,'Working sheet'!P250:Q250)</f>
        <v>1810.3000000000002</v>
      </c>
      <c r="F250" s="4">
        <f>SUM('Working sheet'!O250,'Working sheet'!R250,'Working sheet'!AA250,'Working sheet'!AC250)</f>
        <v>587</v>
      </c>
      <c r="G250" s="4">
        <f>SUM('Working sheet'!S250,'Working sheet'!T250,'Working sheet'!U250)</f>
        <v>440.6</v>
      </c>
      <c r="H250" s="4">
        <f>SUM('Working sheet'!V250)</f>
        <v>152.80000000000001</v>
      </c>
      <c r="I250" s="4">
        <f>SUM('Working sheet'!W250)</f>
        <v>143.69999999999999</v>
      </c>
      <c r="J250" s="4">
        <f>SUM('Working sheet'!Y250)</f>
        <v>150.4</v>
      </c>
      <c r="K250" s="4">
        <f>SUM('Working sheet'!Z250)</f>
        <v>129.80000000000001</v>
      </c>
      <c r="L250" s="4">
        <f>SUM('Working sheet'!AB250)</f>
        <v>155.69999999999999</v>
      </c>
      <c r="M250" s="4">
        <f>SUM('Working sheet'!AD250)</f>
        <v>142.5</v>
      </c>
      <c r="N250" s="4">
        <f>SUM('Working sheet'!AE250)</f>
        <v>150.4</v>
      </c>
      <c r="O250" s="4">
        <f>SUM('Working sheet'!V250:X250,'Working sheet'!Z250,'Working sheet'!AB250,'Working sheet'!AD250)</f>
        <v>870.3</v>
      </c>
    </row>
    <row r="251" spans="1:15" x14ac:dyDescent="0.35">
      <c r="A251" t="s">
        <v>30</v>
      </c>
      <c r="B251">
        <v>2020</v>
      </c>
      <c r="C251" t="s">
        <v>31</v>
      </c>
      <c r="D251" t="str">
        <f t="shared" si="3"/>
        <v>2020 January</v>
      </c>
      <c r="E251" s="4">
        <f>SUM('Working sheet'!E251:N251,'Working sheet'!P251:Q251)</f>
        <v>1798.8999999999999</v>
      </c>
      <c r="F251" s="4">
        <f>SUM('Working sheet'!O251,'Working sheet'!R251,'Working sheet'!AA251,'Working sheet'!AC251)</f>
        <v>600.9</v>
      </c>
      <c r="G251" s="4">
        <f>SUM('Working sheet'!S251,'Working sheet'!T251,'Working sheet'!U251)</f>
        <v>452.30000000000007</v>
      </c>
      <c r="H251" s="4">
        <f>SUM('Working sheet'!V251)</f>
        <v>153.13674694795858</v>
      </c>
      <c r="I251" s="4">
        <f>SUM('Working sheet'!W251)</f>
        <v>150.4</v>
      </c>
      <c r="J251" s="4">
        <f>SUM('Working sheet'!Y251)</f>
        <v>155.69999999999999</v>
      </c>
      <c r="K251" s="4">
        <f>SUM('Working sheet'!Z251)</f>
        <v>136.30000000000001</v>
      </c>
      <c r="L251" s="4">
        <f>SUM('Working sheet'!AB251)</f>
        <v>161.69999999999999</v>
      </c>
      <c r="M251" s="4">
        <f>SUM('Working sheet'!AD251)</f>
        <v>148.1</v>
      </c>
      <c r="N251" s="4">
        <f>SUM('Working sheet'!AE251)</f>
        <v>151.9</v>
      </c>
      <c r="O251" s="4">
        <f>SUM('Working sheet'!V251:X251,'Working sheet'!Z251,'Working sheet'!AB251,'Working sheet'!AD251)</f>
        <v>901.33674694795866</v>
      </c>
    </row>
    <row r="252" spans="1:15" x14ac:dyDescent="0.35">
      <c r="A252" t="s">
        <v>33</v>
      </c>
      <c r="B252">
        <v>2020</v>
      </c>
      <c r="C252" t="s">
        <v>31</v>
      </c>
      <c r="D252" t="str">
        <f t="shared" si="3"/>
        <v>2020 January</v>
      </c>
      <c r="E252" s="4">
        <f>SUM('Working sheet'!E252:N252,'Working sheet'!P252:Q252)</f>
        <v>1814.3</v>
      </c>
      <c r="F252" s="4">
        <f>SUM('Working sheet'!O252,'Working sheet'!R252,'Working sheet'!AA252,'Working sheet'!AC252)</f>
        <v>581.19999999999993</v>
      </c>
      <c r="G252" s="4">
        <f>SUM('Working sheet'!S252,'Working sheet'!T252,'Working sheet'!U252)</f>
        <v>425.1</v>
      </c>
      <c r="H252" s="4">
        <f>SUM('Working sheet'!V252)</f>
        <v>153.9</v>
      </c>
      <c r="I252" s="4">
        <f>SUM('Working sheet'!W252)</f>
        <v>135.1</v>
      </c>
      <c r="J252" s="4">
        <f>SUM('Working sheet'!Y252)</f>
        <v>143.80000000000001</v>
      </c>
      <c r="K252" s="4">
        <f>SUM('Working sheet'!Z252)</f>
        <v>126.1</v>
      </c>
      <c r="L252" s="4">
        <f>SUM('Working sheet'!AB252)</f>
        <v>152.1</v>
      </c>
      <c r="M252" s="4">
        <f>SUM('Working sheet'!AD252)</f>
        <v>138.4</v>
      </c>
      <c r="N252" s="4">
        <f>SUM('Working sheet'!AE252)</f>
        <v>148.19999999999999</v>
      </c>
      <c r="O252" s="4">
        <f>SUM('Working sheet'!V252:X252,'Working sheet'!Z252,'Working sheet'!AB252,'Working sheet'!AD252)</f>
        <v>845.7</v>
      </c>
    </row>
    <row r="253" spans="1:15" x14ac:dyDescent="0.35">
      <c r="A253" t="s">
        <v>34</v>
      </c>
      <c r="B253">
        <v>2020</v>
      </c>
      <c r="C253" t="s">
        <v>31</v>
      </c>
      <c r="D253" t="str">
        <f t="shared" si="3"/>
        <v>2020 January</v>
      </c>
      <c r="E253" s="4">
        <f>SUM('Working sheet'!E253:N253,'Working sheet'!P253:Q253)</f>
        <v>1804.3</v>
      </c>
      <c r="F253" s="4">
        <f>SUM('Working sheet'!O253,'Working sheet'!R253,'Working sheet'!AA253,'Working sheet'!AC253)</f>
        <v>590.4</v>
      </c>
      <c r="G253" s="4">
        <f>SUM('Working sheet'!S253,'Working sheet'!T253,'Working sheet'!U253)</f>
        <v>441.2</v>
      </c>
      <c r="H253" s="4">
        <f>SUM('Working sheet'!V253)</f>
        <v>153.9</v>
      </c>
      <c r="I253" s="4">
        <f>SUM('Working sheet'!W253)</f>
        <v>144.6</v>
      </c>
      <c r="J253" s="4">
        <f>SUM('Working sheet'!Y253)</f>
        <v>151.19999999999999</v>
      </c>
      <c r="K253" s="4">
        <f>SUM('Working sheet'!Z253)</f>
        <v>130.9</v>
      </c>
      <c r="L253" s="4">
        <f>SUM('Working sheet'!AB253)</f>
        <v>156.1</v>
      </c>
      <c r="M253" s="4">
        <f>SUM('Working sheet'!AD253)</f>
        <v>143.4</v>
      </c>
      <c r="N253" s="4">
        <f>SUM('Working sheet'!AE253)</f>
        <v>150.19999999999999</v>
      </c>
      <c r="O253" s="4">
        <f>SUM('Working sheet'!V253:X253,'Working sheet'!Z253,'Working sheet'!AB253,'Working sheet'!AD253)</f>
        <v>875.1</v>
      </c>
    </row>
    <row r="254" spans="1:15" x14ac:dyDescent="0.35">
      <c r="A254" t="s">
        <v>30</v>
      </c>
      <c r="B254">
        <v>2020</v>
      </c>
      <c r="C254" t="s">
        <v>35</v>
      </c>
      <c r="D254" t="str">
        <f t="shared" si="3"/>
        <v>2020 February</v>
      </c>
      <c r="E254" s="4">
        <f>SUM('Working sheet'!E254:N254,'Working sheet'!P254:Q254)</f>
        <v>1769.6999999999998</v>
      </c>
      <c r="F254" s="4">
        <f>SUM('Working sheet'!O254,'Working sheet'!R254,'Working sheet'!AA254,'Working sheet'!AC254)</f>
        <v>603.29999999999995</v>
      </c>
      <c r="G254" s="4">
        <f>SUM('Working sheet'!S254,'Working sheet'!T254,'Working sheet'!U254)</f>
        <v>452.8</v>
      </c>
      <c r="H254" s="4">
        <f>SUM('Working sheet'!V254)</f>
        <v>153.30734938959171</v>
      </c>
      <c r="I254" s="4">
        <f>SUM('Working sheet'!W254)</f>
        <v>152.30000000000001</v>
      </c>
      <c r="J254" s="4">
        <f>SUM('Working sheet'!Y254)</f>
        <v>156.19999999999999</v>
      </c>
      <c r="K254" s="4">
        <f>SUM('Working sheet'!Z254)</f>
        <v>136</v>
      </c>
      <c r="L254" s="4">
        <f>SUM('Working sheet'!AB254)</f>
        <v>161.9</v>
      </c>
      <c r="M254" s="4">
        <f>SUM('Working sheet'!AD254)</f>
        <v>148.4</v>
      </c>
      <c r="N254" s="4">
        <f>SUM('Working sheet'!AE254)</f>
        <v>150.4</v>
      </c>
      <c r="O254" s="4">
        <f>SUM('Working sheet'!V254:X254,'Working sheet'!Z254,'Working sheet'!AB254,'Working sheet'!AD254)</f>
        <v>903.70734938959163</v>
      </c>
    </row>
    <row r="255" spans="1:15" x14ac:dyDescent="0.35">
      <c r="A255" t="s">
        <v>33</v>
      </c>
      <c r="B255">
        <v>2020</v>
      </c>
      <c r="C255" t="s">
        <v>35</v>
      </c>
      <c r="D255" t="str">
        <f t="shared" si="3"/>
        <v>2020 February</v>
      </c>
      <c r="E255" s="4">
        <f>SUM('Working sheet'!E255:N255,'Working sheet'!P255:Q255)</f>
        <v>1785.1</v>
      </c>
      <c r="F255" s="4">
        <f>SUM('Working sheet'!O255,'Working sheet'!R255,'Working sheet'!AA255,'Working sheet'!AC255)</f>
        <v>584.70000000000005</v>
      </c>
      <c r="G255" s="4">
        <f>SUM('Working sheet'!S255,'Working sheet'!T255,'Working sheet'!U255)</f>
        <v>426</v>
      </c>
      <c r="H255" s="4">
        <f>SUM('Working sheet'!V255)</f>
        <v>154.80000000000001</v>
      </c>
      <c r="I255" s="4">
        <f>SUM('Working sheet'!W255)</f>
        <v>138.9</v>
      </c>
      <c r="J255" s="4">
        <f>SUM('Working sheet'!Y255)</f>
        <v>144.4</v>
      </c>
      <c r="K255" s="4">
        <f>SUM('Working sheet'!Z255)</f>
        <v>125.2</v>
      </c>
      <c r="L255" s="4">
        <f>SUM('Working sheet'!AB255)</f>
        <v>152.19999999999999</v>
      </c>
      <c r="M255" s="4">
        <f>SUM('Working sheet'!AD255)</f>
        <v>138.4</v>
      </c>
      <c r="N255" s="4">
        <f>SUM('Working sheet'!AE255)</f>
        <v>147.69999999999999</v>
      </c>
      <c r="O255" s="4">
        <f>SUM('Working sheet'!V255:X255,'Working sheet'!Z255,'Working sheet'!AB255,'Working sheet'!AD255)</f>
        <v>849.9</v>
      </c>
    </row>
    <row r="256" spans="1:15" x14ac:dyDescent="0.35">
      <c r="A256" t="s">
        <v>34</v>
      </c>
      <c r="B256">
        <v>2020</v>
      </c>
      <c r="C256" t="s">
        <v>35</v>
      </c>
      <c r="D256" t="str">
        <f t="shared" si="3"/>
        <v>2020 February</v>
      </c>
      <c r="E256" s="4">
        <f>SUM('Working sheet'!E256:N256,'Working sheet'!P256:Q256)</f>
        <v>1775.1</v>
      </c>
      <c r="F256" s="4">
        <f>SUM('Working sheet'!O256,'Working sheet'!R256,'Working sheet'!AA256,'Working sheet'!AC256)</f>
        <v>593.20000000000005</v>
      </c>
      <c r="G256" s="4">
        <f>SUM('Working sheet'!S256,'Working sheet'!T256,'Working sheet'!U256)</f>
        <v>442</v>
      </c>
      <c r="H256" s="4">
        <f>SUM('Working sheet'!V256)</f>
        <v>154.80000000000001</v>
      </c>
      <c r="I256" s="4">
        <f>SUM('Working sheet'!W256)</f>
        <v>147.19999999999999</v>
      </c>
      <c r="J256" s="4">
        <f>SUM('Working sheet'!Y256)</f>
        <v>151.69999999999999</v>
      </c>
      <c r="K256" s="4">
        <f>SUM('Working sheet'!Z256)</f>
        <v>130.30000000000001</v>
      </c>
      <c r="L256" s="4">
        <f>SUM('Working sheet'!AB256)</f>
        <v>156.19999999999999</v>
      </c>
      <c r="M256" s="4">
        <f>SUM('Working sheet'!AD256)</f>
        <v>143.6</v>
      </c>
      <c r="N256" s="4">
        <f>SUM('Working sheet'!AE256)</f>
        <v>149.1</v>
      </c>
      <c r="O256" s="4">
        <f>SUM('Working sheet'!V256:X256,'Working sheet'!Z256,'Working sheet'!AB256,'Working sheet'!AD256)</f>
        <v>878.50000000000011</v>
      </c>
    </row>
    <row r="257" spans="1:15" x14ac:dyDescent="0.35">
      <c r="A257" t="s">
        <v>30</v>
      </c>
      <c r="B257">
        <v>2020</v>
      </c>
      <c r="C257" t="s">
        <v>36</v>
      </c>
      <c r="D257" t="str">
        <f t="shared" si="3"/>
        <v>2020 March</v>
      </c>
      <c r="E257" s="4">
        <f>SUM('Working sheet'!E257:N257,'Working sheet'!P257:Q257)</f>
        <v>1754.4999999999998</v>
      </c>
      <c r="F257" s="4">
        <f>SUM('Working sheet'!O257,'Working sheet'!R257,'Working sheet'!AA257,'Working sheet'!AC257)</f>
        <v>606.9</v>
      </c>
      <c r="G257" s="4">
        <f>SUM('Working sheet'!S257,'Working sheet'!T257,'Working sheet'!U257)</f>
        <v>453.5</v>
      </c>
      <c r="H257" s="4">
        <f>SUM('Working sheet'!V257)</f>
        <v>154.14146987791833</v>
      </c>
      <c r="I257" s="4">
        <f>SUM('Working sheet'!W257)</f>
        <v>153.4</v>
      </c>
      <c r="J257" s="4">
        <f>SUM('Working sheet'!Y257)</f>
        <v>156.69999999999999</v>
      </c>
      <c r="K257" s="4">
        <f>SUM('Working sheet'!Z257)</f>
        <v>135.80000000000001</v>
      </c>
      <c r="L257" s="4">
        <f>SUM('Working sheet'!AB257)</f>
        <v>161.19999999999999</v>
      </c>
      <c r="M257" s="4">
        <f>SUM('Working sheet'!AD257)</f>
        <v>148.6</v>
      </c>
      <c r="N257" s="4">
        <f>SUM('Working sheet'!AE257)</f>
        <v>149.80000000000001</v>
      </c>
      <c r="O257" s="4">
        <f>SUM('Working sheet'!V257:X257,'Working sheet'!Z257,'Working sheet'!AB257,'Working sheet'!AD257)</f>
        <v>904.64146987791844</v>
      </c>
    </row>
    <row r="258" spans="1:15" x14ac:dyDescent="0.35">
      <c r="A258" t="s">
        <v>33</v>
      </c>
      <c r="B258">
        <v>2020</v>
      </c>
      <c r="C258" t="s">
        <v>36</v>
      </c>
      <c r="D258" t="str">
        <f t="shared" si="3"/>
        <v>2020 March</v>
      </c>
      <c r="E258" s="4">
        <f>SUM('Working sheet'!E258:N258,'Working sheet'!P258:Q258)</f>
        <v>1766.6</v>
      </c>
      <c r="F258" s="4">
        <f>SUM('Working sheet'!O258,'Working sheet'!R258,'Working sheet'!AA258,'Working sheet'!AC258)</f>
        <v>588.40000000000009</v>
      </c>
      <c r="G258" s="4">
        <f>SUM('Working sheet'!S258,'Working sheet'!T258,'Working sheet'!U258)</f>
        <v>427.1</v>
      </c>
      <c r="H258" s="4">
        <f>SUM('Working sheet'!V258)</f>
        <v>154.5</v>
      </c>
      <c r="I258" s="4">
        <f>SUM('Working sheet'!W258)</f>
        <v>141.4</v>
      </c>
      <c r="J258" s="4">
        <f>SUM('Working sheet'!Y258)</f>
        <v>145</v>
      </c>
      <c r="K258" s="4">
        <f>SUM('Working sheet'!Z258)</f>
        <v>124.6</v>
      </c>
      <c r="L258" s="4">
        <f>SUM('Working sheet'!AB258)</f>
        <v>152.5</v>
      </c>
      <c r="M258" s="4">
        <f>SUM('Working sheet'!AD258)</f>
        <v>138.69999999999999</v>
      </c>
      <c r="N258" s="4">
        <f>SUM('Working sheet'!AE258)</f>
        <v>147.30000000000001</v>
      </c>
      <c r="O258" s="4">
        <f>SUM('Working sheet'!V258:X258,'Working sheet'!Z258,'Working sheet'!AB258,'Working sheet'!AD258)</f>
        <v>852.5</v>
      </c>
    </row>
    <row r="259" spans="1:15" x14ac:dyDescent="0.35">
      <c r="A259" t="s">
        <v>34</v>
      </c>
      <c r="B259">
        <v>2020</v>
      </c>
      <c r="C259" t="s">
        <v>36</v>
      </c>
      <c r="D259" t="str">
        <f t="shared" ref="D259:D322" si="4">_xlfn.CONCAT(B259," ",C259)</f>
        <v>2020 March</v>
      </c>
      <c r="E259" s="4">
        <f>SUM('Working sheet'!E259:N259,'Working sheet'!P259:Q259)</f>
        <v>1758.7</v>
      </c>
      <c r="F259" s="4">
        <f>SUM('Working sheet'!O259,'Working sheet'!R259,'Working sheet'!AA259,'Working sheet'!AC259)</f>
        <v>596.79999999999995</v>
      </c>
      <c r="G259" s="4">
        <f>SUM('Working sheet'!S259,'Working sheet'!T259,'Working sheet'!U259)</f>
        <v>442.90000000000003</v>
      </c>
      <c r="H259" s="4">
        <f>SUM('Working sheet'!V259)</f>
        <v>154.5</v>
      </c>
      <c r="I259" s="4">
        <f>SUM('Working sheet'!W259)</f>
        <v>148.9</v>
      </c>
      <c r="J259" s="4">
        <f>SUM('Working sheet'!Y259)</f>
        <v>152.30000000000001</v>
      </c>
      <c r="K259" s="4">
        <f>SUM('Working sheet'!Z259)</f>
        <v>129.9</v>
      </c>
      <c r="L259" s="4">
        <f>SUM('Working sheet'!AB259)</f>
        <v>156.1</v>
      </c>
      <c r="M259" s="4">
        <f>SUM('Working sheet'!AD259)</f>
        <v>143.80000000000001</v>
      </c>
      <c r="N259" s="4">
        <f>SUM('Working sheet'!AE259)</f>
        <v>148.6</v>
      </c>
      <c r="O259" s="4">
        <f>SUM('Working sheet'!V259:X259,'Working sheet'!Z259,'Working sheet'!AB259,'Working sheet'!AD259)</f>
        <v>879.59999999999991</v>
      </c>
    </row>
    <row r="260" spans="1:15" x14ac:dyDescent="0.35">
      <c r="A260" t="s">
        <v>30</v>
      </c>
      <c r="B260">
        <v>2020</v>
      </c>
      <c r="C260" t="s">
        <v>37</v>
      </c>
      <c r="D260" t="str">
        <f t="shared" si="4"/>
        <v>2020 April</v>
      </c>
      <c r="E260" s="4">
        <f>SUM('Working sheet'!E260:N260,'Working sheet'!P260:Q260)</f>
        <v>1802.2766666666666</v>
      </c>
      <c r="F260" s="4">
        <f>SUM('Working sheet'!O260,'Working sheet'!R260,'Working sheet'!AA260,'Working sheet'!AC260)</f>
        <v>597.86</v>
      </c>
      <c r="G260" s="4">
        <f>SUM('Working sheet'!S260,'Working sheet'!T260,'Working sheet'!U260)</f>
        <v>438.29999999999995</v>
      </c>
      <c r="H260" s="4">
        <f>SUM('Working sheet'!V260)</f>
        <v>154.54829397558368</v>
      </c>
      <c r="I260" s="4">
        <f>SUM('Working sheet'!W260)</f>
        <v>148.4</v>
      </c>
      <c r="J260" s="4">
        <f>SUM('Working sheet'!Y260)</f>
        <v>154.30000000000001</v>
      </c>
      <c r="K260" s="4">
        <f>SUM('Working sheet'!Z260)</f>
        <v>129.16</v>
      </c>
      <c r="L260" s="4">
        <f>SUM('Working sheet'!AB260)</f>
        <v>155.63999999999999</v>
      </c>
      <c r="M260" s="4">
        <f>SUM('Working sheet'!AD260)</f>
        <v>143.58333333333334</v>
      </c>
      <c r="N260" s="4">
        <f>SUM('Working sheet'!AE260)</f>
        <v>148.81666666666666</v>
      </c>
      <c r="O260" s="4">
        <f>SUM('Working sheet'!V260:X260,'Working sheet'!Z260,'Working sheet'!AB260,'Working sheet'!AD260)</f>
        <v>876.43162730891697</v>
      </c>
    </row>
    <row r="261" spans="1:15" x14ac:dyDescent="0.35">
      <c r="A261" t="s">
        <v>33</v>
      </c>
      <c r="B261">
        <v>2020</v>
      </c>
      <c r="C261" t="s">
        <v>37</v>
      </c>
      <c r="D261" t="str">
        <f t="shared" si="4"/>
        <v>2020 April</v>
      </c>
      <c r="E261" s="4">
        <f>SUM('Working sheet'!E261:N261,'Working sheet'!P261:Q261)</f>
        <v>1829.9181111111111</v>
      </c>
      <c r="F261" s="4">
        <f>SUM('Working sheet'!O261,'Working sheet'!R261,'Working sheet'!AA261,'Working sheet'!AC261)</f>
        <v>593.25199999999995</v>
      </c>
      <c r="G261" s="4">
        <f>SUM('Working sheet'!S261,'Working sheet'!T261,'Working sheet'!U261)</f>
        <v>440.76000000000005</v>
      </c>
      <c r="H261" s="4">
        <f>SUM('Working sheet'!V261)</f>
        <v>155.6</v>
      </c>
      <c r="I261" s="4">
        <f>SUM('Working sheet'!W261)</f>
        <v>137.1</v>
      </c>
      <c r="J261" s="4">
        <f>SUM('Working sheet'!Y261)</f>
        <v>144.80000000000001</v>
      </c>
      <c r="K261" s="4">
        <f>SUM('Working sheet'!Z261)</f>
        <v>129.952</v>
      </c>
      <c r="L261" s="4">
        <f>SUM('Working sheet'!AB261)</f>
        <v>156.328</v>
      </c>
      <c r="M261" s="4">
        <f>SUM('Working sheet'!AD261)</f>
        <v>142.78055555555554</v>
      </c>
      <c r="N261" s="4">
        <f>SUM('Working sheet'!AE261)</f>
        <v>148.55277777777778</v>
      </c>
      <c r="O261" s="4">
        <f>SUM('Working sheet'!V261:X261,'Working sheet'!Z261,'Working sheet'!AB261,'Working sheet'!AD261)</f>
        <v>867.80055555555555</v>
      </c>
    </row>
    <row r="262" spans="1:15" x14ac:dyDescent="0.35">
      <c r="A262" t="s">
        <v>34</v>
      </c>
      <c r="B262">
        <v>2020</v>
      </c>
      <c r="C262" t="s">
        <v>37</v>
      </c>
      <c r="D262" t="str">
        <f t="shared" si="4"/>
        <v>2020 April</v>
      </c>
      <c r="E262" s="4">
        <f>SUM('Working sheet'!E262:N262,'Working sheet'!P262:Q262)</f>
        <v>1812.6321962962963</v>
      </c>
      <c r="F262" s="4">
        <f>SUM('Working sheet'!O262,'Working sheet'!R262,'Working sheet'!AA262,'Working sheet'!AC262)</f>
        <v>597.16240000000005</v>
      </c>
      <c r="G262" s="4">
        <f>SUM('Working sheet'!S262,'Working sheet'!T262,'Working sheet'!U262)</f>
        <v>440.51200000000006</v>
      </c>
      <c r="H262" s="4">
        <f>SUM('Working sheet'!V262)</f>
        <v>155.6</v>
      </c>
      <c r="I262" s="4">
        <f>SUM('Working sheet'!W262)</f>
        <v>144.1</v>
      </c>
      <c r="J262" s="4">
        <f>SUM('Working sheet'!Y262)</f>
        <v>150.69999999999999</v>
      </c>
      <c r="K262" s="4">
        <f>SUM('Working sheet'!Z262)</f>
        <v>129.88239999999999</v>
      </c>
      <c r="L262" s="4">
        <f>SUM('Working sheet'!AB262)</f>
        <v>156.35359999999997</v>
      </c>
      <c r="M262" s="4">
        <f>SUM('Working sheet'!AD262)</f>
        <v>143.51064814814816</v>
      </c>
      <c r="N262" s="4">
        <f>SUM('Working sheet'!AE262)</f>
        <v>148.69490740740738</v>
      </c>
      <c r="O262" s="4">
        <f>SUM('Working sheet'!V262:X262,'Working sheet'!Z262,'Working sheet'!AB262,'Working sheet'!AD262)</f>
        <v>875.41464814814822</v>
      </c>
    </row>
    <row r="263" spans="1:15" x14ac:dyDescent="0.35">
      <c r="A263" t="s">
        <v>30</v>
      </c>
      <c r="B263">
        <v>2020</v>
      </c>
      <c r="C263" t="s">
        <v>38</v>
      </c>
      <c r="D263" t="str">
        <f t="shared" si="4"/>
        <v>2020 May</v>
      </c>
      <c r="E263" s="4">
        <f>SUM('Working sheet'!E263:N263,'Working sheet'!P263:Q263)</f>
        <v>1793.9475090123456</v>
      </c>
      <c r="F263" s="4">
        <f>SUM('Working sheet'!O263,'Working sheet'!R263,'Working sheet'!AA263,'Working sheet'!AC263)</f>
        <v>594.69488000000001</v>
      </c>
      <c r="G263" s="4">
        <f>SUM('Working sheet'!S263,'Working sheet'!T263,'Working sheet'!U263)</f>
        <v>437.9144</v>
      </c>
      <c r="H263" s="4">
        <f>SUM('Working sheet'!V263)</f>
        <v>154.94965879511673</v>
      </c>
      <c r="I263" s="4">
        <f>SUM('Working sheet'!W263)</f>
        <v>143.98000000000002</v>
      </c>
      <c r="J263" s="4">
        <f>SUM('Working sheet'!Y263)</f>
        <v>149.42000000000002</v>
      </c>
      <c r="K263" s="4">
        <f>SUM('Working sheet'!Z263)</f>
        <v>128.69887999999997</v>
      </c>
      <c r="L263" s="4">
        <f>SUM('Working sheet'!AB263)</f>
        <v>155.38431999999997</v>
      </c>
      <c r="M263" s="4">
        <f>SUM('Working sheet'!AD263)</f>
        <v>143.49575617283949</v>
      </c>
      <c r="N263" s="4">
        <f>SUM('Working sheet'!AE263)</f>
        <v>148.62739197530865</v>
      </c>
      <c r="O263" s="4">
        <f>SUM('Working sheet'!V263:X263,'Working sheet'!Z263,'Working sheet'!AB263,'Working sheet'!AD263)</f>
        <v>871.37021496795626</v>
      </c>
    </row>
    <row r="264" spans="1:15" x14ac:dyDescent="0.35">
      <c r="A264" t="s">
        <v>33</v>
      </c>
      <c r="B264">
        <v>2020</v>
      </c>
      <c r="C264" t="s">
        <v>38</v>
      </c>
      <c r="D264" t="str">
        <f t="shared" si="4"/>
        <v>2020 May</v>
      </c>
      <c r="E264" s="4">
        <f>SUM('Working sheet'!E264:N264,'Working sheet'!P264:Q264)</f>
        <v>1799.5440298477365</v>
      </c>
      <c r="F264" s="4">
        <f>SUM('Working sheet'!O264,'Working sheet'!R264,'Working sheet'!AA264,'Working sheet'!AC264)</f>
        <v>595.95385599999997</v>
      </c>
      <c r="G264" s="4">
        <f>SUM('Working sheet'!S264,'Working sheet'!T264,'Working sheet'!U264)</f>
        <v>440.07728000000003</v>
      </c>
      <c r="H264" s="4">
        <f>SUM('Working sheet'!V264)</f>
        <v>155.03959055414009</v>
      </c>
      <c r="I264" s="4">
        <f>SUM('Working sheet'!W264)</f>
        <v>144.49600000000001</v>
      </c>
      <c r="J264" s="4">
        <f>SUM('Working sheet'!Y264)</f>
        <v>150.304</v>
      </c>
      <c r="K264" s="4">
        <f>SUM('Working sheet'!Z264)</f>
        <v>129.51865600000002</v>
      </c>
      <c r="L264" s="4">
        <f>SUM('Working sheet'!AB264)</f>
        <v>155.96118399999997</v>
      </c>
      <c r="M264" s="4">
        <f>SUM('Working sheet'!AD264)</f>
        <v>142.64504886831276</v>
      </c>
      <c r="N264" s="4">
        <f>SUM('Working sheet'!AE264)</f>
        <v>148.43195730452675</v>
      </c>
      <c r="O264" s="4">
        <f>SUM('Working sheet'!V264:X264,'Working sheet'!Z264,'Working sheet'!AB264,'Working sheet'!AD264)</f>
        <v>873.33439942245286</v>
      </c>
    </row>
    <row r="265" spans="1:15" x14ac:dyDescent="0.35">
      <c r="A265" t="s">
        <v>34</v>
      </c>
      <c r="B265">
        <v>2020</v>
      </c>
      <c r="C265" t="s">
        <v>38</v>
      </c>
      <c r="D265" t="str">
        <f t="shared" si="4"/>
        <v>2020 May</v>
      </c>
      <c r="E265" s="4">
        <f>SUM('Working sheet'!E265:N265,'Working sheet'!P265:Q265)</f>
        <v>1807.6210246890259</v>
      </c>
      <c r="F265" s="4">
        <f>SUM('Working sheet'!O265,'Working sheet'!R265,'Working sheet'!AA265,'Working sheet'!AC265)</f>
        <v>595.78462720000005</v>
      </c>
      <c r="G265" s="4">
        <f>SUM('Working sheet'!S265,'Working sheet'!T265,'Working sheet'!U265)</f>
        <v>439.51273600000002</v>
      </c>
      <c r="H265" s="4">
        <f>SUM('Working sheet'!V265)</f>
        <v>155.14750866496811</v>
      </c>
      <c r="I265" s="4">
        <f>SUM('Working sheet'!W265)</f>
        <v>143.61520000000002</v>
      </c>
      <c r="J265" s="4">
        <f>SUM('Working sheet'!Y265)</f>
        <v>149.90479999999999</v>
      </c>
      <c r="K265" s="4">
        <f>SUM('Working sheet'!Z265)</f>
        <v>129.44238719999998</v>
      </c>
      <c r="L265" s="4">
        <f>SUM('Working sheet'!AB265)</f>
        <v>155.93342079999996</v>
      </c>
      <c r="M265" s="4">
        <f>SUM('Working sheet'!AD265)</f>
        <v>143.30255701303153</v>
      </c>
      <c r="N265" s="4">
        <f>SUM('Working sheet'!AE265)</f>
        <v>148.62061685528121</v>
      </c>
      <c r="O265" s="4">
        <f>SUM('Working sheet'!V265:X265,'Working sheet'!Z265,'Working sheet'!AB265,'Working sheet'!AD265)</f>
        <v>872.96977767799979</v>
      </c>
    </row>
    <row r="266" spans="1:15" x14ac:dyDescent="0.35">
      <c r="A266" t="s">
        <v>30</v>
      </c>
      <c r="B266">
        <v>2020</v>
      </c>
      <c r="C266" t="s">
        <v>39</v>
      </c>
      <c r="D266" t="str">
        <f t="shared" si="4"/>
        <v>2020 June</v>
      </c>
      <c r="E266" s="4">
        <f>SUM('Working sheet'!E266:N266,'Working sheet'!P266:Q266)</f>
        <v>1808.9</v>
      </c>
      <c r="F266" s="4">
        <f>SUM('Working sheet'!O266,'Working sheet'!R266,'Working sheet'!AA266,'Working sheet'!AC266)</f>
        <v>628.9</v>
      </c>
      <c r="G266" s="4">
        <f>SUM('Working sheet'!S266,'Working sheet'!T266,'Working sheet'!U266)</f>
        <v>458.79999999999995</v>
      </c>
      <c r="H266" s="4">
        <f>SUM('Working sheet'!V266)</f>
        <v>155.26735160284497</v>
      </c>
      <c r="I266" s="4">
        <f>SUM('Working sheet'!W266)</f>
        <v>144.9</v>
      </c>
      <c r="J266" s="4">
        <f>SUM('Working sheet'!Y266)</f>
        <v>158.19999999999999</v>
      </c>
      <c r="K266" s="4">
        <f>SUM('Working sheet'!Z266)</f>
        <v>141.4</v>
      </c>
      <c r="L266" s="4">
        <f>SUM('Working sheet'!AB266)</f>
        <v>161.80000000000001</v>
      </c>
      <c r="M266" s="4">
        <f>SUM('Working sheet'!AD266)</f>
        <v>151.69999999999999</v>
      </c>
      <c r="N266" s="4">
        <f>SUM('Working sheet'!AE266)</f>
        <v>152.69999999999999</v>
      </c>
      <c r="O266" s="4">
        <f>SUM('Working sheet'!V266:X266,'Working sheet'!Z266,'Working sheet'!AB266,'Working sheet'!AD266)</f>
        <v>906.76735160284511</v>
      </c>
    </row>
    <row r="267" spans="1:15" x14ac:dyDescent="0.35">
      <c r="A267" t="s">
        <v>33</v>
      </c>
      <c r="B267">
        <v>2020</v>
      </c>
      <c r="C267" t="s">
        <v>39</v>
      </c>
      <c r="D267" t="str">
        <f t="shared" si="4"/>
        <v>2020 June</v>
      </c>
      <c r="E267" s="4">
        <f>SUM('Working sheet'!E267:N267,'Working sheet'!P267:Q267)</f>
        <v>1859.3999999999999</v>
      </c>
      <c r="F267" s="4">
        <f>SUM('Working sheet'!O267,'Working sheet'!R267,'Working sheet'!AA267,'Working sheet'!AC267)</f>
        <v>619</v>
      </c>
      <c r="G267" s="4">
        <f>SUM('Working sheet'!S267,'Working sheet'!T267,'Working sheet'!U267)</f>
        <v>432.9</v>
      </c>
      <c r="H267" s="4">
        <f>SUM('Working sheet'!V267)</f>
        <v>154.69999999999999</v>
      </c>
      <c r="I267" s="4">
        <f>SUM('Working sheet'!W267)</f>
        <v>137.1</v>
      </c>
      <c r="J267" s="4">
        <f>SUM('Working sheet'!Y267)</f>
        <v>148.1</v>
      </c>
      <c r="K267" s="4">
        <f>SUM('Working sheet'!Z267)</f>
        <v>129.30000000000001</v>
      </c>
      <c r="L267" s="4">
        <f>SUM('Working sheet'!AB267)</f>
        <v>152.5</v>
      </c>
      <c r="M267" s="4">
        <f>SUM('Working sheet'!AD267)</f>
        <v>142</v>
      </c>
      <c r="N267" s="4">
        <f>SUM('Working sheet'!AE267)</f>
        <v>150.80000000000001</v>
      </c>
      <c r="O267" s="4">
        <f>SUM('Working sheet'!V267:X267,'Working sheet'!Z267,'Working sheet'!AB267,'Working sheet'!AD267)</f>
        <v>856</v>
      </c>
    </row>
    <row r="268" spans="1:15" x14ac:dyDescent="0.35">
      <c r="A268" t="s">
        <v>34</v>
      </c>
      <c r="B268">
        <v>2020</v>
      </c>
      <c r="C268" t="s">
        <v>39</v>
      </c>
      <c r="D268" t="str">
        <f t="shared" si="4"/>
        <v>2020 June</v>
      </c>
      <c r="E268" s="4">
        <f>SUM('Working sheet'!E268:N268,'Working sheet'!P268:Q268)</f>
        <v>1827.4</v>
      </c>
      <c r="F268" s="4">
        <f>SUM('Working sheet'!O268,'Working sheet'!R268,'Working sheet'!AA268,'Working sheet'!AC268)</f>
        <v>622.79999999999995</v>
      </c>
      <c r="G268" s="4">
        <f>SUM('Working sheet'!S268,'Working sheet'!T268,'Working sheet'!U268)</f>
        <v>448.29999999999995</v>
      </c>
      <c r="H268" s="4">
        <f>SUM('Working sheet'!V268)</f>
        <v>154.69999999999999</v>
      </c>
      <c r="I268" s="4">
        <f>SUM('Working sheet'!W268)</f>
        <v>141.9</v>
      </c>
      <c r="J268" s="4">
        <f>SUM('Working sheet'!Y268)</f>
        <v>154.4</v>
      </c>
      <c r="K268" s="4">
        <f>SUM('Working sheet'!Z268)</f>
        <v>135</v>
      </c>
      <c r="L268" s="4">
        <f>SUM('Working sheet'!AB268)</f>
        <v>156.4</v>
      </c>
      <c r="M268" s="4">
        <f>SUM('Working sheet'!AD268)</f>
        <v>147</v>
      </c>
      <c r="N268" s="4">
        <f>SUM('Working sheet'!AE268)</f>
        <v>151.80000000000001</v>
      </c>
      <c r="O268" s="4">
        <f>SUM('Working sheet'!V268:X268,'Working sheet'!Z268,'Working sheet'!AB268,'Working sheet'!AD268)</f>
        <v>881.4</v>
      </c>
    </row>
    <row r="269" spans="1:15" x14ac:dyDescent="0.35">
      <c r="A269" t="s">
        <v>30</v>
      </c>
      <c r="B269">
        <v>2020</v>
      </c>
      <c r="C269" t="s">
        <v>40</v>
      </c>
      <c r="D269" t="str">
        <f t="shared" si="4"/>
        <v>2020 July</v>
      </c>
      <c r="E269" s="4">
        <f>SUM('Working sheet'!E269:N269,'Working sheet'!P269:Q269)</f>
        <v>1808.9</v>
      </c>
      <c r="F269" s="4">
        <f>SUM('Working sheet'!O269,'Working sheet'!R269,'Working sheet'!AA269,'Working sheet'!AC269)</f>
        <v>628.9</v>
      </c>
      <c r="G269" s="4">
        <f>SUM('Working sheet'!S269,'Working sheet'!T269,'Working sheet'!U269)</f>
        <v>458.79999999999995</v>
      </c>
      <c r="H269" s="4">
        <f>SUM('Working sheet'!V269)</f>
        <v>154.97089016439062</v>
      </c>
      <c r="I269" s="4">
        <f>SUM('Working sheet'!W269)</f>
        <v>144.9</v>
      </c>
      <c r="J269" s="4">
        <f>SUM('Working sheet'!Y269)</f>
        <v>158.19999999999999</v>
      </c>
      <c r="K269" s="4">
        <f>SUM('Working sheet'!Z269)</f>
        <v>141.4</v>
      </c>
      <c r="L269" s="4">
        <f>SUM('Working sheet'!AB269)</f>
        <v>161.80000000000001</v>
      </c>
      <c r="M269" s="4">
        <f>SUM('Working sheet'!AD269)</f>
        <v>151.69999999999999</v>
      </c>
      <c r="N269" s="4">
        <f>SUM('Working sheet'!AE269)</f>
        <v>152.69999999999999</v>
      </c>
      <c r="O269" s="4">
        <f>SUM('Working sheet'!V269:X269,'Working sheet'!Z269,'Working sheet'!AB269,'Working sheet'!AD269)</f>
        <v>906.47089016439077</v>
      </c>
    </row>
    <row r="270" spans="1:15" x14ac:dyDescent="0.35">
      <c r="A270" t="s">
        <v>33</v>
      </c>
      <c r="B270">
        <v>2020</v>
      </c>
      <c r="C270" t="s">
        <v>40</v>
      </c>
      <c r="D270" t="str">
        <f t="shared" si="4"/>
        <v>2020 July</v>
      </c>
      <c r="E270" s="4">
        <f>SUM('Working sheet'!E270:N270,'Working sheet'!P270:Q270)</f>
        <v>1859.3999999999999</v>
      </c>
      <c r="F270" s="4">
        <f>SUM('Working sheet'!O270,'Working sheet'!R270,'Working sheet'!AA270,'Working sheet'!AC270)</f>
        <v>619</v>
      </c>
      <c r="G270" s="4">
        <f>SUM('Working sheet'!S270,'Working sheet'!T270,'Working sheet'!U270)</f>
        <v>432.9</v>
      </c>
      <c r="H270" s="4">
        <f>SUM('Working sheet'!V270)</f>
        <v>154.69999999999999</v>
      </c>
      <c r="I270" s="4">
        <f>SUM('Working sheet'!W270)</f>
        <v>137.1</v>
      </c>
      <c r="J270" s="4">
        <f>SUM('Working sheet'!Y270)</f>
        <v>148.1</v>
      </c>
      <c r="K270" s="4">
        <f>SUM('Working sheet'!Z270)</f>
        <v>129.30000000000001</v>
      </c>
      <c r="L270" s="4">
        <f>SUM('Working sheet'!AB270)</f>
        <v>152.5</v>
      </c>
      <c r="M270" s="4">
        <f>SUM('Working sheet'!AD270)</f>
        <v>142</v>
      </c>
      <c r="N270" s="4">
        <f>SUM('Working sheet'!AE270)</f>
        <v>150.80000000000001</v>
      </c>
      <c r="O270" s="4">
        <f>SUM('Working sheet'!V270:X270,'Working sheet'!Z270,'Working sheet'!AB270,'Working sheet'!AD270)</f>
        <v>856</v>
      </c>
    </row>
    <row r="271" spans="1:15" x14ac:dyDescent="0.35">
      <c r="A271" t="s">
        <v>34</v>
      </c>
      <c r="B271">
        <v>2020</v>
      </c>
      <c r="C271" t="s">
        <v>40</v>
      </c>
      <c r="D271" t="str">
        <f t="shared" si="4"/>
        <v>2020 July</v>
      </c>
      <c r="E271" s="4">
        <f>SUM('Working sheet'!E271:N271,'Working sheet'!P271:Q271)</f>
        <v>1827.4</v>
      </c>
      <c r="F271" s="4">
        <f>SUM('Working sheet'!O271,'Working sheet'!R271,'Working sheet'!AA271,'Working sheet'!AC271)</f>
        <v>622.79999999999995</v>
      </c>
      <c r="G271" s="4">
        <f>SUM('Working sheet'!S271,'Working sheet'!T271,'Working sheet'!U271)</f>
        <v>448.29999999999995</v>
      </c>
      <c r="H271" s="4">
        <f>SUM('Working sheet'!V271)</f>
        <v>154.69999999999999</v>
      </c>
      <c r="I271" s="4">
        <f>SUM('Working sheet'!W271)</f>
        <v>141.9</v>
      </c>
      <c r="J271" s="4">
        <f>SUM('Working sheet'!Y271)</f>
        <v>154.4</v>
      </c>
      <c r="K271" s="4">
        <f>SUM('Working sheet'!Z271)</f>
        <v>135</v>
      </c>
      <c r="L271" s="4">
        <f>SUM('Working sheet'!AB271)</f>
        <v>156.4</v>
      </c>
      <c r="M271" s="4">
        <f>SUM('Working sheet'!AD271)</f>
        <v>147</v>
      </c>
      <c r="N271" s="4">
        <f>SUM('Working sheet'!AE271)</f>
        <v>151.80000000000001</v>
      </c>
      <c r="O271" s="4">
        <f>SUM('Working sheet'!V271:X271,'Working sheet'!Z271,'Working sheet'!AB271,'Working sheet'!AD271)</f>
        <v>881.4</v>
      </c>
    </row>
    <row r="272" spans="1:15" x14ac:dyDescent="0.35">
      <c r="A272" t="s">
        <v>30</v>
      </c>
      <c r="B272">
        <v>2020</v>
      </c>
      <c r="C272" t="s">
        <v>41</v>
      </c>
      <c r="D272" t="str">
        <f t="shared" si="4"/>
        <v>2020 August</v>
      </c>
      <c r="E272" s="4">
        <f>SUM('Working sheet'!E272:N272,'Working sheet'!P272:Q272)</f>
        <v>1835.1</v>
      </c>
      <c r="F272" s="4">
        <f>SUM('Working sheet'!O272,'Working sheet'!R272,'Working sheet'!AA272,'Working sheet'!AC272)</f>
        <v>630.19999999999993</v>
      </c>
      <c r="G272" s="4">
        <f>SUM('Working sheet'!S272,'Working sheet'!T272,'Working sheet'!U272)</f>
        <v>458.7</v>
      </c>
      <c r="H272" s="4">
        <f>SUM('Working sheet'!V272)</f>
        <v>154.75417803287814</v>
      </c>
      <c r="I272" s="4">
        <f>SUM('Working sheet'!W272)</f>
        <v>145.80000000000001</v>
      </c>
      <c r="J272" s="4">
        <f>SUM('Working sheet'!Y272)</f>
        <v>158.80000000000001</v>
      </c>
      <c r="K272" s="4">
        <f>SUM('Working sheet'!Z272)</f>
        <v>143.6</v>
      </c>
      <c r="L272" s="4">
        <f>SUM('Working sheet'!AB272)</f>
        <v>162.69999999999999</v>
      </c>
      <c r="M272" s="4">
        <f>SUM('Working sheet'!AD272)</f>
        <v>153</v>
      </c>
      <c r="N272" s="4">
        <f>SUM('Working sheet'!AE272)</f>
        <v>154.69999999999999</v>
      </c>
      <c r="O272" s="4">
        <f>SUM('Working sheet'!V272:X272,'Working sheet'!Z272,'Working sheet'!AB272,'Working sheet'!AD272)</f>
        <v>911.75417803287814</v>
      </c>
    </row>
    <row r="273" spans="1:15" x14ac:dyDescent="0.35">
      <c r="A273" t="s">
        <v>33</v>
      </c>
      <c r="B273">
        <v>2020</v>
      </c>
      <c r="C273" t="s">
        <v>41</v>
      </c>
      <c r="D273" t="str">
        <f t="shared" si="4"/>
        <v>2020 August</v>
      </c>
      <c r="E273" s="4">
        <f>SUM('Working sheet'!E273:N273,'Working sheet'!P273:Q273)</f>
        <v>1888.3999999999999</v>
      </c>
      <c r="F273" s="4">
        <f>SUM('Working sheet'!O273,'Working sheet'!R273,'Working sheet'!AA273,'Working sheet'!AC273)</f>
        <v>620.09999999999991</v>
      </c>
      <c r="G273" s="4">
        <f>SUM('Working sheet'!S273,'Working sheet'!T273,'Working sheet'!U273)</f>
        <v>433</v>
      </c>
      <c r="H273" s="4">
        <f>SUM('Working sheet'!V273)</f>
        <v>155.5</v>
      </c>
      <c r="I273" s="4">
        <f>SUM('Working sheet'!W273)</f>
        <v>138.30000000000001</v>
      </c>
      <c r="J273" s="4">
        <f>SUM('Working sheet'!Y273)</f>
        <v>148.69999999999999</v>
      </c>
      <c r="K273" s="4">
        <f>SUM('Working sheet'!Z273)</f>
        <v>133.9</v>
      </c>
      <c r="L273" s="4">
        <f>SUM('Working sheet'!AB273)</f>
        <v>155.5</v>
      </c>
      <c r="M273" s="4">
        <f>SUM('Working sheet'!AD273)</f>
        <v>144.80000000000001</v>
      </c>
      <c r="N273" s="4">
        <f>SUM('Working sheet'!AE273)</f>
        <v>152.9</v>
      </c>
      <c r="O273" s="4">
        <f>SUM('Working sheet'!V273:X273,'Working sheet'!Z273,'Working sheet'!AB273,'Working sheet'!AD273)</f>
        <v>872.5</v>
      </c>
    </row>
    <row r="274" spans="1:15" x14ac:dyDescent="0.35">
      <c r="A274" t="s">
        <v>34</v>
      </c>
      <c r="B274">
        <v>2020</v>
      </c>
      <c r="C274" t="s">
        <v>41</v>
      </c>
      <c r="D274" t="str">
        <f t="shared" si="4"/>
        <v>2020 August</v>
      </c>
      <c r="E274" s="4">
        <f>SUM('Working sheet'!E274:N274,'Working sheet'!P274:Q274)</f>
        <v>1854.6</v>
      </c>
      <c r="F274" s="4">
        <f>SUM('Working sheet'!O274,'Working sheet'!R274,'Working sheet'!AA274,'Working sheet'!AC274)</f>
        <v>623.5</v>
      </c>
      <c r="G274" s="4">
        <f>SUM('Working sheet'!S274,'Working sheet'!T274,'Working sheet'!U274)</f>
        <v>448.2</v>
      </c>
      <c r="H274" s="4">
        <f>SUM('Working sheet'!V274)</f>
        <v>155.5</v>
      </c>
      <c r="I274" s="4">
        <f>SUM('Working sheet'!W274)</f>
        <v>143</v>
      </c>
      <c r="J274" s="4">
        <f>SUM('Working sheet'!Y274)</f>
        <v>155</v>
      </c>
      <c r="K274" s="4">
        <f>SUM('Working sheet'!Z274)</f>
        <v>138.5</v>
      </c>
      <c r="L274" s="4">
        <f>SUM('Working sheet'!AB274)</f>
        <v>158.5</v>
      </c>
      <c r="M274" s="4">
        <f>SUM('Working sheet'!AD274)</f>
        <v>149</v>
      </c>
      <c r="N274" s="4">
        <f>SUM('Working sheet'!AE274)</f>
        <v>153.9</v>
      </c>
      <c r="O274" s="4">
        <f>SUM('Working sheet'!V274:X274,'Working sheet'!Z274,'Working sheet'!AB274,'Working sheet'!AD274)</f>
        <v>892.9</v>
      </c>
    </row>
    <row r="275" spans="1:15" x14ac:dyDescent="0.35">
      <c r="A275" t="s">
        <v>30</v>
      </c>
      <c r="B275">
        <v>2020</v>
      </c>
      <c r="C275" t="s">
        <v>42</v>
      </c>
      <c r="D275" t="str">
        <f t="shared" si="4"/>
        <v>2020 September</v>
      </c>
      <c r="E275" s="4">
        <f>SUM('Working sheet'!E275:N275,'Working sheet'!P275:Q275)</f>
        <v>1841.9999999999998</v>
      </c>
      <c r="F275" s="4">
        <f>SUM('Working sheet'!O275,'Working sheet'!R275,'Working sheet'!AA275,'Working sheet'!AC275)</f>
        <v>638.5</v>
      </c>
      <c r="G275" s="4">
        <f>SUM('Working sheet'!S275,'Working sheet'!T275,'Working sheet'!U275)</f>
        <v>459.9</v>
      </c>
      <c r="H275" s="4">
        <f>SUM('Working sheet'!V275)</f>
        <v>155.03083560657564</v>
      </c>
      <c r="I275" s="4">
        <f>SUM('Working sheet'!W275)</f>
        <v>146.4</v>
      </c>
      <c r="J275" s="4">
        <f>SUM('Working sheet'!Y275)</f>
        <v>159.1</v>
      </c>
      <c r="K275" s="4">
        <f>SUM('Working sheet'!Z275)</f>
        <v>144.6</v>
      </c>
      <c r="L275" s="4">
        <f>SUM('Working sheet'!AB275)</f>
        <v>161.1</v>
      </c>
      <c r="M275" s="4">
        <f>SUM('Working sheet'!AD275)</f>
        <v>153.69999999999999</v>
      </c>
      <c r="N275" s="4">
        <f>SUM('Working sheet'!AE275)</f>
        <v>155.4</v>
      </c>
      <c r="O275" s="4">
        <f>SUM('Working sheet'!V275:X275,'Working sheet'!Z275,'Working sheet'!AB275,'Working sheet'!AD275)</f>
        <v>912.43083560657578</v>
      </c>
    </row>
    <row r="276" spans="1:15" x14ac:dyDescent="0.35">
      <c r="A276" t="s">
        <v>33</v>
      </c>
      <c r="B276">
        <v>2020</v>
      </c>
      <c r="C276" t="s">
        <v>42</v>
      </c>
      <c r="D276" t="str">
        <f t="shared" si="4"/>
        <v>2020 September</v>
      </c>
      <c r="E276" s="4">
        <f>SUM('Working sheet'!E276:N276,'Working sheet'!P276:Q276)</f>
        <v>1903.9</v>
      </c>
      <c r="F276" s="4">
        <f>SUM('Working sheet'!O276,'Working sheet'!R276,'Working sheet'!AA276,'Working sheet'!AC276)</f>
        <v>628</v>
      </c>
      <c r="G276" s="4">
        <f>SUM('Working sheet'!S276,'Working sheet'!T276,'Working sheet'!U276)</f>
        <v>434.6</v>
      </c>
      <c r="H276" s="4">
        <f>SUM('Working sheet'!V276)</f>
        <v>156.30000000000001</v>
      </c>
      <c r="I276" s="4">
        <f>SUM('Working sheet'!W276)</f>
        <v>137.19999999999999</v>
      </c>
      <c r="J276" s="4">
        <f>SUM('Working sheet'!Y276)</f>
        <v>150</v>
      </c>
      <c r="K276" s="4">
        <f>SUM('Working sheet'!Z276)</f>
        <v>135.1</v>
      </c>
      <c r="L276" s="4">
        <f>SUM('Working sheet'!AB276)</f>
        <v>154.9</v>
      </c>
      <c r="M276" s="4">
        <f>SUM('Working sheet'!AD276)</f>
        <v>146</v>
      </c>
      <c r="N276" s="4">
        <f>SUM('Working sheet'!AE276)</f>
        <v>154</v>
      </c>
      <c r="O276" s="4">
        <f>SUM('Working sheet'!V276:X276,'Working sheet'!Z276,'Working sheet'!AB276,'Working sheet'!AD276)</f>
        <v>874.9</v>
      </c>
    </row>
    <row r="277" spans="1:15" x14ac:dyDescent="0.35">
      <c r="A277" t="s">
        <v>34</v>
      </c>
      <c r="B277">
        <v>2020</v>
      </c>
      <c r="C277" t="s">
        <v>42</v>
      </c>
      <c r="D277" t="str">
        <f t="shared" si="4"/>
        <v>2020 September</v>
      </c>
      <c r="E277" s="4">
        <f>SUM('Working sheet'!E277:N277,'Working sheet'!P277:Q277)</f>
        <v>1864.8</v>
      </c>
      <c r="F277" s="4">
        <f>SUM('Working sheet'!O277,'Working sheet'!R277,'Working sheet'!AA277,'Working sheet'!AC277)</f>
        <v>631.6</v>
      </c>
      <c r="G277" s="4">
        <f>SUM('Working sheet'!S277,'Working sheet'!T277,'Working sheet'!U277)</f>
        <v>449.70000000000005</v>
      </c>
      <c r="H277" s="4">
        <f>SUM('Working sheet'!V277)</f>
        <v>156.30000000000001</v>
      </c>
      <c r="I277" s="4">
        <f>SUM('Working sheet'!W277)</f>
        <v>142.9</v>
      </c>
      <c r="J277" s="4">
        <f>SUM('Working sheet'!Y277)</f>
        <v>155.6</v>
      </c>
      <c r="K277" s="4">
        <f>SUM('Working sheet'!Z277)</f>
        <v>139.6</v>
      </c>
      <c r="L277" s="4">
        <f>SUM('Working sheet'!AB277)</f>
        <v>157.5</v>
      </c>
      <c r="M277" s="4">
        <f>SUM('Working sheet'!AD277)</f>
        <v>150</v>
      </c>
      <c r="N277" s="4">
        <f>SUM('Working sheet'!AE277)</f>
        <v>154.69999999999999</v>
      </c>
      <c r="O277" s="4">
        <f>SUM('Working sheet'!V277:X277,'Working sheet'!Z277,'Working sheet'!AB277,'Working sheet'!AD277)</f>
        <v>895</v>
      </c>
    </row>
    <row r="278" spans="1:15" x14ac:dyDescent="0.35">
      <c r="A278" t="s">
        <v>30</v>
      </c>
      <c r="B278">
        <v>2020</v>
      </c>
      <c r="C278" t="s">
        <v>43</v>
      </c>
      <c r="D278" t="str">
        <f t="shared" si="4"/>
        <v>2020 October</v>
      </c>
      <c r="E278" s="4">
        <f>SUM('Working sheet'!E278:N278,'Working sheet'!P278:Q278)</f>
        <v>1883.5</v>
      </c>
      <c r="F278" s="4">
        <f>SUM('Working sheet'!O278,'Working sheet'!R278,'Working sheet'!AA278,'Working sheet'!AC278)</f>
        <v>638.70000000000005</v>
      </c>
      <c r="G278" s="4">
        <f>SUM('Working sheet'!S278,'Working sheet'!T278,'Working sheet'!U278)</f>
        <v>461.29999999999995</v>
      </c>
      <c r="H278" s="4">
        <f>SUM('Working sheet'!V278)</f>
        <v>155.72616712131511</v>
      </c>
      <c r="I278" s="4">
        <f>SUM('Working sheet'!W278)</f>
        <v>146.80000000000001</v>
      </c>
      <c r="J278" s="4">
        <f>SUM('Working sheet'!Y278)</f>
        <v>159.5</v>
      </c>
      <c r="K278" s="4">
        <f>SUM('Working sheet'!Z278)</f>
        <v>146.4</v>
      </c>
      <c r="L278" s="4">
        <f>SUM('Working sheet'!AB278)</f>
        <v>162.5</v>
      </c>
      <c r="M278" s="4">
        <f>SUM('Working sheet'!AD278)</f>
        <v>154.30000000000001</v>
      </c>
      <c r="N278" s="4">
        <f>SUM('Working sheet'!AE278)</f>
        <v>157.5</v>
      </c>
      <c r="O278" s="4">
        <f>SUM('Working sheet'!V278:X278,'Working sheet'!Z278,'Working sheet'!AB278,'Working sheet'!AD278)</f>
        <v>917.72616712131503</v>
      </c>
    </row>
    <row r="279" spans="1:15" x14ac:dyDescent="0.35">
      <c r="A279" t="s">
        <v>33</v>
      </c>
      <c r="B279">
        <v>2020</v>
      </c>
      <c r="C279" t="s">
        <v>43</v>
      </c>
      <c r="D279" t="str">
        <f t="shared" si="4"/>
        <v>2020 October</v>
      </c>
      <c r="E279" s="4">
        <f>SUM('Working sheet'!E279:N279,'Working sheet'!P279:Q279)</f>
        <v>1941</v>
      </c>
      <c r="F279" s="4">
        <f>SUM('Working sheet'!O279,'Working sheet'!R279,'Working sheet'!AA279,'Working sheet'!AC279)</f>
        <v>628</v>
      </c>
      <c r="G279" s="4">
        <f>SUM('Working sheet'!S279,'Working sheet'!T279,'Working sheet'!U279)</f>
        <v>434.90000000000003</v>
      </c>
      <c r="H279" s="4">
        <f>SUM('Working sheet'!V279)</f>
        <v>156.5</v>
      </c>
      <c r="I279" s="4">
        <f>SUM('Working sheet'!W279)</f>
        <v>137.1</v>
      </c>
      <c r="J279" s="4">
        <f>SUM('Working sheet'!Y279)</f>
        <v>151</v>
      </c>
      <c r="K279" s="4">
        <f>SUM('Working sheet'!Z279)</f>
        <v>135.4</v>
      </c>
      <c r="L279" s="4">
        <f>SUM('Working sheet'!AB279)</f>
        <v>155.69999999999999</v>
      </c>
      <c r="M279" s="4">
        <f>SUM('Working sheet'!AD279)</f>
        <v>146.19999999999999</v>
      </c>
      <c r="N279" s="4">
        <f>SUM('Working sheet'!AE279)</f>
        <v>155.19999999999999</v>
      </c>
      <c r="O279" s="4">
        <f>SUM('Working sheet'!V279:X279,'Working sheet'!Z279,'Working sheet'!AB279,'Working sheet'!AD279)</f>
        <v>876</v>
      </c>
    </row>
    <row r="280" spans="1:15" x14ac:dyDescent="0.35">
      <c r="A280" t="s">
        <v>34</v>
      </c>
      <c r="B280">
        <v>2020</v>
      </c>
      <c r="C280" t="s">
        <v>43</v>
      </c>
      <c r="D280" t="str">
        <f t="shared" si="4"/>
        <v>2020 October</v>
      </c>
      <c r="E280" s="4">
        <f>SUM('Working sheet'!E280:N280,'Working sheet'!P280:Q280)</f>
        <v>1904.6000000000004</v>
      </c>
      <c r="F280" s="4">
        <f>SUM('Working sheet'!O280,'Working sheet'!R280,'Working sheet'!AA280,'Working sheet'!AC280)</f>
        <v>631.79999999999995</v>
      </c>
      <c r="G280" s="4">
        <f>SUM('Working sheet'!S280,'Working sheet'!T280,'Working sheet'!U280)</f>
        <v>450.59999999999997</v>
      </c>
      <c r="H280" s="4">
        <f>SUM('Working sheet'!V280)</f>
        <v>156.5</v>
      </c>
      <c r="I280" s="4">
        <f>SUM('Working sheet'!W280)</f>
        <v>143.1</v>
      </c>
      <c r="J280" s="4">
        <f>SUM('Working sheet'!Y280)</f>
        <v>156.30000000000001</v>
      </c>
      <c r="K280" s="4">
        <f>SUM('Working sheet'!Z280)</f>
        <v>140.6</v>
      </c>
      <c r="L280" s="4">
        <f>SUM('Working sheet'!AB280)</f>
        <v>158.5</v>
      </c>
      <c r="M280" s="4">
        <f>SUM('Working sheet'!AD280)</f>
        <v>150.4</v>
      </c>
      <c r="N280" s="4">
        <f>SUM('Working sheet'!AE280)</f>
        <v>156.4</v>
      </c>
      <c r="O280" s="4">
        <f>SUM('Working sheet'!V280:X280,'Working sheet'!Z280,'Working sheet'!AB280,'Working sheet'!AD280)</f>
        <v>897.8</v>
      </c>
    </row>
    <row r="281" spans="1:15" x14ac:dyDescent="0.35">
      <c r="A281" t="s">
        <v>30</v>
      </c>
      <c r="B281">
        <v>2020</v>
      </c>
      <c r="C281" t="s">
        <v>45</v>
      </c>
      <c r="D281" t="str">
        <f t="shared" si="4"/>
        <v>2020 November</v>
      </c>
      <c r="E281" s="4">
        <f>SUM('Working sheet'!E281:N281,'Working sheet'!P281:Q281)</f>
        <v>1932.4000000000003</v>
      </c>
      <c r="F281" s="4">
        <f>SUM('Working sheet'!O281,'Working sheet'!R281,'Working sheet'!AA281,'Working sheet'!AC281)</f>
        <v>643.20000000000005</v>
      </c>
      <c r="G281" s="4">
        <f>SUM('Working sheet'!S281,'Working sheet'!T281,'Working sheet'!U281)</f>
        <v>462.8</v>
      </c>
      <c r="H281" s="4">
        <f>SUM('Working sheet'!V281)</f>
        <v>156.26523342426304</v>
      </c>
      <c r="I281" s="4">
        <f>SUM('Working sheet'!W281)</f>
        <v>147.5</v>
      </c>
      <c r="J281" s="4">
        <f>SUM('Working sheet'!Y281)</f>
        <v>160.4</v>
      </c>
      <c r="K281" s="4">
        <f>SUM('Working sheet'!Z281)</f>
        <v>146.1</v>
      </c>
      <c r="L281" s="4">
        <f>SUM('Working sheet'!AB281)</f>
        <v>161.6</v>
      </c>
      <c r="M281" s="4">
        <f>SUM('Working sheet'!AD281)</f>
        <v>154.5</v>
      </c>
      <c r="N281" s="4">
        <f>SUM('Working sheet'!AE281)</f>
        <v>159.80000000000001</v>
      </c>
      <c r="O281" s="4">
        <f>SUM('Working sheet'!V281:X281,'Working sheet'!Z281,'Working sheet'!AB281,'Working sheet'!AD281)</f>
        <v>918.7652334242631</v>
      </c>
    </row>
    <row r="282" spans="1:15" x14ac:dyDescent="0.35">
      <c r="A282" t="s">
        <v>33</v>
      </c>
      <c r="B282">
        <v>2020</v>
      </c>
      <c r="C282" t="s">
        <v>45</v>
      </c>
      <c r="D282" t="str">
        <f t="shared" si="4"/>
        <v>2020 November</v>
      </c>
      <c r="E282" s="4">
        <f>SUM('Working sheet'!E282:N282,'Working sheet'!P282:Q282)</f>
        <v>1979.2</v>
      </c>
      <c r="F282" s="4">
        <f>SUM('Working sheet'!O282,'Working sheet'!R282,'Working sheet'!AA282,'Working sheet'!AC282)</f>
        <v>632.6</v>
      </c>
      <c r="G282" s="4">
        <f>SUM('Working sheet'!S282,'Working sheet'!T282,'Working sheet'!U282)</f>
        <v>436.3</v>
      </c>
      <c r="H282" s="4">
        <f>SUM('Working sheet'!V282)</f>
        <v>158</v>
      </c>
      <c r="I282" s="4">
        <f>SUM('Working sheet'!W282)</f>
        <v>137.30000000000001</v>
      </c>
      <c r="J282" s="4">
        <f>SUM('Working sheet'!Y282)</f>
        <v>152</v>
      </c>
      <c r="K282" s="4">
        <f>SUM('Working sheet'!Z282)</f>
        <v>135.19999999999999</v>
      </c>
      <c r="L282" s="4">
        <f>SUM('Working sheet'!AB282)</f>
        <v>156.4</v>
      </c>
      <c r="M282" s="4">
        <f>SUM('Working sheet'!AD282)</f>
        <v>146.6</v>
      </c>
      <c r="N282" s="4">
        <f>SUM('Working sheet'!AE282)</f>
        <v>156.69999999999999</v>
      </c>
      <c r="O282" s="4">
        <f>SUM('Working sheet'!V282:X282,'Working sheet'!Z282,'Working sheet'!AB282,'Working sheet'!AD282)</f>
        <v>878.59999999999991</v>
      </c>
    </row>
    <row r="283" spans="1:15" x14ac:dyDescent="0.35">
      <c r="A283" t="s">
        <v>34</v>
      </c>
      <c r="B283">
        <v>2020</v>
      </c>
      <c r="C283" t="s">
        <v>45</v>
      </c>
      <c r="D283" t="str">
        <f t="shared" si="4"/>
        <v>2020 November</v>
      </c>
      <c r="E283" s="4">
        <f>SUM('Working sheet'!E283:N283,'Working sheet'!P283:Q283)</f>
        <v>1949.1000000000001</v>
      </c>
      <c r="F283" s="4">
        <f>SUM('Working sheet'!O283,'Working sheet'!R283,'Working sheet'!AA283,'Working sheet'!AC283)</f>
        <v>636.6</v>
      </c>
      <c r="G283" s="4">
        <f>SUM('Working sheet'!S283,'Working sheet'!T283,'Working sheet'!U283)</f>
        <v>452.00000000000006</v>
      </c>
      <c r="H283" s="4">
        <f>SUM('Working sheet'!V283)</f>
        <v>158</v>
      </c>
      <c r="I283" s="4">
        <f>SUM('Working sheet'!W283)</f>
        <v>143.6</v>
      </c>
      <c r="J283" s="4">
        <f>SUM('Working sheet'!Y283)</f>
        <v>157.19999999999999</v>
      </c>
      <c r="K283" s="4">
        <f>SUM('Working sheet'!Z283)</f>
        <v>140.4</v>
      </c>
      <c r="L283" s="4">
        <f>SUM('Working sheet'!AB283)</f>
        <v>158.6</v>
      </c>
      <c r="M283" s="4">
        <f>SUM('Working sheet'!AD283)</f>
        <v>150.69999999999999</v>
      </c>
      <c r="N283" s="4">
        <f>SUM('Working sheet'!AE283)</f>
        <v>158.4</v>
      </c>
      <c r="O283" s="4">
        <f>SUM('Working sheet'!V283:X283,'Working sheet'!Z283,'Working sheet'!AB283,'Working sheet'!AD283)</f>
        <v>900.5</v>
      </c>
    </row>
    <row r="284" spans="1:15" x14ac:dyDescent="0.35">
      <c r="A284" t="s">
        <v>30</v>
      </c>
      <c r="B284">
        <v>2020</v>
      </c>
      <c r="C284" t="s">
        <v>46</v>
      </c>
      <c r="D284" t="str">
        <f t="shared" si="4"/>
        <v>2020 December</v>
      </c>
      <c r="E284" s="4">
        <f>SUM('Working sheet'!E284:N284,'Working sheet'!P284:Q284)</f>
        <v>1947.1</v>
      </c>
      <c r="F284" s="4">
        <f>SUM('Working sheet'!O284,'Working sheet'!R284,'Working sheet'!AA284,'Working sheet'!AC284)</f>
        <v>647.5</v>
      </c>
      <c r="G284" s="4">
        <f>SUM('Working sheet'!S284,'Working sheet'!T284,'Working sheet'!U284)</f>
        <v>464.90000000000003</v>
      </c>
      <c r="H284" s="4">
        <f>SUM('Working sheet'!V284)</f>
        <v>157.19130835606575</v>
      </c>
      <c r="I284" s="4">
        <f>SUM('Working sheet'!W284)</f>
        <v>148.69999999999999</v>
      </c>
      <c r="J284" s="4">
        <f>SUM('Working sheet'!Y284)</f>
        <v>161.6</v>
      </c>
      <c r="K284" s="4">
        <f>SUM('Working sheet'!Z284)</f>
        <v>146.4</v>
      </c>
      <c r="L284" s="4">
        <f>SUM('Working sheet'!AB284)</f>
        <v>162.9</v>
      </c>
      <c r="M284" s="4">
        <f>SUM('Working sheet'!AD284)</f>
        <v>155.19999999999999</v>
      </c>
      <c r="N284" s="4">
        <f>SUM('Working sheet'!AE284)</f>
        <v>160.69999999999999</v>
      </c>
      <c r="O284" s="4">
        <f>SUM('Working sheet'!V284:X284,'Working sheet'!Z284,'Working sheet'!AB284,'Working sheet'!AD284)</f>
        <v>923.79130835606566</v>
      </c>
    </row>
    <row r="285" spans="1:15" x14ac:dyDescent="0.35">
      <c r="A285" t="s">
        <v>33</v>
      </c>
      <c r="B285">
        <v>2020</v>
      </c>
      <c r="C285" t="s">
        <v>46</v>
      </c>
      <c r="D285" t="str">
        <f t="shared" si="4"/>
        <v>2020 December</v>
      </c>
      <c r="E285" s="4">
        <f>SUM('Working sheet'!E285:N285,'Working sheet'!P285:Q285)</f>
        <v>1982.1000000000001</v>
      </c>
      <c r="F285" s="4">
        <f>SUM('Working sheet'!O285,'Working sheet'!R285,'Working sheet'!AA285,'Working sheet'!AC285)</f>
        <v>635.70000000000005</v>
      </c>
      <c r="G285" s="4">
        <f>SUM('Working sheet'!S285,'Working sheet'!T285,'Working sheet'!U285)</f>
        <v>438.20000000000005</v>
      </c>
      <c r="H285" s="4">
        <f>SUM('Working sheet'!V285)</f>
        <v>158.4</v>
      </c>
      <c r="I285" s="4">
        <f>SUM('Working sheet'!W285)</f>
        <v>137.9</v>
      </c>
      <c r="J285" s="4">
        <f>SUM('Working sheet'!Y285)</f>
        <v>152.9</v>
      </c>
      <c r="K285" s="4">
        <f>SUM('Working sheet'!Z285)</f>
        <v>135.5</v>
      </c>
      <c r="L285" s="4">
        <f>SUM('Working sheet'!AB285)</f>
        <v>156.9</v>
      </c>
      <c r="M285" s="4">
        <f>SUM('Working sheet'!AD285)</f>
        <v>146.9</v>
      </c>
      <c r="N285" s="4">
        <f>SUM('Working sheet'!AE285)</f>
        <v>156.9</v>
      </c>
      <c r="O285" s="4">
        <f>SUM('Working sheet'!V285:X285,'Working sheet'!Z285,'Working sheet'!AB285,'Working sheet'!AD285)</f>
        <v>881.09999999999991</v>
      </c>
    </row>
    <row r="286" spans="1:15" x14ac:dyDescent="0.35">
      <c r="A286" t="s">
        <v>34</v>
      </c>
      <c r="B286">
        <v>2020</v>
      </c>
      <c r="C286" t="s">
        <v>46</v>
      </c>
      <c r="D286" t="str">
        <f t="shared" si="4"/>
        <v>2020 December</v>
      </c>
      <c r="E286" s="4">
        <f>SUM('Working sheet'!E286:N286,'Working sheet'!P286:Q286)</f>
        <v>1959.9</v>
      </c>
      <c r="F286" s="4">
        <f>SUM('Working sheet'!O286,'Working sheet'!R286,'Working sheet'!AA286,'Working sheet'!AC286)</f>
        <v>640.20000000000005</v>
      </c>
      <c r="G286" s="4">
        <f>SUM('Working sheet'!S286,'Working sheet'!T286,'Working sheet'!U286)</f>
        <v>454</v>
      </c>
      <c r="H286" s="4">
        <f>SUM('Working sheet'!V286)</f>
        <v>158.4</v>
      </c>
      <c r="I286" s="4">
        <f>SUM('Working sheet'!W286)</f>
        <v>144.6</v>
      </c>
      <c r="J286" s="4">
        <f>SUM('Working sheet'!Y286)</f>
        <v>158.30000000000001</v>
      </c>
      <c r="K286" s="4">
        <f>SUM('Working sheet'!Z286)</f>
        <v>140.69999999999999</v>
      </c>
      <c r="L286" s="4">
        <f>SUM('Working sheet'!AB286)</f>
        <v>159.4</v>
      </c>
      <c r="M286" s="4">
        <f>SUM('Working sheet'!AD286)</f>
        <v>151.19999999999999</v>
      </c>
      <c r="N286" s="4">
        <f>SUM('Working sheet'!AE286)</f>
        <v>158.9</v>
      </c>
      <c r="O286" s="4">
        <f>SUM('Working sheet'!V286:X286,'Working sheet'!Z286,'Working sheet'!AB286,'Working sheet'!AD286)</f>
        <v>904</v>
      </c>
    </row>
    <row r="287" spans="1:15" x14ac:dyDescent="0.35">
      <c r="A287" t="s">
        <v>30</v>
      </c>
      <c r="B287">
        <v>2021</v>
      </c>
      <c r="C287" t="s">
        <v>31</v>
      </c>
      <c r="D287" t="str">
        <f t="shared" si="4"/>
        <v>2021 January</v>
      </c>
      <c r="E287" s="4">
        <f>SUM('Working sheet'!E287:N287,'Working sheet'!P287:Q287)</f>
        <v>1909.5999999999997</v>
      </c>
      <c r="F287" s="4">
        <f>SUM('Working sheet'!O287,'Working sheet'!R287,'Working sheet'!AA287,'Working sheet'!AC287)</f>
        <v>652</v>
      </c>
      <c r="G287" s="4">
        <f>SUM('Working sheet'!S287,'Working sheet'!T287,'Working sheet'!U287)</f>
        <v>466.7</v>
      </c>
      <c r="H287" s="4">
        <f>SUM('Working sheet'!V287)</f>
        <v>157.99782708901643</v>
      </c>
      <c r="I287" s="4">
        <f>SUM('Working sheet'!W287)</f>
        <v>150.9</v>
      </c>
      <c r="J287" s="4">
        <f>SUM('Working sheet'!Y287)</f>
        <v>162.5</v>
      </c>
      <c r="K287" s="4">
        <f>SUM('Working sheet'!Z287)</f>
        <v>147.5</v>
      </c>
      <c r="L287" s="4">
        <f>SUM('Working sheet'!AB287)</f>
        <v>163.5</v>
      </c>
      <c r="M287" s="4">
        <f>SUM('Working sheet'!AD287)</f>
        <v>155.9</v>
      </c>
      <c r="N287" s="4">
        <f>SUM('Working sheet'!AE287)</f>
        <v>158.5</v>
      </c>
      <c r="O287" s="4">
        <f>SUM('Working sheet'!V287:X287,'Working sheet'!Z287,'Working sheet'!AB287,'Working sheet'!AD287)</f>
        <v>929.69782708901641</v>
      </c>
    </row>
    <row r="288" spans="1:15" x14ac:dyDescent="0.35">
      <c r="A288" t="s">
        <v>33</v>
      </c>
      <c r="B288">
        <v>2021</v>
      </c>
      <c r="C288" t="s">
        <v>31</v>
      </c>
      <c r="D288" t="str">
        <f t="shared" si="4"/>
        <v>2021 January</v>
      </c>
      <c r="E288" s="4">
        <f>SUM('Working sheet'!E288:N288,'Working sheet'!P288:Q288)</f>
        <v>1951.1000000000001</v>
      </c>
      <c r="F288" s="4">
        <f>SUM('Working sheet'!O288,'Working sheet'!R288,'Working sheet'!AA288,'Working sheet'!AC288)</f>
        <v>640.79999999999995</v>
      </c>
      <c r="G288" s="4">
        <f>SUM('Working sheet'!S288,'Working sheet'!T288,'Working sheet'!U288)</f>
        <v>440</v>
      </c>
      <c r="H288" s="4">
        <f>SUM('Working sheet'!V288)</f>
        <v>157.69999999999999</v>
      </c>
      <c r="I288" s="4">
        <f>SUM('Working sheet'!W288)</f>
        <v>142.9</v>
      </c>
      <c r="J288" s="4">
        <f>SUM('Working sheet'!Y288)</f>
        <v>154.1</v>
      </c>
      <c r="K288" s="4">
        <f>SUM('Working sheet'!Z288)</f>
        <v>136.9</v>
      </c>
      <c r="L288" s="4">
        <f>SUM('Working sheet'!AB288)</f>
        <v>156.1</v>
      </c>
      <c r="M288" s="4">
        <f>SUM('Working sheet'!AD288)</f>
        <v>147.6</v>
      </c>
      <c r="N288" s="4">
        <f>SUM('Working sheet'!AE288)</f>
        <v>156</v>
      </c>
      <c r="O288" s="4">
        <f>SUM('Working sheet'!V288:X288,'Working sheet'!Z288,'Working sheet'!AB288,'Working sheet'!AD288)</f>
        <v>886.90000000000009</v>
      </c>
    </row>
    <row r="289" spans="1:15" x14ac:dyDescent="0.35">
      <c r="A289" t="s">
        <v>34</v>
      </c>
      <c r="B289">
        <v>2021</v>
      </c>
      <c r="C289" t="s">
        <v>31</v>
      </c>
      <c r="D289" t="str">
        <f t="shared" si="4"/>
        <v>2021 January</v>
      </c>
      <c r="E289" s="4">
        <f>SUM('Working sheet'!E289:N289,'Working sheet'!P289:Q289)</f>
        <v>1924.6999999999998</v>
      </c>
      <c r="F289" s="4">
        <f>SUM('Working sheet'!O289,'Working sheet'!R289,'Working sheet'!AA289,'Working sheet'!AC289)</f>
        <v>644.70000000000005</v>
      </c>
      <c r="G289" s="4">
        <f>SUM('Working sheet'!S289,'Working sheet'!T289,'Working sheet'!U289)</f>
        <v>455.8</v>
      </c>
      <c r="H289" s="4">
        <f>SUM('Working sheet'!V289)</f>
        <v>157.69999999999999</v>
      </c>
      <c r="I289" s="4">
        <f>SUM('Working sheet'!W289)</f>
        <v>147.9</v>
      </c>
      <c r="J289" s="4">
        <f>SUM('Working sheet'!Y289)</f>
        <v>159.30000000000001</v>
      </c>
      <c r="K289" s="4">
        <f>SUM('Working sheet'!Z289)</f>
        <v>141.9</v>
      </c>
      <c r="L289" s="4">
        <f>SUM('Working sheet'!AB289)</f>
        <v>159.19999999999999</v>
      </c>
      <c r="M289" s="4">
        <f>SUM('Working sheet'!AD289)</f>
        <v>151.9</v>
      </c>
      <c r="N289" s="4">
        <f>SUM('Working sheet'!AE289)</f>
        <v>157.30000000000001</v>
      </c>
      <c r="O289" s="4">
        <f>SUM('Working sheet'!V289:X289,'Working sheet'!Z289,'Working sheet'!AB289,'Working sheet'!AD289)</f>
        <v>908.6</v>
      </c>
    </row>
    <row r="290" spans="1:15" x14ac:dyDescent="0.35">
      <c r="A290" t="s">
        <v>30</v>
      </c>
      <c r="B290">
        <v>2021</v>
      </c>
      <c r="C290" t="s">
        <v>35</v>
      </c>
      <c r="D290" t="str">
        <f t="shared" si="4"/>
        <v>2021 February</v>
      </c>
      <c r="E290" s="4">
        <f>SUM('Working sheet'!E290:N290,'Working sheet'!P290:Q290)</f>
        <v>1865.3</v>
      </c>
      <c r="F290" s="4">
        <f>SUM('Working sheet'!O290,'Working sheet'!R290,'Working sheet'!AA290,'Working sheet'!AC290)</f>
        <v>658.7</v>
      </c>
      <c r="G290" s="4">
        <f>SUM('Working sheet'!S290,'Working sheet'!T290,'Working sheet'!U290)</f>
        <v>471.4</v>
      </c>
      <c r="H290" s="4">
        <f>SUM('Working sheet'!V290)</f>
        <v>158.03956541780332</v>
      </c>
      <c r="I290" s="4">
        <f>SUM('Working sheet'!W290)</f>
        <v>154.4</v>
      </c>
      <c r="J290" s="4">
        <f>SUM('Working sheet'!Y290)</f>
        <v>164.3</v>
      </c>
      <c r="K290" s="4">
        <f>SUM('Working sheet'!Z290)</f>
        <v>150.19999999999999</v>
      </c>
      <c r="L290" s="4">
        <f>SUM('Working sheet'!AB290)</f>
        <v>163.6</v>
      </c>
      <c r="M290" s="4">
        <f>SUM('Working sheet'!AD290)</f>
        <v>157.19999999999999</v>
      </c>
      <c r="N290" s="4">
        <f>SUM('Working sheet'!AE290)</f>
        <v>156.69999999999999</v>
      </c>
      <c r="O290" s="4">
        <f>SUM('Working sheet'!V290:X290,'Working sheet'!Z290,'Working sheet'!AB290,'Working sheet'!AD290)</f>
        <v>938.23956541780331</v>
      </c>
    </row>
    <row r="291" spans="1:15" x14ac:dyDescent="0.35">
      <c r="A291" t="s">
        <v>33</v>
      </c>
      <c r="B291">
        <v>2021</v>
      </c>
      <c r="C291" t="s">
        <v>35</v>
      </c>
      <c r="D291" t="str">
        <f t="shared" si="4"/>
        <v>2021 February</v>
      </c>
      <c r="E291" s="4">
        <f>SUM('Working sheet'!E291:N291,'Working sheet'!P291:Q291)</f>
        <v>1916.8</v>
      </c>
      <c r="F291" s="4">
        <f>SUM('Working sheet'!O291,'Working sheet'!R291,'Working sheet'!AA291,'Working sheet'!AC291)</f>
        <v>646.5</v>
      </c>
      <c r="G291" s="4">
        <f>SUM('Working sheet'!S291,'Working sheet'!T291,'Working sheet'!U291)</f>
        <v>444.2</v>
      </c>
      <c r="H291" s="4">
        <f>SUM('Working sheet'!V291)</f>
        <v>159.80000000000001</v>
      </c>
      <c r="I291" s="4">
        <f>SUM('Working sheet'!W291)</f>
        <v>149.1</v>
      </c>
      <c r="J291" s="4">
        <f>SUM('Working sheet'!Y291)</f>
        <v>156.30000000000001</v>
      </c>
      <c r="K291" s="4">
        <f>SUM('Working sheet'!Z291)</f>
        <v>140.5</v>
      </c>
      <c r="L291" s="4">
        <f>SUM('Working sheet'!AB291)</f>
        <v>156.6</v>
      </c>
      <c r="M291" s="4">
        <f>SUM('Working sheet'!AD291)</f>
        <v>149.30000000000001</v>
      </c>
      <c r="N291" s="4">
        <f>SUM('Working sheet'!AE291)</f>
        <v>156.5</v>
      </c>
      <c r="O291" s="4">
        <f>SUM('Working sheet'!V291:X291,'Working sheet'!Z291,'Working sheet'!AB291,'Working sheet'!AD291)</f>
        <v>901.8</v>
      </c>
    </row>
    <row r="292" spans="1:15" x14ac:dyDescent="0.35">
      <c r="A292" t="s">
        <v>34</v>
      </c>
      <c r="B292">
        <v>2021</v>
      </c>
      <c r="C292" t="s">
        <v>35</v>
      </c>
      <c r="D292" t="str">
        <f t="shared" si="4"/>
        <v>2021 February</v>
      </c>
      <c r="E292" s="4">
        <f>SUM('Working sheet'!E292:N292,'Working sheet'!P292:Q292)</f>
        <v>1883.8000000000002</v>
      </c>
      <c r="F292" s="4">
        <f>SUM('Working sheet'!O292,'Working sheet'!R292,'Working sheet'!AA292,'Working sheet'!AC292)</f>
        <v>651.1</v>
      </c>
      <c r="G292" s="4">
        <f>SUM('Working sheet'!S292,'Working sheet'!T292,'Working sheet'!U292)</f>
        <v>460.40000000000003</v>
      </c>
      <c r="H292" s="4">
        <f>SUM('Working sheet'!V292)</f>
        <v>159.80000000000001</v>
      </c>
      <c r="I292" s="4">
        <f>SUM('Working sheet'!W292)</f>
        <v>152.4</v>
      </c>
      <c r="J292" s="4">
        <f>SUM('Working sheet'!Y292)</f>
        <v>161.30000000000001</v>
      </c>
      <c r="K292" s="4">
        <f>SUM('Working sheet'!Z292)</f>
        <v>145.1</v>
      </c>
      <c r="L292" s="4">
        <f>SUM('Working sheet'!AB292)</f>
        <v>159.5</v>
      </c>
      <c r="M292" s="4">
        <f>SUM('Working sheet'!AD292)</f>
        <v>153.4</v>
      </c>
      <c r="N292" s="4">
        <f>SUM('Working sheet'!AE292)</f>
        <v>156.6</v>
      </c>
      <c r="O292" s="4">
        <f>SUM('Working sheet'!V292:X292,'Working sheet'!Z292,'Working sheet'!AB292,'Working sheet'!AD292)</f>
        <v>921.1</v>
      </c>
    </row>
    <row r="293" spans="1:15" x14ac:dyDescent="0.35">
      <c r="A293" t="s">
        <v>30</v>
      </c>
      <c r="B293">
        <v>2021</v>
      </c>
      <c r="C293" t="s">
        <v>36</v>
      </c>
      <c r="D293" t="str">
        <f t="shared" si="4"/>
        <v>2021 March</v>
      </c>
      <c r="E293" s="4">
        <f>SUM('Working sheet'!E293:N293,'Working sheet'!P293:Q293)</f>
        <v>1865.1000000000001</v>
      </c>
      <c r="F293" s="4">
        <f>SUM('Working sheet'!O293,'Working sheet'!R293,'Working sheet'!AA293,'Working sheet'!AC293)</f>
        <v>657.6</v>
      </c>
      <c r="G293" s="4">
        <f>SUM('Working sheet'!S293,'Working sheet'!T293,'Working sheet'!U293)</f>
        <v>472.9</v>
      </c>
      <c r="H293" s="4">
        <f>SUM('Working sheet'!V293)</f>
        <v>158.60791308356065</v>
      </c>
      <c r="I293" s="4">
        <f>SUM('Working sheet'!W293)</f>
        <v>156</v>
      </c>
      <c r="J293" s="4">
        <f>SUM('Working sheet'!Y293)</f>
        <v>164.6</v>
      </c>
      <c r="K293" s="4">
        <f>SUM('Working sheet'!Z293)</f>
        <v>151.30000000000001</v>
      </c>
      <c r="L293" s="4">
        <f>SUM('Working sheet'!AB293)</f>
        <v>163.80000000000001</v>
      </c>
      <c r="M293" s="4">
        <f>SUM('Working sheet'!AD293)</f>
        <v>157.30000000000001</v>
      </c>
      <c r="N293" s="4">
        <f>SUM('Working sheet'!AE293)</f>
        <v>156.69999999999999</v>
      </c>
      <c r="O293" s="4">
        <f>SUM('Working sheet'!V293:X293,'Working sheet'!Z293,'Working sheet'!AB293,'Working sheet'!AD293)</f>
        <v>941.80791308356061</v>
      </c>
    </row>
    <row r="294" spans="1:15" x14ac:dyDescent="0.35">
      <c r="A294" t="s">
        <v>33</v>
      </c>
      <c r="B294">
        <v>2021</v>
      </c>
      <c r="C294" t="s">
        <v>36</v>
      </c>
      <c r="D294" t="str">
        <f t="shared" si="4"/>
        <v>2021 March</v>
      </c>
      <c r="E294" s="4">
        <f>SUM('Working sheet'!E294:N294,'Working sheet'!P294:Q294)</f>
        <v>1913.7999999999997</v>
      </c>
      <c r="F294" s="4">
        <f>SUM('Working sheet'!O294,'Working sheet'!R294,'Working sheet'!AA294,'Working sheet'!AC294)</f>
        <v>647.69999999999993</v>
      </c>
      <c r="G294" s="4">
        <f>SUM('Working sheet'!S294,'Working sheet'!T294,'Working sheet'!U294)</f>
        <v>446.4</v>
      </c>
      <c r="H294" s="4">
        <f>SUM('Working sheet'!V294)</f>
        <v>159.9</v>
      </c>
      <c r="I294" s="4">
        <f>SUM('Working sheet'!W294)</f>
        <v>154.80000000000001</v>
      </c>
      <c r="J294" s="4">
        <f>SUM('Working sheet'!Y294)</f>
        <v>156.9</v>
      </c>
      <c r="K294" s="4">
        <f>SUM('Working sheet'!Z294)</f>
        <v>141.69999999999999</v>
      </c>
      <c r="L294" s="4">
        <f>SUM('Working sheet'!AB294)</f>
        <v>157.6</v>
      </c>
      <c r="M294" s="4">
        <f>SUM('Working sheet'!AD294)</f>
        <v>150</v>
      </c>
      <c r="N294" s="4">
        <f>SUM('Working sheet'!AE294)</f>
        <v>156.9</v>
      </c>
      <c r="O294" s="4">
        <f>SUM('Working sheet'!V294:X294,'Working sheet'!Z294,'Working sheet'!AB294,'Working sheet'!AD294)</f>
        <v>911.2</v>
      </c>
    </row>
    <row r="295" spans="1:15" x14ac:dyDescent="0.35">
      <c r="A295" t="s">
        <v>34</v>
      </c>
      <c r="B295">
        <v>2021</v>
      </c>
      <c r="C295" t="s">
        <v>36</v>
      </c>
      <c r="D295" t="str">
        <f t="shared" si="4"/>
        <v>2021 March</v>
      </c>
      <c r="E295" s="4">
        <f>SUM('Working sheet'!E295:N295,'Working sheet'!P295:Q295)</f>
        <v>1882.8999999999999</v>
      </c>
      <c r="F295" s="4">
        <f>SUM('Working sheet'!O295,'Working sheet'!R295,'Working sheet'!AA295,'Working sheet'!AC295)</f>
        <v>651</v>
      </c>
      <c r="G295" s="4">
        <f>SUM('Working sheet'!S295,'Working sheet'!T295,'Working sheet'!U295)</f>
        <v>462.1</v>
      </c>
      <c r="H295" s="4">
        <f>SUM('Working sheet'!V295)</f>
        <v>159.9</v>
      </c>
      <c r="I295" s="4">
        <f>SUM('Working sheet'!W295)</f>
        <v>155.5</v>
      </c>
      <c r="J295" s="4">
        <f>SUM('Working sheet'!Y295)</f>
        <v>161.69999999999999</v>
      </c>
      <c r="K295" s="4">
        <f>SUM('Working sheet'!Z295)</f>
        <v>146.19999999999999</v>
      </c>
      <c r="L295" s="4">
        <f>SUM('Working sheet'!AB295)</f>
        <v>160.19999999999999</v>
      </c>
      <c r="M295" s="4">
        <f>SUM('Working sheet'!AD295)</f>
        <v>153.80000000000001</v>
      </c>
      <c r="N295" s="4">
        <f>SUM('Working sheet'!AE295)</f>
        <v>156.80000000000001</v>
      </c>
      <c r="O295" s="4">
        <f>SUM('Working sheet'!V295:X295,'Working sheet'!Z295,'Working sheet'!AB295,'Working sheet'!AD295)</f>
        <v>926.8</v>
      </c>
    </row>
    <row r="296" spans="1:15" x14ac:dyDescent="0.35">
      <c r="A296" t="s">
        <v>30</v>
      </c>
      <c r="B296">
        <v>2021</v>
      </c>
      <c r="C296" t="s">
        <v>37</v>
      </c>
      <c r="D296" t="str">
        <f t="shared" si="4"/>
        <v>2021 April</v>
      </c>
      <c r="E296" s="4">
        <f>SUM('Working sheet'!E296:N296,'Working sheet'!P296:Q296)</f>
        <v>1887.6</v>
      </c>
      <c r="F296" s="4">
        <f>SUM('Working sheet'!O296,'Working sheet'!R296,'Working sheet'!AA296,'Working sheet'!AC296)</f>
        <v>661.90000000000009</v>
      </c>
      <c r="G296" s="4">
        <f>SUM('Working sheet'!S296,'Working sheet'!T296,'Working sheet'!U296)</f>
        <v>475.69999999999993</v>
      </c>
      <c r="H296" s="4">
        <f>SUM('Working sheet'!V296)</f>
        <v>159.60158261671214</v>
      </c>
      <c r="I296" s="4">
        <f>SUM('Working sheet'!W296)</f>
        <v>156</v>
      </c>
      <c r="J296" s="4">
        <f>SUM('Working sheet'!Y296)</f>
        <v>165.3</v>
      </c>
      <c r="K296" s="4">
        <f>SUM('Working sheet'!Z296)</f>
        <v>151.69999999999999</v>
      </c>
      <c r="L296" s="4">
        <f>SUM('Working sheet'!AB296)</f>
        <v>164.1</v>
      </c>
      <c r="M296" s="4">
        <f>SUM('Working sheet'!AD296)</f>
        <v>158</v>
      </c>
      <c r="N296" s="4">
        <f>SUM('Working sheet'!AE296)</f>
        <v>157.6</v>
      </c>
      <c r="O296" s="4">
        <f>SUM('Working sheet'!V296:X296,'Working sheet'!Z296,'Working sheet'!AB296,'Working sheet'!AD296)</f>
        <v>944.90158261671206</v>
      </c>
    </row>
    <row r="297" spans="1:15" x14ac:dyDescent="0.35">
      <c r="A297" t="s">
        <v>33</v>
      </c>
      <c r="B297">
        <v>2021</v>
      </c>
      <c r="C297" t="s">
        <v>37</v>
      </c>
      <c r="D297" t="str">
        <f t="shared" si="4"/>
        <v>2021 April</v>
      </c>
      <c r="E297" s="4">
        <f>SUM('Working sheet'!E297:N297,'Working sheet'!P297:Q297)</f>
        <v>1938.1</v>
      </c>
      <c r="F297" s="4">
        <f>SUM('Working sheet'!O297,'Working sheet'!R297,'Working sheet'!AA297,'Working sheet'!AC297)</f>
        <v>651.6</v>
      </c>
      <c r="G297" s="4">
        <f>SUM('Working sheet'!S297,'Working sheet'!T297,'Working sheet'!U297)</f>
        <v>448.6</v>
      </c>
      <c r="H297" s="4">
        <f>SUM('Working sheet'!V297)</f>
        <v>161.4</v>
      </c>
      <c r="I297" s="4">
        <f>SUM('Working sheet'!W297)</f>
        <v>154.9</v>
      </c>
      <c r="J297" s="4">
        <f>SUM('Working sheet'!Y297)</f>
        <v>157.5</v>
      </c>
      <c r="K297" s="4">
        <f>SUM('Working sheet'!Z297)</f>
        <v>142.1</v>
      </c>
      <c r="L297" s="4">
        <f>SUM('Working sheet'!AB297)</f>
        <v>157.6</v>
      </c>
      <c r="M297" s="4">
        <f>SUM('Working sheet'!AD297)</f>
        <v>150.5</v>
      </c>
      <c r="N297" s="4">
        <f>SUM('Working sheet'!AE297)</f>
        <v>158</v>
      </c>
      <c r="O297" s="4">
        <f>SUM('Working sheet'!V297:X297,'Working sheet'!Z297,'Working sheet'!AB297,'Working sheet'!AD297)</f>
        <v>914.1</v>
      </c>
    </row>
    <row r="298" spans="1:15" x14ac:dyDescent="0.35">
      <c r="A298" t="s">
        <v>34</v>
      </c>
      <c r="B298">
        <v>2021</v>
      </c>
      <c r="C298" t="s">
        <v>37</v>
      </c>
      <c r="D298" t="str">
        <f t="shared" si="4"/>
        <v>2021 April</v>
      </c>
      <c r="E298" s="4">
        <f>SUM('Working sheet'!E298:N298,'Working sheet'!P298:Q298)</f>
        <v>1906.5</v>
      </c>
      <c r="F298" s="4">
        <f>SUM('Working sheet'!O298,'Working sheet'!R298,'Working sheet'!AA298,'Working sheet'!AC298)</f>
        <v>655</v>
      </c>
      <c r="G298" s="4">
        <f>SUM('Working sheet'!S298,'Working sheet'!T298,'Working sheet'!U298)</f>
        <v>464.6</v>
      </c>
      <c r="H298" s="4">
        <f>SUM('Working sheet'!V298)</f>
        <v>161.4</v>
      </c>
      <c r="I298" s="4">
        <f>SUM('Working sheet'!W298)</f>
        <v>155.6</v>
      </c>
      <c r="J298" s="4">
        <f>SUM('Working sheet'!Y298)</f>
        <v>162.30000000000001</v>
      </c>
      <c r="K298" s="4">
        <f>SUM('Working sheet'!Z298)</f>
        <v>146.6</v>
      </c>
      <c r="L298" s="4">
        <f>SUM('Working sheet'!AB298)</f>
        <v>160.30000000000001</v>
      </c>
      <c r="M298" s="4">
        <f>SUM('Working sheet'!AD298)</f>
        <v>154.4</v>
      </c>
      <c r="N298" s="4">
        <f>SUM('Working sheet'!AE298)</f>
        <v>157.80000000000001</v>
      </c>
      <c r="O298" s="4">
        <f>SUM('Working sheet'!V298:X298,'Working sheet'!Z298,'Working sheet'!AB298,'Working sheet'!AD298)</f>
        <v>930.1</v>
      </c>
    </row>
    <row r="299" spans="1:15" x14ac:dyDescent="0.35">
      <c r="A299" t="s">
        <v>30</v>
      </c>
      <c r="B299">
        <v>2021</v>
      </c>
      <c r="C299" t="s">
        <v>38</v>
      </c>
      <c r="D299" t="str">
        <f t="shared" si="4"/>
        <v>2021 May</v>
      </c>
      <c r="E299" s="4">
        <f>SUM('Working sheet'!E299:N299,'Working sheet'!P299:Q299)</f>
        <v>1930.7</v>
      </c>
      <c r="F299" s="4">
        <f>SUM('Working sheet'!O299,'Working sheet'!R299,'Working sheet'!AA299,'Working sheet'!AC299)</f>
        <v>673.5</v>
      </c>
      <c r="G299" s="4">
        <f>SUM('Working sheet'!S299,'Working sheet'!T299,'Working sheet'!U299)</f>
        <v>490.4</v>
      </c>
      <c r="H299" s="4">
        <f>SUM('Working sheet'!V299)</f>
        <v>160.44031652334243</v>
      </c>
      <c r="I299" s="4">
        <f>SUM('Working sheet'!W299)</f>
        <v>161.69999999999999</v>
      </c>
      <c r="J299" s="4">
        <f>SUM('Working sheet'!Y299)</f>
        <v>169.1</v>
      </c>
      <c r="K299" s="4">
        <f>SUM('Working sheet'!Z299)</f>
        <v>153.19999999999999</v>
      </c>
      <c r="L299" s="4">
        <f>SUM('Working sheet'!AB299)</f>
        <v>167.6</v>
      </c>
      <c r="M299" s="4">
        <f>SUM('Working sheet'!AD299)</f>
        <v>161.1</v>
      </c>
      <c r="N299" s="4">
        <f>SUM('Working sheet'!AE299)</f>
        <v>161.1</v>
      </c>
      <c r="O299" s="4">
        <f>SUM('Working sheet'!V299:X299,'Working sheet'!Z299,'Working sheet'!AB299,'Working sheet'!AD299)</f>
        <v>962.84031652334249</v>
      </c>
    </row>
    <row r="300" spans="1:15" x14ac:dyDescent="0.35">
      <c r="A300" t="s">
        <v>33</v>
      </c>
      <c r="B300">
        <v>2021</v>
      </c>
      <c r="C300" t="s">
        <v>38</v>
      </c>
      <c r="D300" t="str">
        <f t="shared" si="4"/>
        <v>2021 May</v>
      </c>
      <c r="E300" s="4">
        <f>SUM('Working sheet'!E300:N300,'Working sheet'!P300:Q300)</f>
        <v>1972.7000000000003</v>
      </c>
      <c r="F300" s="4">
        <f>SUM('Working sheet'!O300,'Working sheet'!R300,'Working sheet'!AA300,'Working sheet'!AC300)</f>
        <v>660.3</v>
      </c>
      <c r="G300" s="4">
        <f>SUM('Working sheet'!S300,'Working sheet'!T300,'Working sheet'!U300)</f>
        <v>450.79999999999995</v>
      </c>
      <c r="H300" s="4">
        <f>SUM('Working sheet'!V300)</f>
        <v>161.6</v>
      </c>
      <c r="I300" s="4">
        <f>SUM('Working sheet'!W300)</f>
        <v>155.5</v>
      </c>
      <c r="J300" s="4">
        <f>SUM('Working sheet'!Y300)</f>
        <v>160.4</v>
      </c>
      <c r="K300" s="4">
        <f>SUM('Working sheet'!Z300)</f>
        <v>145</v>
      </c>
      <c r="L300" s="4">
        <f>SUM('Working sheet'!AB300)</f>
        <v>156.6</v>
      </c>
      <c r="M300" s="4">
        <f>SUM('Working sheet'!AD300)</f>
        <v>152.30000000000001</v>
      </c>
      <c r="N300" s="4">
        <f>SUM('Working sheet'!AE300)</f>
        <v>159.5</v>
      </c>
      <c r="O300" s="4">
        <f>SUM('Working sheet'!V300:X300,'Working sheet'!Z300,'Working sheet'!AB300,'Working sheet'!AD300)</f>
        <v>921.10000000000014</v>
      </c>
    </row>
    <row r="301" spans="1:15" x14ac:dyDescent="0.35">
      <c r="A301" t="s">
        <v>34</v>
      </c>
      <c r="B301">
        <v>2021</v>
      </c>
      <c r="C301" t="s">
        <v>38</v>
      </c>
      <c r="D301" t="str">
        <f t="shared" si="4"/>
        <v>2021 May</v>
      </c>
      <c r="E301" s="4">
        <f>SUM('Working sheet'!E301:N301,'Working sheet'!P301:Q301)</f>
        <v>1946.4000000000003</v>
      </c>
      <c r="F301" s="4">
        <f>SUM('Working sheet'!O301,'Working sheet'!R301,'Working sheet'!AA301,'Working sheet'!AC301)</f>
        <v>665.6</v>
      </c>
      <c r="G301" s="4">
        <f>SUM('Working sheet'!S301,'Working sheet'!T301,'Working sheet'!U301)</f>
        <v>474.29999999999995</v>
      </c>
      <c r="H301" s="4">
        <f>SUM('Working sheet'!V301)</f>
        <v>161.6</v>
      </c>
      <c r="I301" s="4">
        <f>SUM('Working sheet'!W301)</f>
        <v>159.4</v>
      </c>
      <c r="J301" s="4">
        <f>SUM('Working sheet'!Y301)</f>
        <v>165.8</v>
      </c>
      <c r="K301" s="4">
        <f>SUM('Working sheet'!Z301)</f>
        <v>148.9</v>
      </c>
      <c r="L301" s="4">
        <f>SUM('Working sheet'!AB301)</f>
        <v>161.19999999999999</v>
      </c>
      <c r="M301" s="4">
        <f>SUM('Working sheet'!AD301)</f>
        <v>156.80000000000001</v>
      </c>
      <c r="N301" s="4">
        <f>SUM('Working sheet'!AE301)</f>
        <v>160.4</v>
      </c>
      <c r="O301" s="4">
        <f>SUM('Working sheet'!V301:X301,'Working sheet'!Z301,'Working sheet'!AB301,'Working sheet'!AD301)</f>
        <v>942.59999999999991</v>
      </c>
    </row>
    <row r="302" spans="1:15" x14ac:dyDescent="0.35">
      <c r="A302" t="s">
        <v>30</v>
      </c>
      <c r="B302">
        <v>2021</v>
      </c>
      <c r="C302" t="s">
        <v>39</v>
      </c>
      <c r="D302" t="str">
        <f t="shared" si="4"/>
        <v>2021 June</v>
      </c>
      <c r="E302" s="4">
        <f>SUM('Working sheet'!E302:N302,'Working sheet'!P302:Q302)</f>
        <v>1957.1</v>
      </c>
      <c r="F302" s="4">
        <f>SUM('Working sheet'!O302,'Working sheet'!R302,'Working sheet'!AA302,'Working sheet'!AC302)</f>
        <v>674.4</v>
      </c>
      <c r="G302" s="4">
        <f>SUM('Working sheet'!S302,'Working sheet'!T302,'Working sheet'!U302)</f>
        <v>489.80000000000007</v>
      </c>
      <c r="H302" s="4">
        <f>SUM('Working sheet'!V302)</f>
        <v>161.2880633046685</v>
      </c>
      <c r="I302" s="4">
        <f>SUM('Working sheet'!W302)</f>
        <v>162.1</v>
      </c>
      <c r="J302" s="4">
        <f>SUM('Working sheet'!Y302)</f>
        <v>169.7</v>
      </c>
      <c r="K302" s="4">
        <f>SUM('Working sheet'!Z302)</f>
        <v>154.19999999999999</v>
      </c>
      <c r="L302" s="4">
        <f>SUM('Working sheet'!AB302)</f>
        <v>166.8</v>
      </c>
      <c r="M302" s="4">
        <f>SUM('Working sheet'!AD302)</f>
        <v>161.5</v>
      </c>
      <c r="N302" s="4">
        <f>SUM('Working sheet'!AE302)</f>
        <v>162.1</v>
      </c>
      <c r="O302" s="4">
        <f>SUM('Working sheet'!V302:X302,'Working sheet'!Z302,'Working sheet'!AB302,'Working sheet'!AD302)</f>
        <v>965.08806330466837</v>
      </c>
    </row>
    <row r="303" spans="1:15" x14ac:dyDescent="0.35">
      <c r="A303" t="s">
        <v>33</v>
      </c>
      <c r="B303">
        <v>2021</v>
      </c>
      <c r="C303" t="s">
        <v>39</v>
      </c>
      <c r="D303" t="str">
        <f t="shared" si="4"/>
        <v>2021 June</v>
      </c>
      <c r="E303" s="4">
        <f>SUM('Working sheet'!E303:N303,'Working sheet'!P303:Q303)</f>
        <v>2001.9</v>
      </c>
      <c r="F303" s="4">
        <f>SUM('Working sheet'!O303,'Working sheet'!R303,'Working sheet'!AA303,'Working sheet'!AC303)</f>
        <v>656.59999999999991</v>
      </c>
      <c r="G303" s="4">
        <f>SUM('Working sheet'!S303,'Working sheet'!T303,'Working sheet'!U303)</f>
        <v>452.6</v>
      </c>
      <c r="H303" s="4">
        <f>SUM('Working sheet'!V303)</f>
        <v>160.5</v>
      </c>
      <c r="I303" s="4">
        <f>SUM('Working sheet'!W303)</f>
        <v>156.1</v>
      </c>
      <c r="J303" s="4">
        <f>SUM('Working sheet'!Y303)</f>
        <v>160.80000000000001</v>
      </c>
      <c r="K303" s="4">
        <f>SUM('Working sheet'!Z303)</f>
        <v>147.5</v>
      </c>
      <c r="L303" s="4">
        <f>SUM('Working sheet'!AB303)</f>
        <v>158.1</v>
      </c>
      <c r="M303" s="4">
        <f>SUM('Working sheet'!AD303)</f>
        <v>153.4</v>
      </c>
      <c r="N303" s="4">
        <f>SUM('Working sheet'!AE303)</f>
        <v>160.4</v>
      </c>
      <c r="O303" s="4">
        <f>SUM('Working sheet'!V303:X303,'Working sheet'!Z303,'Working sheet'!AB303,'Working sheet'!AD303)</f>
        <v>925.40000000000009</v>
      </c>
    </row>
    <row r="304" spans="1:15" x14ac:dyDescent="0.35">
      <c r="A304" t="s">
        <v>34</v>
      </c>
      <c r="B304">
        <v>2021</v>
      </c>
      <c r="C304" t="s">
        <v>39</v>
      </c>
      <c r="D304" t="str">
        <f t="shared" si="4"/>
        <v>2021 June</v>
      </c>
      <c r="E304" s="4">
        <f>SUM('Working sheet'!E304:N304,'Working sheet'!P304:Q304)</f>
        <v>1973.8999999999999</v>
      </c>
      <c r="F304" s="4">
        <f>SUM('Working sheet'!O304,'Working sheet'!R304,'Working sheet'!AA304,'Working sheet'!AC304)</f>
        <v>664.5</v>
      </c>
      <c r="G304" s="4">
        <f>SUM('Working sheet'!S304,'Working sheet'!T304,'Working sheet'!U304)</f>
        <v>474.7</v>
      </c>
      <c r="H304" s="4">
        <f>SUM('Working sheet'!V304)</f>
        <v>160.5</v>
      </c>
      <c r="I304" s="4">
        <f>SUM('Working sheet'!W304)</f>
        <v>159.80000000000001</v>
      </c>
      <c r="J304" s="4">
        <f>SUM('Working sheet'!Y304)</f>
        <v>166.3</v>
      </c>
      <c r="K304" s="4">
        <f>SUM('Working sheet'!Z304)</f>
        <v>150.69999999999999</v>
      </c>
      <c r="L304" s="4">
        <f>SUM('Working sheet'!AB304)</f>
        <v>161.69999999999999</v>
      </c>
      <c r="M304" s="4">
        <f>SUM('Working sheet'!AD304)</f>
        <v>157.6</v>
      </c>
      <c r="N304" s="4">
        <f>SUM('Working sheet'!AE304)</f>
        <v>161.30000000000001</v>
      </c>
      <c r="O304" s="4">
        <f>SUM('Working sheet'!V304:X304,'Working sheet'!Z304,'Working sheet'!AB304,'Working sheet'!AD304)</f>
        <v>945.1</v>
      </c>
    </row>
    <row r="305" spans="1:15" x14ac:dyDescent="0.35">
      <c r="A305" t="s">
        <v>30</v>
      </c>
      <c r="B305">
        <v>2021</v>
      </c>
      <c r="C305" t="s">
        <v>40</v>
      </c>
      <c r="D305" t="str">
        <f t="shared" si="4"/>
        <v>2021 July</v>
      </c>
      <c r="E305" s="4">
        <f>SUM('Working sheet'!E305:N305,'Working sheet'!P305:Q305)</f>
        <v>1966.2</v>
      </c>
      <c r="F305" s="4">
        <f>SUM('Working sheet'!O305,'Working sheet'!R305,'Working sheet'!AA305,'Working sheet'!AC305)</f>
        <v>676.99999999999989</v>
      </c>
      <c r="G305" s="4">
        <f>SUM('Working sheet'!S305,'Working sheet'!T305,'Working sheet'!U305)</f>
        <v>492.40000000000003</v>
      </c>
      <c r="H305" s="4">
        <f>SUM('Working sheet'!V305)</f>
        <v>161.09761266093369</v>
      </c>
      <c r="I305" s="4">
        <f>SUM('Working sheet'!W305)</f>
        <v>162.5</v>
      </c>
      <c r="J305" s="4">
        <f>SUM('Working sheet'!Y305)</f>
        <v>170.4</v>
      </c>
      <c r="K305" s="4">
        <f>SUM('Working sheet'!Z305)</f>
        <v>157.1</v>
      </c>
      <c r="L305" s="4">
        <f>SUM('Working sheet'!AB305)</f>
        <v>167.2</v>
      </c>
      <c r="M305" s="4">
        <f>SUM('Working sheet'!AD305)</f>
        <v>162.80000000000001</v>
      </c>
      <c r="N305" s="4">
        <f>SUM('Working sheet'!AE305)</f>
        <v>163.19999999999999</v>
      </c>
      <c r="O305" s="4">
        <f>SUM('Working sheet'!V305:X305,'Working sheet'!Z305,'Working sheet'!AB305,'Working sheet'!AD305)</f>
        <v>970.99761266093356</v>
      </c>
    </row>
    <row r="306" spans="1:15" x14ac:dyDescent="0.35">
      <c r="A306" t="s">
        <v>33</v>
      </c>
      <c r="B306">
        <v>2021</v>
      </c>
      <c r="C306" t="s">
        <v>40</v>
      </c>
      <c r="D306" t="str">
        <f t="shared" si="4"/>
        <v>2021 July</v>
      </c>
      <c r="E306" s="4">
        <f>SUM('Working sheet'!E306:N306,'Working sheet'!P306:Q306)</f>
        <v>2018.4000000000003</v>
      </c>
      <c r="F306" s="4">
        <f>SUM('Working sheet'!O306,'Working sheet'!R306,'Working sheet'!AA306,'Working sheet'!AC306)</f>
        <v>659.69999999999993</v>
      </c>
      <c r="G306" s="4">
        <f>SUM('Working sheet'!S306,'Working sheet'!T306,'Working sheet'!U306)</f>
        <v>455.3</v>
      </c>
      <c r="H306" s="4">
        <f>SUM('Working sheet'!V306)</f>
        <v>161.5</v>
      </c>
      <c r="I306" s="4">
        <f>SUM('Working sheet'!W306)</f>
        <v>157.69999999999999</v>
      </c>
      <c r="J306" s="4">
        <f>SUM('Working sheet'!Y306)</f>
        <v>161.5</v>
      </c>
      <c r="K306" s="4">
        <f>SUM('Working sheet'!Z306)</f>
        <v>149.5</v>
      </c>
      <c r="L306" s="4">
        <f>SUM('Working sheet'!AB306)</f>
        <v>160.30000000000001</v>
      </c>
      <c r="M306" s="4">
        <f>SUM('Working sheet'!AD306)</f>
        <v>155</v>
      </c>
      <c r="N306" s="4">
        <f>SUM('Working sheet'!AE306)</f>
        <v>161.80000000000001</v>
      </c>
      <c r="O306" s="4">
        <f>SUM('Working sheet'!V306:X306,'Working sheet'!Z306,'Working sheet'!AB306,'Working sheet'!AD306)</f>
        <v>934.7</v>
      </c>
    </row>
    <row r="307" spans="1:15" x14ac:dyDescent="0.35">
      <c r="A307" t="s">
        <v>34</v>
      </c>
      <c r="B307">
        <v>2021</v>
      </c>
      <c r="C307" t="s">
        <v>40</v>
      </c>
      <c r="D307" t="str">
        <f t="shared" si="4"/>
        <v>2021 July</v>
      </c>
      <c r="E307" s="4">
        <f>SUM('Working sheet'!E307:N307,'Working sheet'!P307:Q307)</f>
        <v>1986.1000000000001</v>
      </c>
      <c r="F307" s="4">
        <f>SUM('Working sheet'!O307,'Working sheet'!R307,'Working sheet'!AA307,'Working sheet'!AC307)</f>
        <v>667.5</v>
      </c>
      <c r="G307" s="4">
        <f>SUM('Working sheet'!S307,'Working sheet'!T307,'Working sheet'!U307)</f>
        <v>477.29999999999995</v>
      </c>
      <c r="H307" s="4">
        <f>SUM('Working sheet'!V307)</f>
        <v>161.5</v>
      </c>
      <c r="I307" s="4">
        <f>SUM('Working sheet'!W307)</f>
        <v>160.69999999999999</v>
      </c>
      <c r="J307" s="4">
        <f>SUM('Working sheet'!Y307)</f>
        <v>167</v>
      </c>
      <c r="K307" s="4">
        <f>SUM('Working sheet'!Z307)</f>
        <v>153.1</v>
      </c>
      <c r="L307" s="4">
        <f>SUM('Working sheet'!AB307)</f>
        <v>163.19999999999999</v>
      </c>
      <c r="M307" s="4">
        <f>SUM('Working sheet'!AD307)</f>
        <v>159</v>
      </c>
      <c r="N307" s="4">
        <f>SUM('Working sheet'!AE307)</f>
        <v>162.5</v>
      </c>
      <c r="O307" s="4">
        <f>SUM('Working sheet'!V307:X307,'Working sheet'!Z307,'Working sheet'!AB307,'Working sheet'!AD307)</f>
        <v>953.3</v>
      </c>
    </row>
    <row r="308" spans="1:15" x14ac:dyDescent="0.35">
      <c r="A308" t="s">
        <v>30</v>
      </c>
      <c r="B308">
        <v>2021</v>
      </c>
      <c r="C308" t="s">
        <v>41</v>
      </c>
      <c r="D308" t="str">
        <f t="shared" si="4"/>
        <v>2021 August</v>
      </c>
      <c r="E308" s="4">
        <f>SUM('Working sheet'!E308:N308,'Working sheet'!P308:Q308)</f>
        <v>1963.2</v>
      </c>
      <c r="F308" s="4">
        <f>SUM('Working sheet'!O308,'Working sheet'!R308,'Working sheet'!AA308,'Working sheet'!AC308)</f>
        <v>679.2</v>
      </c>
      <c r="G308" s="4">
        <f>SUM('Working sheet'!S308,'Working sheet'!T308,'Working sheet'!U308)</f>
        <v>495.90000000000003</v>
      </c>
      <c r="H308" s="4">
        <f>SUM('Working sheet'!V308)</f>
        <v>161.01952253218673</v>
      </c>
      <c r="I308" s="4">
        <f>SUM('Working sheet'!W308)</f>
        <v>163.1</v>
      </c>
      <c r="J308" s="4">
        <f>SUM('Working sheet'!Y308)</f>
        <v>171.1</v>
      </c>
      <c r="K308" s="4">
        <f>SUM('Working sheet'!Z308)</f>
        <v>157.69999999999999</v>
      </c>
      <c r="L308" s="4">
        <f>SUM('Working sheet'!AB308)</f>
        <v>167.5</v>
      </c>
      <c r="M308" s="4">
        <f>SUM('Working sheet'!AD308)</f>
        <v>163.30000000000001</v>
      </c>
      <c r="N308" s="4">
        <f>SUM('Working sheet'!AE308)</f>
        <v>163.6</v>
      </c>
      <c r="O308" s="4">
        <f>SUM('Working sheet'!V308:X308,'Working sheet'!Z308,'Working sheet'!AB308,'Working sheet'!AD308)</f>
        <v>973.51952253218656</v>
      </c>
    </row>
    <row r="309" spans="1:15" x14ac:dyDescent="0.35">
      <c r="A309" t="s">
        <v>33</v>
      </c>
      <c r="B309">
        <v>2021</v>
      </c>
      <c r="C309" t="s">
        <v>41</v>
      </c>
      <c r="D309" t="str">
        <f t="shared" si="4"/>
        <v>2021 August</v>
      </c>
      <c r="E309" s="4">
        <f>SUM('Working sheet'!E309:N309,'Working sheet'!P309:Q309)</f>
        <v>2003.1</v>
      </c>
      <c r="F309" s="4">
        <f>SUM('Working sheet'!O309,'Working sheet'!R309,'Working sheet'!AA309,'Working sheet'!AC309)</f>
        <v>664.6</v>
      </c>
      <c r="G309" s="4">
        <f>SUM('Working sheet'!S309,'Working sheet'!T309,'Working sheet'!U309)</f>
        <v>460.7</v>
      </c>
      <c r="H309" s="4">
        <f>SUM('Working sheet'!V309)</f>
        <v>162.1</v>
      </c>
      <c r="I309" s="4">
        <f>SUM('Working sheet'!W309)</f>
        <v>160.69999999999999</v>
      </c>
      <c r="J309" s="4">
        <f>SUM('Working sheet'!Y309)</f>
        <v>162.80000000000001</v>
      </c>
      <c r="K309" s="4">
        <f>SUM('Working sheet'!Z309)</f>
        <v>150.4</v>
      </c>
      <c r="L309" s="4">
        <f>SUM('Working sheet'!AB309)</f>
        <v>160.4</v>
      </c>
      <c r="M309" s="4">
        <f>SUM('Working sheet'!AD309)</f>
        <v>156</v>
      </c>
      <c r="N309" s="4">
        <f>SUM('Working sheet'!AE309)</f>
        <v>162.30000000000001</v>
      </c>
      <c r="O309" s="4">
        <f>SUM('Working sheet'!V309:X309,'Working sheet'!Z309,'Working sheet'!AB309,'Working sheet'!AD309)</f>
        <v>942.8</v>
      </c>
    </row>
    <row r="310" spans="1:15" x14ac:dyDescent="0.35">
      <c r="A310" t="s">
        <v>34</v>
      </c>
      <c r="B310">
        <v>2021</v>
      </c>
      <c r="C310" t="s">
        <v>41</v>
      </c>
      <c r="D310" t="str">
        <f t="shared" si="4"/>
        <v>2021 August</v>
      </c>
      <c r="E310" s="4">
        <f>SUM('Working sheet'!E310:N310,'Working sheet'!P310:Q310)</f>
        <v>1979.3000000000002</v>
      </c>
      <c r="F310" s="4">
        <f>SUM('Working sheet'!O310,'Working sheet'!R310,'Working sheet'!AA310,'Working sheet'!AC310)</f>
        <v>672.4</v>
      </c>
      <c r="G310" s="4">
        <f>SUM('Working sheet'!S310,'Working sheet'!T310,'Working sheet'!U310)</f>
        <v>483</v>
      </c>
      <c r="H310" s="4">
        <f>SUM('Working sheet'!V310)</f>
        <v>162.1</v>
      </c>
      <c r="I310" s="4">
        <f>SUM('Working sheet'!W310)</f>
        <v>162.6</v>
      </c>
      <c r="J310" s="4">
        <f>SUM('Working sheet'!Y310)</f>
        <v>168.4</v>
      </c>
      <c r="K310" s="4">
        <f>SUM('Working sheet'!Z310)</f>
        <v>154</v>
      </c>
      <c r="L310" s="4">
        <f>SUM('Working sheet'!AB310)</f>
        <v>163.80000000000001</v>
      </c>
      <c r="M310" s="4">
        <f>SUM('Working sheet'!AD310)</f>
        <v>160</v>
      </c>
      <c r="N310" s="4">
        <f>SUM('Working sheet'!AE310)</f>
        <v>163.19999999999999</v>
      </c>
      <c r="O310" s="4">
        <f>SUM('Working sheet'!V310:X310,'Working sheet'!Z310,'Working sheet'!AB310,'Working sheet'!AD310)</f>
        <v>960</v>
      </c>
    </row>
    <row r="311" spans="1:15" x14ac:dyDescent="0.35">
      <c r="A311" t="s">
        <v>30</v>
      </c>
      <c r="B311">
        <v>2021</v>
      </c>
      <c r="C311" t="s">
        <v>42</v>
      </c>
      <c r="D311" t="str">
        <f t="shared" si="4"/>
        <v>2021 September</v>
      </c>
      <c r="E311" s="4">
        <f>SUM('Working sheet'!E311:N311,'Working sheet'!P311:Q311)</f>
        <v>1965.3</v>
      </c>
      <c r="F311" s="4">
        <f>SUM('Working sheet'!O311,'Working sheet'!R311,'Working sheet'!AA311,'Working sheet'!AC311)</f>
        <v>681.7</v>
      </c>
      <c r="G311" s="4">
        <f>SUM('Working sheet'!S311,'Working sheet'!T311,'Working sheet'!U311)</f>
        <v>498.4</v>
      </c>
      <c r="H311" s="4">
        <f>SUM('Working sheet'!V311)</f>
        <v>161.64390450643734</v>
      </c>
      <c r="I311" s="4">
        <f>SUM('Working sheet'!W311)</f>
        <v>163.69999999999999</v>
      </c>
      <c r="J311" s="4">
        <f>SUM('Working sheet'!Y311)</f>
        <v>171.9</v>
      </c>
      <c r="K311" s="4">
        <f>SUM('Working sheet'!Z311)</f>
        <v>157.80000000000001</v>
      </c>
      <c r="L311" s="4">
        <f>SUM('Working sheet'!AB311)</f>
        <v>168.5</v>
      </c>
      <c r="M311" s="4">
        <f>SUM('Working sheet'!AD311)</f>
        <v>163.80000000000001</v>
      </c>
      <c r="N311" s="4">
        <f>SUM('Working sheet'!AE311)</f>
        <v>164</v>
      </c>
      <c r="O311" s="4">
        <f>SUM('Working sheet'!V311:X311,'Working sheet'!Z311,'Working sheet'!AB311,'Working sheet'!AD311)</f>
        <v>976.74390450643727</v>
      </c>
    </row>
    <row r="312" spans="1:15" x14ac:dyDescent="0.35">
      <c r="A312" t="s">
        <v>33</v>
      </c>
      <c r="B312">
        <v>2021</v>
      </c>
      <c r="C312" t="s">
        <v>42</v>
      </c>
      <c r="D312" t="str">
        <f t="shared" si="4"/>
        <v>2021 September</v>
      </c>
      <c r="E312" s="4">
        <f>SUM('Working sheet'!E312:N312,'Working sheet'!P312:Q312)</f>
        <v>2003.1000000000001</v>
      </c>
      <c r="F312" s="4">
        <f>SUM('Working sheet'!O312,'Working sheet'!R312,'Working sheet'!AA312,'Working sheet'!AC312)</f>
        <v>664.80000000000007</v>
      </c>
      <c r="G312" s="4">
        <f>SUM('Working sheet'!S312,'Working sheet'!T312,'Working sheet'!U312)</f>
        <v>460.79999999999995</v>
      </c>
      <c r="H312" s="4">
        <f>SUM('Working sheet'!V312)</f>
        <v>162.1</v>
      </c>
      <c r="I312" s="4">
        <f>SUM('Working sheet'!W312)</f>
        <v>160.80000000000001</v>
      </c>
      <c r="J312" s="4">
        <f>SUM('Working sheet'!Y312)</f>
        <v>162.80000000000001</v>
      </c>
      <c r="K312" s="4">
        <f>SUM('Working sheet'!Z312)</f>
        <v>150.5</v>
      </c>
      <c r="L312" s="4">
        <f>SUM('Working sheet'!AB312)</f>
        <v>160.30000000000001</v>
      </c>
      <c r="M312" s="4">
        <f>SUM('Working sheet'!AD312)</f>
        <v>156</v>
      </c>
      <c r="N312" s="4">
        <f>SUM('Working sheet'!AE312)</f>
        <v>162.30000000000001</v>
      </c>
      <c r="O312" s="4">
        <f>SUM('Working sheet'!V312:X312,'Working sheet'!Z312,'Working sheet'!AB312,'Working sheet'!AD312)</f>
        <v>943</v>
      </c>
    </row>
    <row r="313" spans="1:15" x14ac:dyDescent="0.35">
      <c r="A313" t="s">
        <v>34</v>
      </c>
      <c r="B313">
        <v>2021</v>
      </c>
      <c r="C313" t="s">
        <v>42</v>
      </c>
      <c r="D313" t="str">
        <f t="shared" si="4"/>
        <v>2021 September</v>
      </c>
      <c r="E313" s="4">
        <f>SUM('Working sheet'!E313:N313,'Working sheet'!P313:Q313)</f>
        <v>1979.3</v>
      </c>
      <c r="F313" s="4">
        <f>SUM('Working sheet'!O313,'Working sheet'!R313,'Working sheet'!AA313,'Working sheet'!AC313)</f>
        <v>672.5</v>
      </c>
      <c r="G313" s="4">
        <f>SUM('Working sheet'!S313,'Working sheet'!T313,'Working sheet'!U313)</f>
        <v>483.2</v>
      </c>
      <c r="H313" s="4">
        <f>SUM('Working sheet'!V313)</f>
        <v>162.1</v>
      </c>
      <c r="I313" s="4">
        <f>SUM('Working sheet'!W313)</f>
        <v>162.6</v>
      </c>
      <c r="J313" s="4">
        <f>SUM('Working sheet'!Y313)</f>
        <v>168.4</v>
      </c>
      <c r="K313" s="4">
        <f>SUM('Working sheet'!Z313)</f>
        <v>154</v>
      </c>
      <c r="L313" s="4">
        <f>SUM('Working sheet'!AB313)</f>
        <v>163.69999999999999</v>
      </c>
      <c r="M313" s="4">
        <f>SUM('Working sheet'!AD313)</f>
        <v>160</v>
      </c>
      <c r="N313" s="4">
        <f>SUM('Working sheet'!AE313)</f>
        <v>163.19999999999999</v>
      </c>
      <c r="O313" s="4">
        <f>SUM('Working sheet'!V313:X313,'Working sheet'!Z313,'Working sheet'!AB313,'Working sheet'!AD313)</f>
        <v>959.90000000000009</v>
      </c>
    </row>
    <row r="314" spans="1:15" x14ac:dyDescent="0.35">
      <c r="A314" t="s">
        <v>30</v>
      </c>
      <c r="B314">
        <v>2021</v>
      </c>
      <c r="C314" t="s">
        <v>43</v>
      </c>
      <c r="D314" t="str">
        <f t="shared" si="4"/>
        <v>2021 October</v>
      </c>
      <c r="E314" s="4">
        <f>SUM('Working sheet'!E314:N314,'Working sheet'!P314:Q314)</f>
        <v>1995.3999999999999</v>
      </c>
      <c r="F314" s="4">
        <f>SUM('Working sheet'!O314,'Working sheet'!R314,'Working sheet'!AA314,'Working sheet'!AC314)</f>
        <v>684.30000000000007</v>
      </c>
      <c r="G314" s="4">
        <f>SUM('Working sheet'!S314,'Working sheet'!T314,'Working sheet'!U314)</f>
        <v>502.00000000000006</v>
      </c>
      <c r="H314" s="4">
        <f>SUM('Working sheet'!V314)</f>
        <v>162.00878090128748</v>
      </c>
      <c r="I314" s="4">
        <f>SUM('Working sheet'!W314)</f>
        <v>165.5</v>
      </c>
      <c r="J314" s="4">
        <f>SUM('Working sheet'!Y314)</f>
        <v>172.5</v>
      </c>
      <c r="K314" s="4">
        <f>SUM('Working sheet'!Z314)</f>
        <v>159.5</v>
      </c>
      <c r="L314" s="4">
        <f>SUM('Working sheet'!AB314)</f>
        <v>169</v>
      </c>
      <c r="M314" s="4">
        <f>SUM('Working sheet'!AD314)</f>
        <v>164.7</v>
      </c>
      <c r="N314" s="4">
        <f>SUM('Working sheet'!AE314)</f>
        <v>166.3</v>
      </c>
      <c r="O314" s="4">
        <f>SUM('Working sheet'!V314:X314,'Working sheet'!Z314,'Working sheet'!AB314,'Working sheet'!AD314)</f>
        <v>982.70878090128758</v>
      </c>
    </row>
    <row r="315" spans="1:15" x14ac:dyDescent="0.35">
      <c r="A315" t="s">
        <v>33</v>
      </c>
      <c r="B315">
        <v>2021</v>
      </c>
      <c r="C315" t="s">
        <v>43</v>
      </c>
      <c r="D315" t="str">
        <f t="shared" si="4"/>
        <v>2021 October</v>
      </c>
      <c r="E315" s="4">
        <f>SUM('Working sheet'!E315:N315,'Working sheet'!P315:Q315)</f>
        <v>2043.0000000000002</v>
      </c>
      <c r="F315" s="4">
        <f>SUM('Working sheet'!O315,'Working sheet'!R315,'Working sheet'!AA315,'Working sheet'!AC315)</f>
        <v>667.8</v>
      </c>
      <c r="G315" s="4">
        <f>SUM('Working sheet'!S315,'Working sheet'!T315,'Working sheet'!U315)</f>
        <v>463.50000000000006</v>
      </c>
      <c r="H315" s="4">
        <f>SUM('Working sheet'!V315)</f>
        <v>163.6</v>
      </c>
      <c r="I315" s="4">
        <f>SUM('Working sheet'!W315)</f>
        <v>162.19999999999999</v>
      </c>
      <c r="J315" s="4">
        <f>SUM('Working sheet'!Y315)</f>
        <v>163.5</v>
      </c>
      <c r="K315" s="4">
        <f>SUM('Working sheet'!Z315)</f>
        <v>152.19999999999999</v>
      </c>
      <c r="L315" s="4">
        <f>SUM('Working sheet'!AB315)</f>
        <v>160.30000000000001</v>
      </c>
      <c r="M315" s="4">
        <f>SUM('Working sheet'!AD315)</f>
        <v>157</v>
      </c>
      <c r="N315" s="4">
        <f>SUM('Working sheet'!AE315)</f>
        <v>164.6</v>
      </c>
      <c r="O315" s="4">
        <f>SUM('Working sheet'!V315:X315,'Working sheet'!Z315,'Working sheet'!AB315,'Working sheet'!AD315)</f>
        <v>949.59999999999991</v>
      </c>
    </row>
    <row r="316" spans="1:15" x14ac:dyDescent="0.35">
      <c r="A316" t="s">
        <v>34</v>
      </c>
      <c r="B316">
        <v>2021</v>
      </c>
      <c r="C316" t="s">
        <v>43</v>
      </c>
      <c r="D316" t="str">
        <f t="shared" si="4"/>
        <v>2021 October</v>
      </c>
      <c r="E316" s="4">
        <f>SUM('Working sheet'!E316:N316,'Working sheet'!P316:Q316)</f>
        <v>2012.3000000000002</v>
      </c>
      <c r="F316" s="4">
        <f>SUM('Working sheet'!O316,'Working sheet'!R316,'Working sheet'!AA316,'Working sheet'!AC316)</f>
        <v>675.3</v>
      </c>
      <c r="G316" s="4">
        <f>SUM('Working sheet'!S316,'Working sheet'!T316,'Working sheet'!U316)</f>
        <v>486.3</v>
      </c>
      <c r="H316" s="4">
        <f>SUM('Working sheet'!V316)</f>
        <v>163.6</v>
      </c>
      <c r="I316" s="4">
        <f>SUM('Working sheet'!W316)</f>
        <v>164.2</v>
      </c>
      <c r="J316" s="4">
        <f>SUM('Working sheet'!Y316)</f>
        <v>169.1</v>
      </c>
      <c r="K316" s="4">
        <f>SUM('Working sheet'!Z316)</f>
        <v>155.69999999999999</v>
      </c>
      <c r="L316" s="4">
        <f>SUM('Working sheet'!AB316)</f>
        <v>163.9</v>
      </c>
      <c r="M316" s="4">
        <f>SUM('Working sheet'!AD316)</f>
        <v>161</v>
      </c>
      <c r="N316" s="4">
        <f>SUM('Working sheet'!AE316)</f>
        <v>165.5</v>
      </c>
      <c r="O316" s="4">
        <f>SUM('Working sheet'!V316:X316,'Working sheet'!Z316,'Working sheet'!AB316,'Working sheet'!AD316)</f>
        <v>966.79999999999984</v>
      </c>
    </row>
    <row r="317" spans="1:15" x14ac:dyDescent="0.35">
      <c r="A317" t="s">
        <v>30</v>
      </c>
      <c r="B317">
        <v>2021</v>
      </c>
      <c r="C317" t="s">
        <v>45</v>
      </c>
      <c r="D317" t="str">
        <f t="shared" si="4"/>
        <v>2021 November</v>
      </c>
      <c r="E317" s="4">
        <f>SUM('Working sheet'!E317:N317,'Working sheet'!P317:Q317)</f>
        <v>2012.9</v>
      </c>
      <c r="F317" s="4">
        <f>SUM('Working sheet'!O317,'Working sheet'!R317,'Working sheet'!AA317,'Working sheet'!AC317)</f>
        <v>686.69999999999993</v>
      </c>
      <c r="G317" s="4">
        <f>SUM('Working sheet'!S317,'Working sheet'!T317,'Working sheet'!U317)</f>
        <v>506.2</v>
      </c>
      <c r="H317" s="4">
        <f>SUM('Working sheet'!V317)</f>
        <v>162.68175618025751</v>
      </c>
      <c r="I317" s="4">
        <f>SUM('Working sheet'!W317)</f>
        <v>165.3</v>
      </c>
      <c r="J317" s="4">
        <f>SUM('Working sheet'!Y317)</f>
        <v>173.4</v>
      </c>
      <c r="K317" s="4">
        <f>SUM('Working sheet'!Z317)</f>
        <v>158.9</v>
      </c>
      <c r="L317" s="4">
        <f>SUM('Working sheet'!AB317)</f>
        <v>169.3</v>
      </c>
      <c r="M317" s="4">
        <f>SUM('Working sheet'!AD317)</f>
        <v>165.2</v>
      </c>
      <c r="N317" s="4">
        <f>SUM('Working sheet'!AE317)</f>
        <v>167.6</v>
      </c>
      <c r="O317" s="4">
        <f>SUM('Working sheet'!V317:X317,'Working sheet'!Z317,'Working sheet'!AB317,'Working sheet'!AD317)</f>
        <v>984.28175618025762</v>
      </c>
    </row>
    <row r="318" spans="1:15" x14ac:dyDescent="0.35">
      <c r="A318" t="s">
        <v>33</v>
      </c>
      <c r="B318">
        <v>2021</v>
      </c>
      <c r="C318" t="s">
        <v>45</v>
      </c>
      <c r="D318" t="str">
        <f t="shared" si="4"/>
        <v>2021 November</v>
      </c>
      <c r="E318" s="4">
        <f>SUM('Working sheet'!E318:N318,'Working sheet'!P318:Q318)</f>
        <v>2061.7999999999997</v>
      </c>
      <c r="F318" s="4">
        <f>SUM('Working sheet'!O318,'Working sheet'!R318,'Working sheet'!AA318,'Working sheet'!AC318)</f>
        <v>671.6</v>
      </c>
      <c r="G318" s="4">
        <f>SUM('Working sheet'!S318,'Working sheet'!T318,'Working sheet'!U318)</f>
        <v>467.3</v>
      </c>
      <c r="H318" s="4">
        <f>SUM('Working sheet'!V318)</f>
        <v>164.2</v>
      </c>
      <c r="I318" s="4">
        <f>SUM('Working sheet'!W318)</f>
        <v>161.6</v>
      </c>
      <c r="J318" s="4">
        <f>SUM('Working sheet'!Y318)</f>
        <v>164.2</v>
      </c>
      <c r="K318" s="4">
        <f>SUM('Working sheet'!Z318)</f>
        <v>151.19999999999999</v>
      </c>
      <c r="L318" s="4">
        <f>SUM('Working sheet'!AB318)</f>
        <v>160.80000000000001</v>
      </c>
      <c r="M318" s="4">
        <f>SUM('Working sheet'!AD318)</f>
        <v>157.30000000000001</v>
      </c>
      <c r="N318" s="4">
        <f>SUM('Working sheet'!AE318)</f>
        <v>165.6</v>
      </c>
      <c r="O318" s="4">
        <f>SUM('Working sheet'!V318:X318,'Working sheet'!Z318,'Working sheet'!AB318,'Working sheet'!AD318)</f>
        <v>950.3</v>
      </c>
    </row>
    <row r="319" spans="1:15" x14ac:dyDescent="0.35">
      <c r="A319" t="s">
        <v>34</v>
      </c>
      <c r="B319">
        <v>2021</v>
      </c>
      <c r="C319" t="s">
        <v>45</v>
      </c>
      <c r="D319" t="str">
        <f t="shared" si="4"/>
        <v>2021 November</v>
      </c>
      <c r="E319" s="4">
        <f>SUM('Working sheet'!E319:N319,'Working sheet'!P319:Q319)</f>
        <v>2030.3999999999999</v>
      </c>
      <c r="F319" s="4">
        <f>SUM('Working sheet'!O319,'Working sheet'!R319,'Working sheet'!AA319,'Working sheet'!AC319)</f>
        <v>678.60000000000014</v>
      </c>
      <c r="G319" s="4">
        <f>SUM('Working sheet'!S319,'Working sheet'!T319,'Working sheet'!U319)</f>
        <v>490.40000000000003</v>
      </c>
      <c r="H319" s="4">
        <f>SUM('Working sheet'!V319)</f>
        <v>164.2</v>
      </c>
      <c r="I319" s="4">
        <f>SUM('Working sheet'!W319)</f>
        <v>163.9</v>
      </c>
      <c r="J319" s="4">
        <f>SUM('Working sheet'!Y319)</f>
        <v>169.9</v>
      </c>
      <c r="K319" s="4">
        <f>SUM('Working sheet'!Z319)</f>
        <v>154.80000000000001</v>
      </c>
      <c r="L319" s="4">
        <f>SUM('Working sheet'!AB319)</f>
        <v>164.3</v>
      </c>
      <c r="M319" s="4">
        <f>SUM('Working sheet'!AD319)</f>
        <v>161.4</v>
      </c>
      <c r="N319" s="4">
        <f>SUM('Working sheet'!AE319)</f>
        <v>166.7</v>
      </c>
      <c r="O319" s="4">
        <f>SUM('Working sheet'!V319:X319,'Working sheet'!Z319,'Working sheet'!AB319,'Working sheet'!AD319)</f>
        <v>967.9</v>
      </c>
    </row>
    <row r="320" spans="1:15" x14ac:dyDescent="0.35">
      <c r="A320" t="s">
        <v>30</v>
      </c>
      <c r="B320">
        <v>2021</v>
      </c>
      <c r="C320" t="s">
        <v>46</v>
      </c>
      <c r="D320" t="str">
        <f t="shared" si="4"/>
        <v>2021 December</v>
      </c>
      <c r="E320" s="4">
        <f>SUM('Working sheet'!E320:N320,'Working sheet'!P320:Q320)</f>
        <v>1998.4999999999998</v>
      </c>
      <c r="F320" s="4">
        <f>SUM('Working sheet'!O320,'Working sheet'!R320,'Working sheet'!AA320,'Working sheet'!AC320)</f>
        <v>687.8</v>
      </c>
      <c r="G320" s="4">
        <f>SUM('Working sheet'!S320,'Working sheet'!T320,'Working sheet'!U320)</f>
        <v>510.3</v>
      </c>
      <c r="H320" s="4">
        <f>SUM('Working sheet'!V320)</f>
        <v>163.65635123605153</v>
      </c>
      <c r="I320" s="4">
        <f>SUM('Working sheet'!W320)</f>
        <v>165.6</v>
      </c>
      <c r="J320" s="4">
        <f>SUM('Working sheet'!Y320)</f>
        <v>174</v>
      </c>
      <c r="K320" s="4">
        <f>SUM('Working sheet'!Z320)</f>
        <v>160.1</v>
      </c>
      <c r="L320" s="4">
        <f>SUM('Working sheet'!AB320)</f>
        <v>169.7</v>
      </c>
      <c r="M320" s="4">
        <f>SUM('Working sheet'!AD320)</f>
        <v>166</v>
      </c>
      <c r="N320" s="4">
        <f>SUM('Working sheet'!AE320)</f>
        <v>167</v>
      </c>
      <c r="O320" s="4">
        <f>SUM('Working sheet'!V320:X320,'Working sheet'!Z320,'Working sheet'!AB320,'Working sheet'!AD320)</f>
        <v>988.95635123605143</v>
      </c>
    </row>
    <row r="321" spans="1:15" x14ac:dyDescent="0.35">
      <c r="A321" t="s">
        <v>33</v>
      </c>
      <c r="B321">
        <v>2021</v>
      </c>
      <c r="C321" t="s">
        <v>46</v>
      </c>
      <c r="D321" t="str">
        <f t="shared" si="4"/>
        <v>2021 December</v>
      </c>
      <c r="E321" s="4">
        <f>SUM('Working sheet'!E321:N321,'Working sheet'!P321:Q321)</f>
        <v>2049.8000000000002</v>
      </c>
      <c r="F321" s="4">
        <f>SUM('Working sheet'!O321,'Working sheet'!R321,'Working sheet'!AA321,'Working sheet'!AC321)</f>
        <v>673.3</v>
      </c>
      <c r="G321" s="4">
        <f>SUM('Working sheet'!S321,'Working sheet'!T321,'Working sheet'!U321)</f>
        <v>470.7</v>
      </c>
      <c r="H321" s="4">
        <f>SUM('Working sheet'!V321)</f>
        <v>163.4</v>
      </c>
      <c r="I321" s="4">
        <f>SUM('Working sheet'!W321)</f>
        <v>161.69999999999999</v>
      </c>
      <c r="J321" s="4">
        <f>SUM('Working sheet'!Y321)</f>
        <v>165.1</v>
      </c>
      <c r="K321" s="4">
        <f>SUM('Working sheet'!Z321)</f>
        <v>151.80000000000001</v>
      </c>
      <c r="L321" s="4">
        <f>SUM('Working sheet'!AB321)</f>
        <v>160.6</v>
      </c>
      <c r="M321" s="4">
        <f>SUM('Working sheet'!AD321)</f>
        <v>157.80000000000001</v>
      </c>
      <c r="N321" s="4">
        <f>SUM('Working sheet'!AE321)</f>
        <v>165.2</v>
      </c>
      <c r="O321" s="4">
        <f>SUM('Working sheet'!V321:X321,'Working sheet'!Z321,'Working sheet'!AB321,'Working sheet'!AD321)</f>
        <v>951.30000000000018</v>
      </c>
    </row>
    <row r="322" spans="1:15" x14ac:dyDescent="0.35">
      <c r="A322" t="s">
        <v>34</v>
      </c>
      <c r="B322">
        <v>2021</v>
      </c>
      <c r="C322" t="s">
        <v>46</v>
      </c>
      <c r="D322" t="str">
        <f t="shared" si="4"/>
        <v>2021 December</v>
      </c>
      <c r="E322" s="4">
        <f>SUM('Working sheet'!E322:N322,'Working sheet'!P322:Q322)</f>
        <v>2016.7</v>
      </c>
      <c r="F322" s="4">
        <f>SUM('Working sheet'!O322,'Working sheet'!R322,'Working sheet'!AA322,'Working sheet'!AC322)</f>
        <v>679.80000000000007</v>
      </c>
      <c r="G322" s="4">
        <f>SUM('Working sheet'!S322,'Working sheet'!T322,'Working sheet'!U322)</f>
        <v>494.2</v>
      </c>
      <c r="H322" s="4">
        <f>SUM('Working sheet'!V322)</f>
        <v>163.4</v>
      </c>
      <c r="I322" s="4">
        <f>SUM('Working sheet'!W322)</f>
        <v>164.1</v>
      </c>
      <c r="J322" s="4">
        <f>SUM('Working sheet'!Y322)</f>
        <v>170.6</v>
      </c>
      <c r="K322" s="4">
        <f>SUM('Working sheet'!Z322)</f>
        <v>155.69999999999999</v>
      </c>
      <c r="L322" s="4">
        <f>SUM('Working sheet'!AB322)</f>
        <v>164.4</v>
      </c>
      <c r="M322" s="4">
        <f>SUM('Working sheet'!AD322)</f>
        <v>162</v>
      </c>
      <c r="N322" s="4">
        <f>SUM('Working sheet'!AE322)</f>
        <v>166.2</v>
      </c>
      <c r="O322" s="4">
        <f>SUM('Working sheet'!V322:X322,'Working sheet'!Z322,'Working sheet'!AB322,'Working sheet'!AD322)</f>
        <v>969.8</v>
      </c>
    </row>
    <row r="323" spans="1:15" x14ac:dyDescent="0.35">
      <c r="A323" t="s">
        <v>30</v>
      </c>
      <c r="B323">
        <v>2022</v>
      </c>
      <c r="C323" t="s">
        <v>31</v>
      </c>
      <c r="D323" t="str">
        <f t="shared" ref="D323:D373" si="5">_xlfn.CONCAT(B323," ",C323)</f>
        <v>2022 January</v>
      </c>
      <c r="E323" s="4">
        <f>SUM('Working sheet'!E323:N323,'Working sheet'!P323:Q323)</f>
        <v>1983.1999999999998</v>
      </c>
      <c r="F323" s="4">
        <f>SUM('Working sheet'!O323,'Working sheet'!R323,'Working sheet'!AA323,'Working sheet'!AC323)</f>
        <v>688.59999999999991</v>
      </c>
      <c r="G323" s="4">
        <f>SUM('Working sheet'!S323,'Working sheet'!T323,'Working sheet'!U323)</f>
        <v>515.20000000000005</v>
      </c>
      <c r="H323" s="4">
        <f>SUM('Working sheet'!V323)</f>
        <v>163.77127024721031</v>
      </c>
      <c r="I323" s="4">
        <f>SUM('Working sheet'!W323)</f>
        <v>165.8</v>
      </c>
      <c r="J323" s="4">
        <f>SUM('Working sheet'!Y323)</f>
        <v>174.7</v>
      </c>
      <c r="K323" s="4">
        <f>SUM('Working sheet'!Z323)</f>
        <v>160.80000000000001</v>
      </c>
      <c r="L323" s="4">
        <f>SUM('Working sheet'!AB323)</f>
        <v>169.9</v>
      </c>
      <c r="M323" s="4">
        <f>SUM('Working sheet'!AD323)</f>
        <v>166.6</v>
      </c>
      <c r="N323" s="4">
        <f>SUM('Working sheet'!AE323)</f>
        <v>166.4</v>
      </c>
      <c r="O323" s="4">
        <f>SUM('Working sheet'!V323:X323,'Working sheet'!Z323,'Working sheet'!AB323,'Working sheet'!AD323)</f>
        <v>991.7712702472104</v>
      </c>
    </row>
    <row r="324" spans="1:15" x14ac:dyDescent="0.35">
      <c r="A324" t="s">
        <v>33</v>
      </c>
      <c r="B324">
        <v>2022</v>
      </c>
      <c r="C324" t="s">
        <v>31</v>
      </c>
      <c r="D324" t="str">
        <f t="shared" si="5"/>
        <v>2022 January</v>
      </c>
      <c r="E324" s="4">
        <f>SUM('Working sheet'!E324:N324,'Working sheet'!P324:Q324)</f>
        <v>2030.0999999999997</v>
      </c>
      <c r="F324" s="4">
        <f>SUM('Working sheet'!O324,'Working sheet'!R324,'Working sheet'!AA324,'Working sheet'!AC324)</f>
        <v>674.2</v>
      </c>
      <c r="G324" s="4">
        <f>SUM('Working sheet'!S324,'Working sheet'!T324,'Working sheet'!U324)</f>
        <v>475.4</v>
      </c>
      <c r="H324" s="4">
        <f>SUM('Working sheet'!V324)</f>
        <v>164.5</v>
      </c>
      <c r="I324" s="4">
        <f>SUM('Working sheet'!W324)</f>
        <v>161.6</v>
      </c>
      <c r="J324" s="4">
        <f>SUM('Working sheet'!Y324)</f>
        <v>166.1</v>
      </c>
      <c r="K324" s="4">
        <f>SUM('Working sheet'!Z324)</f>
        <v>152.69999999999999</v>
      </c>
      <c r="L324" s="4">
        <f>SUM('Working sheet'!AB324)</f>
        <v>161</v>
      </c>
      <c r="M324" s="4">
        <f>SUM('Working sheet'!AD324)</f>
        <v>158.6</v>
      </c>
      <c r="N324" s="4">
        <f>SUM('Working sheet'!AE324)</f>
        <v>165</v>
      </c>
      <c r="O324" s="4">
        <f>SUM('Working sheet'!V324:X324,'Working sheet'!Z324,'Working sheet'!AB324,'Working sheet'!AD324)</f>
        <v>955.2</v>
      </c>
    </row>
    <row r="325" spans="1:15" x14ac:dyDescent="0.35">
      <c r="A325" t="s">
        <v>34</v>
      </c>
      <c r="B325">
        <v>2022</v>
      </c>
      <c r="C325" t="s">
        <v>31</v>
      </c>
      <c r="D325" t="str">
        <f t="shared" si="5"/>
        <v>2022 January</v>
      </c>
      <c r="E325" s="4">
        <f>SUM('Working sheet'!E325:N325,'Working sheet'!P325:Q325)</f>
        <v>1999.9</v>
      </c>
      <c r="F325" s="4">
        <f>SUM('Working sheet'!O325,'Working sheet'!R325,'Working sheet'!AA325,'Working sheet'!AC325)</f>
        <v>680.7</v>
      </c>
      <c r="G325" s="4">
        <f>SUM('Working sheet'!S325,'Working sheet'!T325,'Working sheet'!U325)</f>
        <v>499.1</v>
      </c>
      <c r="H325" s="4">
        <f>SUM('Working sheet'!V325)</f>
        <v>164.5</v>
      </c>
      <c r="I325" s="4">
        <f>SUM('Working sheet'!W325)</f>
        <v>164.2</v>
      </c>
      <c r="J325" s="4">
        <f>SUM('Working sheet'!Y325)</f>
        <v>171.4</v>
      </c>
      <c r="K325" s="4">
        <f>SUM('Working sheet'!Z325)</f>
        <v>156.5</v>
      </c>
      <c r="L325" s="4">
        <f>SUM('Working sheet'!AB325)</f>
        <v>164.7</v>
      </c>
      <c r="M325" s="4">
        <f>SUM('Working sheet'!AD325)</f>
        <v>162.69999999999999</v>
      </c>
      <c r="N325" s="4">
        <f>SUM('Working sheet'!AE325)</f>
        <v>165.7</v>
      </c>
      <c r="O325" s="4">
        <f>SUM('Working sheet'!V325:X325,'Working sheet'!Z325,'Working sheet'!AB325,'Working sheet'!AD325)</f>
        <v>973.7</v>
      </c>
    </row>
    <row r="326" spans="1:15" x14ac:dyDescent="0.35">
      <c r="A326" t="s">
        <v>30</v>
      </c>
      <c r="B326">
        <v>2022</v>
      </c>
      <c r="C326" t="s">
        <v>35</v>
      </c>
      <c r="D326" t="str">
        <f t="shared" si="5"/>
        <v>2022 February</v>
      </c>
      <c r="E326" s="4">
        <f>SUM('Working sheet'!E326:N326,'Working sheet'!P326:Q326)</f>
        <v>1979.9</v>
      </c>
      <c r="F326" s="4">
        <f>SUM('Working sheet'!O326,'Working sheet'!R326,'Working sheet'!AA326,'Working sheet'!AC326)</f>
        <v>692</v>
      </c>
      <c r="G326" s="4">
        <f>SUM('Working sheet'!S326,'Working sheet'!T326,'Working sheet'!U326)</f>
        <v>518.79999999999995</v>
      </c>
      <c r="H326" s="4">
        <f>SUM('Working sheet'!V326)</f>
        <v>163.91425404944206</v>
      </c>
      <c r="I326" s="4">
        <f>SUM('Working sheet'!W326)</f>
        <v>167.4</v>
      </c>
      <c r="J326" s="4">
        <f>SUM('Working sheet'!Y326)</f>
        <v>175.3</v>
      </c>
      <c r="K326" s="4">
        <f>SUM('Working sheet'!Z326)</f>
        <v>161.19999999999999</v>
      </c>
      <c r="L326" s="4">
        <f>SUM('Working sheet'!AB326)</f>
        <v>170.3</v>
      </c>
      <c r="M326" s="4">
        <f>SUM('Working sheet'!AD326)</f>
        <v>167.3</v>
      </c>
      <c r="N326" s="4">
        <f>SUM('Working sheet'!AE326)</f>
        <v>166.7</v>
      </c>
      <c r="O326" s="4">
        <f>SUM('Working sheet'!V326:X326,'Working sheet'!Z326,'Working sheet'!AB326,'Working sheet'!AD326)</f>
        <v>995.81425404944207</v>
      </c>
    </row>
    <row r="327" spans="1:15" x14ac:dyDescent="0.35">
      <c r="A327" t="s">
        <v>33</v>
      </c>
      <c r="B327">
        <v>2022</v>
      </c>
      <c r="C327" t="s">
        <v>35</v>
      </c>
      <c r="D327" t="str">
        <f t="shared" si="5"/>
        <v>2022 February</v>
      </c>
      <c r="E327" s="4">
        <f>SUM('Working sheet'!E327:N327,'Working sheet'!P327:Q327)</f>
        <v>2026.8</v>
      </c>
      <c r="F327" s="4">
        <f>SUM('Working sheet'!O327,'Working sheet'!R327,'Working sheet'!AA327,'Working sheet'!AC327)</f>
        <v>676.90000000000009</v>
      </c>
      <c r="G327" s="4">
        <f>SUM('Working sheet'!S327,'Working sheet'!T327,'Working sheet'!U327)</f>
        <v>479.5</v>
      </c>
      <c r="H327" s="4">
        <f>SUM('Working sheet'!V327)</f>
        <v>165.5</v>
      </c>
      <c r="I327" s="4">
        <f>SUM('Working sheet'!W327)</f>
        <v>163</v>
      </c>
      <c r="J327" s="4">
        <f>SUM('Working sheet'!Y327)</f>
        <v>167.2</v>
      </c>
      <c r="K327" s="4">
        <f>SUM('Working sheet'!Z327)</f>
        <v>153.1</v>
      </c>
      <c r="L327" s="4">
        <f>SUM('Working sheet'!AB327)</f>
        <v>162</v>
      </c>
      <c r="M327" s="4">
        <f>SUM('Working sheet'!AD327)</f>
        <v>159.4</v>
      </c>
      <c r="N327" s="4">
        <f>SUM('Working sheet'!AE327)</f>
        <v>165.5</v>
      </c>
      <c r="O327" s="4">
        <f>SUM('Working sheet'!V327:X327,'Working sheet'!Z327,'Working sheet'!AB327,'Working sheet'!AD327)</f>
        <v>960.4</v>
      </c>
    </row>
    <row r="328" spans="1:15" x14ac:dyDescent="0.35">
      <c r="A328" t="s">
        <v>34</v>
      </c>
      <c r="B328">
        <v>2022</v>
      </c>
      <c r="C328" t="s">
        <v>35</v>
      </c>
      <c r="D328" t="str">
        <f t="shared" si="5"/>
        <v>2022 February</v>
      </c>
      <c r="E328" s="4">
        <f>SUM('Working sheet'!E328:N328,'Working sheet'!P328:Q328)</f>
        <v>1996.5000000000002</v>
      </c>
      <c r="F328" s="4">
        <f>SUM('Working sheet'!O328,'Working sheet'!R328,'Working sheet'!AA328,'Working sheet'!AC328)</f>
        <v>684</v>
      </c>
      <c r="G328" s="4">
        <f>SUM('Working sheet'!S328,'Working sheet'!T328,'Working sheet'!U328)</f>
        <v>502.80000000000007</v>
      </c>
      <c r="H328" s="4">
        <f>SUM('Working sheet'!V328)</f>
        <v>165.5</v>
      </c>
      <c r="I328" s="4">
        <f>SUM('Working sheet'!W328)</f>
        <v>165.7</v>
      </c>
      <c r="J328" s="4">
        <f>SUM('Working sheet'!Y328)</f>
        <v>172.2</v>
      </c>
      <c r="K328" s="4">
        <f>SUM('Working sheet'!Z328)</f>
        <v>156.9</v>
      </c>
      <c r="L328" s="4">
        <f>SUM('Working sheet'!AB328)</f>
        <v>165.4</v>
      </c>
      <c r="M328" s="4">
        <f>SUM('Working sheet'!AD328)</f>
        <v>163.5</v>
      </c>
      <c r="N328" s="4">
        <f>SUM('Working sheet'!AE328)</f>
        <v>166.1</v>
      </c>
      <c r="O328" s="4">
        <f>SUM('Working sheet'!V328:X328,'Working sheet'!Z328,'Working sheet'!AB328,'Working sheet'!AD328)</f>
        <v>978.8</v>
      </c>
    </row>
    <row r="329" spans="1:15" x14ac:dyDescent="0.35">
      <c r="A329" t="s">
        <v>30</v>
      </c>
      <c r="B329">
        <v>2022</v>
      </c>
      <c r="C329" t="s">
        <v>36</v>
      </c>
      <c r="D329" t="str">
        <f t="shared" si="5"/>
        <v>2022 March</v>
      </c>
      <c r="E329" s="4">
        <f>SUM('Working sheet'!E329:N329,'Working sheet'!P329:Q329)</f>
        <v>2007.9</v>
      </c>
      <c r="F329" s="4">
        <f>SUM('Working sheet'!O329,'Working sheet'!R329,'Working sheet'!AA329,'Working sheet'!AC329)</f>
        <v>697.5</v>
      </c>
      <c r="G329" s="4">
        <f>SUM('Working sheet'!S329,'Working sheet'!T329,'Working sheet'!U329)</f>
        <v>523.70000000000005</v>
      </c>
      <c r="H329" s="4">
        <f>SUM('Working sheet'!V329)</f>
        <v>164.78285080988843</v>
      </c>
      <c r="I329" s="4">
        <f>SUM('Working sheet'!W329)</f>
        <v>168.9</v>
      </c>
      <c r="J329" s="4">
        <f>SUM('Working sheet'!Y329)</f>
        <v>176</v>
      </c>
      <c r="K329" s="4">
        <f>SUM('Working sheet'!Z329)</f>
        <v>162</v>
      </c>
      <c r="L329" s="4">
        <f>SUM('Working sheet'!AB329)</f>
        <v>170.6</v>
      </c>
      <c r="M329" s="4">
        <f>SUM('Working sheet'!AD329)</f>
        <v>168.3</v>
      </c>
      <c r="N329" s="4">
        <f>SUM('Working sheet'!AE329)</f>
        <v>168.7</v>
      </c>
      <c r="O329" s="4">
        <f>SUM('Working sheet'!V329:X329,'Working sheet'!Z329,'Working sheet'!AB329,'Working sheet'!AD329)</f>
        <v>1001.0828508098884</v>
      </c>
    </row>
    <row r="330" spans="1:15" x14ac:dyDescent="0.35">
      <c r="A330" t="s">
        <v>33</v>
      </c>
      <c r="B330">
        <v>2022</v>
      </c>
      <c r="C330" t="s">
        <v>36</v>
      </c>
      <c r="D330" t="str">
        <f t="shared" si="5"/>
        <v>2022 March</v>
      </c>
      <c r="E330" s="4">
        <f>SUM('Working sheet'!E330:N330,'Working sheet'!P330:Q330)</f>
        <v>2039.2000000000003</v>
      </c>
      <c r="F330" s="4">
        <f>SUM('Working sheet'!O330,'Working sheet'!R330,'Working sheet'!AA330,'Working sheet'!AC330)</f>
        <v>682.2</v>
      </c>
      <c r="G330" s="4">
        <f>SUM('Working sheet'!S330,'Working sheet'!T330,'Working sheet'!U330)</f>
        <v>484.6</v>
      </c>
      <c r="H330" s="4">
        <f>SUM('Working sheet'!V330)</f>
        <v>165.3</v>
      </c>
      <c r="I330" s="4">
        <f>SUM('Working sheet'!W330)</f>
        <v>164.5</v>
      </c>
      <c r="J330" s="4">
        <f>SUM('Working sheet'!Y330)</f>
        <v>168.2</v>
      </c>
      <c r="K330" s="4">
        <f>SUM('Working sheet'!Z330)</f>
        <v>154.19999999999999</v>
      </c>
      <c r="L330" s="4">
        <f>SUM('Working sheet'!AB330)</f>
        <v>162.69999999999999</v>
      </c>
      <c r="M330" s="4">
        <f>SUM('Working sheet'!AD330)</f>
        <v>160.6</v>
      </c>
      <c r="N330" s="4">
        <f>SUM('Working sheet'!AE330)</f>
        <v>166.5</v>
      </c>
      <c r="O330" s="4">
        <f>SUM('Working sheet'!V330:X330,'Working sheet'!Z330,'Working sheet'!AB330,'Working sheet'!AD330)</f>
        <v>965.9</v>
      </c>
    </row>
    <row r="331" spans="1:15" x14ac:dyDescent="0.35">
      <c r="A331" t="s">
        <v>34</v>
      </c>
      <c r="B331">
        <v>2022</v>
      </c>
      <c r="C331" t="s">
        <v>36</v>
      </c>
      <c r="D331" t="str">
        <f t="shared" si="5"/>
        <v>2022 March</v>
      </c>
      <c r="E331" s="4">
        <f>SUM('Working sheet'!E331:N331,'Working sheet'!P331:Q331)</f>
        <v>2018.9000000000003</v>
      </c>
      <c r="F331" s="4">
        <f>SUM('Working sheet'!O331,'Working sheet'!R331,'Working sheet'!AA331,'Working sheet'!AC331)</f>
        <v>689.5</v>
      </c>
      <c r="G331" s="4">
        <f>SUM('Working sheet'!S331,'Working sheet'!T331,'Working sheet'!U331)</f>
        <v>507.79999999999995</v>
      </c>
      <c r="H331" s="4">
        <f>SUM('Working sheet'!V331)</f>
        <v>165.3</v>
      </c>
      <c r="I331" s="4">
        <f>SUM('Working sheet'!W331)</f>
        <v>167.2</v>
      </c>
      <c r="J331" s="4">
        <f>SUM('Working sheet'!Y331)</f>
        <v>173</v>
      </c>
      <c r="K331" s="4">
        <f>SUM('Working sheet'!Z331)</f>
        <v>157.9</v>
      </c>
      <c r="L331" s="4">
        <f>SUM('Working sheet'!AB331)</f>
        <v>166</v>
      </c>
      <c r="M331" s="4">
        <f>SUM('Working sheet'!AD331)</f>
        <v>164.6</v>
      </c>
      <c r="N331" s="4">
        <f>SUM('Working sheet'!AE331)</f>
        <v>167.7</v>
      </c>
      <c r="O331" s="4">
        <f>SUM('Working sheet'!V331:X331,'Working sheet'!Z331,'Working sheet'!AB331,'Working sheet'!AD331)</f>
        <v>983.80000000000007</v>
      </c>
    </row>
    <row r="332" spans="1:15" x14ac:dyDescent="0.35">
      <c r="A332" t="s">
        <v>30</v>
      </c>
      <c r="B332">
        <v>2022</v>
      </c>
      <c r="C332" t="s">
        <v>37</v>
      </c>
      <c r="D332" t="str">
        <f t="shared" si="5"/>
        <v>2022 April</v>
      </c>
      <c r="E332" s="4">
        <f>SUM('Working sheet'!E332:N332,'Working sheet'!P332:Q332)</f>
        <v>2034.1999999999998</v>
      </c>
      <c r="F332" s="4">
        <f>SUM('Working sheet'!O332,'Working sheet'!R332,'Working sheet'!AA332,'Working sheet'!AC332)</f>
        <v>701.40000000000009</v>
      </c>
      <c r="G332" s="4">
        <f>SUM('Working sheet'!S332,'Working sheet'!T332,'Working sheet'!U332)</f>
        <v>529.70000000000005</v>
      </c>
      <c r="H332" s="4">
        <f>SUM('Working sheet'!V332)</f>
        <v>165.27657016197767</v>
      </c>
      <c r="I332" s="4">
        <f>SUM('Working sheet'!W332)</f>
        <v>173.3</v>
      </c>
      <c r="J332" s="4">
        <f>SUM('Working sheet'!Y332)</f>
        <v>177</v>
      </c>
      <c r="K332" s="4">
        <f>SUM('Working sheet'!Z332)</f>
        <v>166.2</v>
      </c>
      <c r="L332" s="4">
        <f>SUM('Working sheet'!AB332)</f>
        <v>170.9</v>
      </c>
      <c r="M332" s="4">
        <f>SUM('Working sheet'!AD332)</f>
        <v>170.2</v>
      </c>
      <c r="N332" s="4">
        <f>SUM('Working sheet'!AE332)</f>
        <v>170.8</v>
      </c>
      <c r="O332" s="4">
        <f>SUM('Working sheet'!V332:X332,'Working sheet'!Z332,'Working sheet'!AB332,'Working sheet'!AD332)</f>
        <v>1013.5765701619775</v>
      </c>
    </row>
    <row r="333" spans="1:15" x14ac:dyDescent="0.35">
      <c r="A333" t="s">
        <v>33</v>
      </c>
      <c r="B333">
        <v>2022</v>
      </c>
      <c r="C333" t="s">
        <v>37</v>
      </c>
      <c r="D333" t="str">
        <f t="shared" si="5"/>
        <v>2022 April</v>
      </c>
      <c r="E333" s="4">
        <f>SUM('Working sheet'!E333:N333,'Working sheet'!P333:Q333)</f>
        <v>2072.9</v>
      </c>
      <c r="F333" s="4">
        <f>SUM('Working sheet'!O333,'Working sheet'!R333,'Working sheet'!AA333,'Working sheet'!AC333)</f>
        <v>685.19999999999993</v>
      </c>
      <c r="G333" s="4">
        <f>SUM('Working sheet'!S333,'Working sheet'!T333,'Working sheet'!U333)</f>
        <v>489.2</v>
      </c>
      <c r="H333" s="4">
        <f>SUM('Working sheet'!V333)</f>
        <v>167</v>
      </c>
      <c r="I333" s="4">
        <f>SUM('Working sheet'!W333)</f>
        <v>170.5</v>
      </c>
      <c r="J333" s="4">
        <f>SUM('Working sheet'!Y333)</f>
        <v>169</v>
      </c>
      <c r="K333" s="4">
        <f>SUM('Working sheet'!Z333)</f>
        <v>159.30000000000001</v>
      </c>
      <c r="L333" s="4">
        <f>SUM('Working sheet'!AB333)</f>
        <v>164</v>
      </c>
      <c r="M333" s="4">
        <f>SUM('Working sheet'!AD333)</f>
        <v>163.1</v>
      </c>
      <c r="N333" s="4">
        <f>SUM('Working sheet'!AE333)</f>
        <v>169.2</v>
      </c>
      <c r="O333" s="4">
        <f>SUM('Working sheet'!V333:X333,'Working sheet'!Z333,'Working sheet'!AB333,'Working sheet'!AD333)</f>
        <v>983.7</v>
      </c>
    </row>
    <row r="334" spans="1:15" x14ac:dyDescent="0.35">
      <c r="A334" t="s">
        <v>34</v>
      </c>
      <c r="B334">
        <v>2022</v>
      </c>
      <c r="C334" t="s">
        <v>37</v>
      </c>
      <c r="D334" t="str">
        <f t="shared" si="5"/>
        <v>2022 April</v>
      </c>
      <c r="E334" s="4">
        <f>SUM('Working sheet'!E334:N334,'Working sheet'!P334:Q334)</f>
        <v>2048.1000000000004</v>
      </c>
      <c r="F334" s="4">
        <f>SUM('Working sheet'!O334,'Working sheet'!R334,'Working sheet'!AA334,'Working sheet'!AC334)</f>
        <v>693.3</v>
      </c>
      <c r="G334" s="4">
        <f>SUM('Working sheet'!S334,'Working sheet'!T334,'Working sheet'!U334)</f>
        <v>513.20000000000005</v>
      </c>
      <c r="H334" s="4">
        <f>SUM('Working sheet'!V334)</f>
        <v>167</v>
      </c>
      <c r="I334" s="4">
        <f>SUM('Working sheet'!W334)</f>
        <v>172.2</v>
      </c>
      <c r="J334" s="4">
        <f>SUM('Working sheet'!Y334)</f>
        <v>174</v>
      </c>
      <c r="K334" s="4">
        <f>SUM('Working sheet'!Z334)</f>
        <v>162.6</v>
      </c>
      <c r="L334" s="4">
        <f>SUM('Working sheet'!AB334)</f>
        <v>166.9</v>
      </c>
      <c r="M334" s="4">
        <f>SUM('Working sheet'!AD334)</f>
        <v>166.8</v>
      </c>
      <c r="N334" s="4">
        <f>SUM('Working sheet'!AE334)</f>
        <v>170.1</v>
      </c>
      <c r="O334" s="4">
        <f>SUM('Working sheet'!V334:X334,'Working sheet'!Z334,'Working sheet'!AB334,'Working sheet'!AD334)</f>
        <v>999.5</v>
      </c>
    </row>
    <row r="335" spans="1:15" x14ac:dyDescent="0.35">
      <c r="A335" t="s">
        <v>30</v>
      </c>
      <c r="B335">
        <v>2022</v>
      </c>
      <c r="C335" t="s">
        <v>38</v>
      </c>
      <c r="D335" t="str">
        <f t="shared" si="5"/>
        <v>2022 May</v>
      </c>
      <c r="E335" s="4">
        <f>SUM('Working sheet'!E335:N335,'Working sheet'!P335:Q335)</f>
        <v>2053.6000000000004</v>
      </c>
      <c r="F335" s="4">
        <f>SUM('Working sheet'!O335,'Working sheet'!R335,'Working sheet'!AA335,'Working sheet'!AC335)</f>
        <v>702.2</v>
      </c>
      <c r="G335" s="4">
        <f>SUM('Working sheet'!S335,'Working sheet'!T335,'Working sheet'!U335)</f>
        <v>535.5</v>
      </c>
      <c r="H335" s="4">
        <f>SUM('Working sheet'!V335)</f>
        <v>165.97531403239554</v>
      </c>
      <c r="I335" s="4">
        <f>SUM('Working sheet'!W335)</f>
        <v>175.3</v>
      </c>
      <c r="J335" s="4">
        <f>SUM('Working sheet'!Y335)</f>
        <v>177.7</v>
      </c>
      <c r="K335" s="4">
        <f>SUM('Working sheet'!Z335)</f>
        <v>167.1</v>
      </c>
      <c r="L335" s="4">
        <f>SUM('Working sheet'!AB335)</f>
        <v>171.8</v>
      </c>
      <c r="M335" s="4">
        <f>SUM('Working sheet'!AD335)</f>
        <v>170.9</v>
      </c>
      <c r="N335" s="4">
        <f>SUM('Working sheet'!AE335)</f>
        <v>172.5</v>
      </c>
      <c r="O335" s="4">
        <f>SUM('Working sheet'!V335:X335,'Working sheet'!Z335,'Working sheet'!AB335,'Working sheet'!AD335)</f>
        <v>1019.9753140323957</v>
      </c>
    </row>
    <row r="336" spans="1:15" x14ac:dyDescent="0.35">
      <c r="A336" t="s">
        <v>33</v>
      </c>
      <c r="B336">
        <v>2022</v>
      </c>
      <c r="C336" t="s">
        <v>38</v>
      </c>
      <c r="D336" t="str">
        <f t="shared" si="5"/>
        <v>2022 May</v>
      </c>
      <c r="E336" s="4">
        <f>SUM('Working sheet'!E336:N336,'Working sheet'!P336:Q336)</f>
        <v>2103.7000000000003</v>
      </c>
      <c r="F336" s="4">
        <f>SUM('Working sheet'!O336,'Working sheet'!R336,'Working sheet'!AA336,'Working sheet'!AC336)</f>
        <v>687.40000000000009</v>
      </c>
      <c r="G336" s="4">
        <f>SUM('Working sheet'!S336,'Working sheet'!T336,'Working sheet'!U336)</f>
        <v>493.7</v>
      </c>
      <c r="H336" s="4">
        <f>SUM('Working sheet'!V336)</f>
        <v>167.5</v>
      </c>
      <c r="I336" s="4">
        <f>SUM('Working sheet'!W336)</f>
        <v>173.5</v>
      </c>
      <c r="J336" s="4">
        <f>SUM('Working sheet'!Y336)</f>
        <v>170.1</v>
      </c>
      <c r="K336" s="4">
        <f>SUM('Working sheet'!Z336)</f>
        <v>159.4</v>
      </c>
      <c r="L336" s="4">
        <f>SUM('Working sheet'!AB336)</f>
        <v>165.2</v>
      </c>
      <c r="M336" s="4">
        <f>SUM('Working sheet'!AD336)</f>
        <v>163.80000000000001</v>
      </c>
      <c r="N336" s="4">
        <f>SUM('Working sheet'!AE336)</f>
        <v>170.8</v>
      </c>
      <c r="O336" s="4">
        <f>SUM('Working sheet'!V336:X336,'Working sheet'!Z336,'Working sheet'!AB336,'Working sheet'!AD336)</f>
        <v>990.5</v>
      </c>
    </row>
    <row r="337" spans="1:15" x14ac:dyDescent="0.35">
      <c r="A337" t="s">
        <v>34</v>
      </c>
      <c r="B337">
        <v>2022</v>
      </c>
      <c r="C337" t="s">
        <v>38</v>
      </c>
      <c r="D337" t="str">
        <f t="shared" si="5"/>
        <v>2022 May</v>
      </c>
      <c r="E337" s="4">
        <f>SUM('Working sheet'!E337:N337,'Working sheet'!P337:Q337)</f>
        <v>2071.8000000000002</v>
      </c>
      <c r="F337" s="4">
        <f>SUM('Working sheet'!O337,'Working sheet'!R337,'Working sheet'!AA337,'Working sheet'!AC337)</f>
        <v>694.69999999999993</v>
      </c>
      <c r="G337" s="4">
        <f>SUM('Working sheet'!S337,'Working sheet'!T337,'Working sheet'!U337)</f>
        <v>518.6</v>
      </c>
      <c r="H337" s="4">
        <f>SUM('Working sheet'!V337)</f>
        <v>167.5</v>
      </c>
      <c r="I337" s="4">
        <f>SUM('Working sheet'!W337)</f>
        <v>174.6</v>
      </c>
      <c r="J337" s="4">
        <f>SUM('Working sheet'!Y337)</f>
        <v>174.8</v>
      </c>
      <c r="K337" s="4">
        <f>SUM('Working sheet'!Z337)</f>
        <v>163</v>
      </c>
      <c r="L337" s="4">
        <f>SUM('Working sheet'!AB337)</f>
        <v>167.9</v>
      </c>
      <c r="M337" s="4">
        <f>SUM('Working sheet'!AD337)</f>
        <v>167.5</v>
      </c>
      <c r="N337" s="4">
        <f>SUM('Working sheet'!AE337)</f>
        <v>171.7</v>
      </c>
      <c r="O337" s="4">
        <f>SUM('Working sheet'!V337:X337,'Working sheet'!Z337,'Working sheet'!AB337,'Working sheet'!AD337)</f>
        <v>1005.6999999999999</v>
      </c>
    </row>
    <row r="338" spans="1:15" x14ac:dyDescent="0.35">
      <c r="A338" t="s">
        <v>30</v>
      </c>
      <c r="B338">
        <v>2022</v>
      </c>
      <c r="C338" t="s">
        <v>39</v>
      </c>
      <c r="D338" t="str">
        <f t="shared" si="5"/>
        <v>2022 June</v>
      </c>
      <c r="E338" s="4">
        <f>SUM('Working sheet'!E338:N338,'Working sheet'!P338:Q338)</f>
        <v>2074.1</v>
      </c>
      <c r="F338" s="4">
        <f>SUM('Working sheet'!O338,'Working sheet'!R338,'Working sheet'!AA338,'Working sheet'!AC338)</f>
        <v>704.6</v>
      </c>
      <c r="G338" s="4">
        <f>SUM('Working sheet'!S338,'Working sheet'!T338,'Working sheet'!U338)</f>
        <v>539.79999999999995</v>
      </c>
      <c r="H338" s="4">
        <f>SUM('Working sheet'!V338)</f>
        <v>166.9950628064791</v>
      </c>
      <c r="I338" s="4">
        <f>SUM('Working sheet'!W338)</f>
        <v>176.7</v>
      </c>
      <c r="J338" s="4">
        <f>SUM('Working sheet'!Y338)</f>
        <v>178.2</v>
      </c>
      <c r="K338" s="4">
        <f>SUM('Working sheet'!Z338)</f>
        <v>165.5</v>
      </c>
      <c r="L338" s="4">
        <f>SUM('Working sheet'!AB338)</f>
        <v>172.6</v>
      </c>
      <c r="M338" s="4">
        <f>SUM('Working sheet'!AD338)</f>
        <v>171</v>
      </c>
      <c r="N338" s="4">
        <f>SUM('Working sheet'!AE338)</f>
        <v>173.6</v>
      </c>
      <c r="O338" s="4">
        <f>SUM('Working sheet'!V338:X338,'Working sheet'!Z338,'Working sheet'!AB338,'Working sheet'!AD338)</f>
        <v>1023.0950628064792</v>
      </c>
    </row>
    <row r="339" spans="1:15" x14ac:dyDescent="0.35">
      <c r="A339" t="s">
        <v>33</v>
      </c>
      <c r="B339">
        <v>2022</v>
      </c>
      <c r="C339" t="s">
        <v>39</v>
      </c>
      <c r="D339" t="str">
        <f t="shared" si="5"/>
        <v>2022 June</v>
      </c>
      <c r="E339" s="4">
        <f>SUM('Working sheet'!E339:N339,'Working sheet'!P339:Q339)</f>
        <v>2128.4</v>
      </c>
      <c r="F339" s="4">
        <f>SUM('Working sheet'!O339,'Working sheet'!R339,'Working sheet'!AA339,'Working sheet'!AC339)</f>
        <v>690.7</v>
      </c>
      <c r="G339" s="4">
        <f>SUM('Working sheet'!S339,'Working sheet'!T339,'Working sheet'!U339)</f>
        <v>498.4</v>
      </c>
      <c r="H339" s="4">
        <f>SUM('Working sheet'!V339)</f>
        <v>166.8</v>
      </c>
      <c r="I339" s="4">
        <f>SUM('Working sheet'!W339)</f>
        <v>174.9</v>
      </c>
      <c r="J339" s="4">
        <f>SUM('Working sheet'!Y339)</f>
        <v>170.9</v>
      </c>
      <c r="K339" s="4">
        <f>SUM('Working sheet'!Z339)</f>
        <v>157.19999999999999</v>
      </c>
      <c r="L339" s="4">
        <f>SUM('Working sheet'!AB339)</f>
        <v>166.5</v>
      </c>
      <c r="M339" s="4">
        <f>SUM('Working sheet'!AD339)</f>
        <v>163.80000000000001</v>
      </c>
      <c r="N339" s="4">
        <f>SUM('Working sheet'!AE339)</f>
        <v>171.4</v>
      </c>
      <c r="O339" s="4">
        <f>SUM('Working sheet'!V339:X339,'Working sheet'!Z339,'Working sheet'!AB339,'Working sheet'!AD339)</f>
        <v>991.3</v>
      </c>
    </row>
    <row r="340" spans="1:15" x14ac:dyDescent="0.35">
      <c r="A340" t="s">
        <v>34</v>
      </c>
      <c r="B340">
        <v>2022</v>
      </c>
      <c r="C340" t="s">
        <v>39</v>
      </c>
      <c r="D340" t="str">
        <f t="shared" si="5"/>
        <v>2022 June</v>
      </c>
      <c r="E340" s="4">
        <f>SUM('Working sheet'!E340:N340,'Working sheet'!P340:Q340)</f>
        <v>2094</v>
      </c>
      <c r="F340" s="4">
        <f>SUM('Working sheet'!O340,'Working sheet'!R340,'Working sheet'!AA340,'Working sheet'!AC340)</f>
        <v>697.4</v>
      </c>
      <c r="G340" s="4">
        <f>SUM('Working sheet'!S340,'Working sheet'!T340,'Working sheet'!U340)</f>
        <v>523</v>
      </c>
      <c r="H340" s="4">
        <f>SUM('Working sheet'!V340)</f>
        <v>166.8</v>
      </c>
      <c r="I340" s="4">
        <f>SUM('Working sheet'!W340)</f>
        <v>176</v>
      </c>
      <c r="J340" s="4">
        <f>SUM('Working sheet'!Y340)</f>
        <v>175.4</v>
      </c>
      <c r="K340" s="4">
        <f>SUM('Working sheet'!Z340)</f>
        <v>161.1</v>
      </c>
      <c r="L340" s="4">
        <f>SUM('Working sheet'!AB340)</f>
        <v>169</v>
      </c>
      <c r="M340" s="4">
        <f>SUM('Working sheet'!AD340)</f>
        <v>167.5</v>
      </c>
      <c r="N340" s="4">
        <f>SUM('Working sheet'!AE340)</f>
        <v>172.6</v>
      </c>
      <c r="O340" s="4">
        <f>SUM('Working sheet'!V340:X340,'Working sheet'!Z340,'Working sheet'!AB340,'Working sheet'!AD340)</f>
        <v>1006.8000000000001</v>
      </c>
    </row>
    <row r="341" spans="1:15" x14ac:dyDescent="0.35">
      <c r="A341" t="s">
        <v>30</v>
      </c>
      <c r="B341">
        <v>2022</v>
      </c>
      <c r="C341" t="s">
        <v>40</v>
      </c>
      <c r="D341" t="str">
        <f t="shared" si="5"/>
        <v>2022 July</v>
      </c>
      <c r="E341" s="4">
        <f>SUM('Working sheet'!E341:N341,'Working sheet'!P341:Q341)</f>
        <v>2078</v>
      </c>
      <c r="F341" s="4">
        <f>SUM('Working sheet'!O341,'Working sheet'!R341,'Working sheet'!AA341,'Working sheet'!AC341)</f>
        <v>706</v>
      </c>
      <c r="G341" s="4">
        <f>SUM('Working sheet'!S341,'Working sheet'!T341,'Working sheet'!U341)</f>
        <v>544</v>
      </c>
      <c r="H341" s="4">
        <f>SUM('Working sheet'!V341)</f>
        <v>167.11901256129582</v>
      </c>
      <c r="I341" s="4">
        <f>SUM('Working sheet'!W341)</f>
        <v>179.6</v>
      </c>
      <c r="J341" s="4">
        <f>SUM('Working sheet'!Y341)</f>
        <v>178.8</v>
      </c>
      <c r="K341" s="4">
        <f>SUM('Working sheet'!Z341)</f>
        <v>166.3</v>
      </c>
      <c r="L341" s="4">
        <f>SUM('Working sheet'!AB341)</f>
        <v>174.7</v>
      </c>
      <c r="M341" s="4">
        <f>SUM('Working sheet'!AD341)</f>
        <v>171.8</v>
      </c>
      <c r="N341" s="4">
        <f>SUM('Working sheet'!AE341)</f>
        <v>174.3</v>
      </c>
      <c r="O341" s="4">
        <f>SUM('Working sheet'!V341:X341,'Working sheet'!Z341,'Working sheet'!AB341,'Working sheet'!AD341)</f>
        <v>1030.8190125612957</v>
      </c>
    </row>
    <row r="342" spans="1:15" x14ac:dyDescent="0.35">
      <c r="A342" t="s">
        <v>33</v>
      </c>
      <c r="B342">
        <v>2022</v>
      </c>
      <c r="C342" t="s">
        <v>40</v>
      </c>
      <c r="D342" t="str">
        <f t="shared" si="5"/>
        <v>2022 July</v>
      </c>
      <c r="E342" s="4">
        <f>SUM('Working sheet'!E342:N342,'Working sheet'!P342:Q342)</f>
        <v>2131.8000000000002</v>
      </c>
      <c r="F342" s="4">
        <f>SUM('Working sheet'!O342,'Working sheet'!R342,'Working sheet'!AA342,'Working sheet'!AC342)</f>
        <v>692.8</v>
      </c>
      <c r="G342" s="4">
        <f>SUM('Working sheet'!S342,'Working sheet'!T342,'Working sheet'!U342)</f>
        <v>502</v>
      </c>
      <c r="H342" s="4">
        <f>SUM('Working sheet'!V342)</f>
        <v>167.8</v>
      </c>
      <c r="I342" s="4">
        <f>SUM('Working sheet'!W342)</f>
        <v>179.5</v>
      </c>
      <c r="J342" s="4">
        <f>SUM('Working sheet'!Y342)</f>
        <v>171.7</v>
      </c>
      <c r="K342" s="4">
        <f>SUM('Working sheet'!Z342)</f>
        <v>157.4</v>
      </c>
      <c r="L342" s="4">
        <f>SUM('Working sheet'!AB342)</f>
        <v>169.1</v>
      </c>
      <c r="M342" s="4">
        <f>SUM('Working sheet'!AD342)</f>
        <v>164.7</v>
      </c>
      <c r="N342" s="4">
        <f>SUM('Working sheet'!AE342)</f>
        <v>172.3</v>
      </c>
      <c r="O342" s="4">
        <f>SUM('Working sheet'!V342:X342,'Working sheet'!Z342,'Working sheet'!AB342,'Working sheet'!AD342)</f>
        <v>1001.5999999999999</v>
      </c>
    </row>
    <row r="343" spans="1:15" x14ac:dyDescent="0.35">
      <c r="A343" t="s">
        <v>34</v>
      </c>
      <c r="B343">
        <v>2022</v>
      </c>
      <c r="C343" t="s">
        <v>40</v>
      </c>
      <c r="D343" t="str">
        <f t="shared" si="5"/>
        <v>2022 July</v>
      </c>
      <c r="E343" s="4">
        <f>SUM('Working sheet'!E343:N343,'Working sheet'!P343:Q343)</f>
        <v>2097.9</v>
      </c>
      <c r="F343" s="4">
        <f>SUM('Working sheet'!O343,'Working sheet'!R343,'Working sheet'!AA343,'Working sheet'!AC343)</f>
        <v>699</v>
      </c>
      <c r="G343" s="4">
        <f>SUM('Working sheet'!S343,'Working sheet'!T343,'Working sheet'!U343)</f>
        <v>526.90000000000009</v>
      </c>
      <c r="H343" s="4">
        <f>SUM('Working sheet'!V343)</f>
        <v>167.8</v>
      </c>
      <c r="I343" s="4">
        <f>SUM('Working sheet'!W343)</f>
        <v>179.6</v>
      </c>
      <c r="J343" s="4">
        <f>SUM('Working sheet'!Y343)</f>
        <v>176.1</v>
      </c>
      <c r="K343" s="4">
        <f>SUM('Working sheet'!Z343)</f>
        <v>161.6</v>
      </c>
      <c r="L343" s="4">
        <f>SUM('Working sheet'!AB343)</f>
        <v>171.4</v>
      </c>
      <c r="M343" s="4">
        <f>SUM('Working sheet'!AD343)</f>
        <v>168.4</v>
      </c>
      <c r="N343" s="4">
        <f>SUM('Working sheet'!AE343)</f>
        <v>173.4</v>
      </c>
      <c r="O343" s="4">
        <f>SUM('Working sheet'!V343:X343,'Working sheet'!Z343,'Working sheet'!AB343,'Working sheet'!AD343)</f>
        <v>1016.1999999999999</v>
      </c>
    </row>
    <row r="344" spans="1:15" x14ac:dyDescent="0.35">
      <c r="A344" t="s">
        <v>30</v>
      </c>
      <c r="B344">
        <v>2022</v>
      </c>
      <c r="C344" t="s">
        <v>41</v>
      </c>
      <c r="D344" t="str">
        <f t="shared" si="5"/>
        <v>2022 August</v>
      </c>
      <c r="E344" s="4">
        <f>SUM('Working sheet'!E344:N344,'Working sheet'!P344:Q344)</f>
        <v>2081</v>
      </c>
      <c r="F344" s="4">
        <f>SUM('Working sheet'!O344,'Working sheet'!R344,'Working sheet'!AA344,'Working sheet'!AC344)</f>
        <v>708.9</v>
      </c>
      <c r="G344" s="4">
        <f>SUM('Working sheet'!S344,'Working sheet'!T344,'Working sheet'!U344)</f>
        <v>547.9</v>
      </c>
      <c r="H344" s="4">
        <f>SUM('Working sheet'!V344)</f>
        <v>167.26380251225913</v>
      </c>
      <c r="I344" s="4">
        <f>SUM('Working sheet'!W344)</f>
        <v>179.1</v>
      </c>
      <c r="J344" s="4">
        <f>SUM('Working sheet'!Y344)</f>
        <v>179.4</v>
      </c>
      <c r="K344" s="4">
        <f>SUM('Working sheet'!Z344)</f>
        <v>166.6</v>
      </c>
      <c r="L344" s="4">
        <f>SUM('Working sheet'!AB344)</f>
        <v>175.7</v>
      </c>
      <c r="M344" s="4">
        <f>SUM('Working sheet'!AD344)</f>
        <v>172.6</v>
      </c>
      <c r="N344" s="4">
        <f>SUM('Working sheet'!AE344)</f>
        <v>175.3</v>
      </c>
      <c r="O344" s="4">
        <f>SUM('Working sheet'!V344:X344,'Working sheet'!Z344,'Working sheet'!AB344,'Working sheet'!AD344)</f>
        <v>1033.5638025122589</v>
      </c>
    </row>
    <row r="345" spans="1:15" x14ac:dyDescent="0.35">
      <c r="A345" t="s">
        <v>33</v>
      </c>
      <c r="B345">
        <v>2022</v>
      </c>
      <c r="C345" t="s">
        <v>41</v>
      </c>
      <c r="D345" t="str">
        <f t="shared" si="5"/>
        <v>2022 August</v>
      </c>
      <c r="E345" s="4">
        <f>SUM('Working sheet'!E345:N345,'Working sheet'!P345:Q345)</f>
        <v>2133.1999999999998</v>
      </c>
      <c r="F345" s="4">
        <f>SUM('Working sheet'!O345,'Working sheet'!R345,'Working sheet'!AA345,'Working sheet'!AC345)</f>
        <v>695.69999999999993</v>
      </c>
      <c r="G345" s="4">
        <f>SUM('Working sheet'!S345,'Working sheet'!T345,'Working sheet'!U345)</f>
        <v>505.29999999999995</v>
      </c>
      <c r="H345" s="4">
        <f>SUM('Working sheet'!V345)</f>
        <v>169</v>
      </c>
      <c r="I345" s="4">
        <f>SUM('Working sheet'!W345)</f>
        <v>178.4</v>
      </c>
      <c r="J345" s="4">
        <f>SUM('Working sheet'!Y345)</f>
        <v>172.6</v>
      </c>
      <c r="K345" s="4">
        <f>SUM('Working sheet'!Z345)</f>
        <v>157.69999999999999</v>
      </c>
      <c r="L345" s="4">
        <f>SUM('Working sheet'!AB345)</f>
        <v>169.9</v>
      </c>
      <c r="M345" s="4">
        <f>SUM('Working sheet'!AD345)</f>
        <v>165.4</v>
      </c>
      <c r="N345" s="4">
        <f>SUM('Working sheet'!AE345)</f>
        <v>173.1</v>
      </c>
      <c r="O345" s="4">
        <f>SUM('Working sheet'!V345:X345,'Working sheet'!Z345,'Working sheet'!AB345,'Working sheet'!AD345)</f>
        <v>1004.5999999999999</v>
      </c>
    </row>
    <row r="346" spans="1:15" x14ac:dyDescent="0.35">
      <c r="A346" t="s">
        <v>34</v>
      </c>
      <c r="B346">
        <v>2022</v>
      </c>
      <c r="C346" t="s">
        <v>41</v>
      </c>
      <c r="D346" t="str">
        <f t="shared" si="5"/>
        <v>2022 August</v>
      </c>
      <c r="E346" s="4">
        <f>SUM('Working sheet'!E346:N346,'Working sheet'!P346:Q346)</f>
        <v>2100.4</v>
      </c>
      <c r="F346" s="4">
        <f>SUM('Working sheet'!O346,'Working sheet'!R346,'Working sheet'!AA346,'Working sheet'!AC346)</f>
        <v>701.90000000000009</v>
      </c>
      <c r="G346" s="4">
        <f>SUM('Working sheet'!S346,'Working sheet'!T346,'Working sheet'!U346)</f>
        <v>530.70000000000005</v>
      </c>
      <c r="H346" s="4">
        <f>SUM('Working sheet'!V346)</f>
        <v>169</v>
      </c>
      <c r="I346" s="4">
        <f>SUM('Working sheet'!W346)</f>
        <v>178.8</v>
      </c>
      <c r="J346" s="4">
        <f>SUM('Working sheet'!Y346)</f>
        <v>176.8</v>
      </c>
      <c r="K346" s="4">
        <f>SUM('Working sheet'!Z346)</f>
        <v>161.9</v>
      </c>
      <c r="L346" s="4">
        <f>SUM('Working sheet'!AB346)</f>
        <v>172.3</v>
      </c>
      <c r="M346" s="4">
        <f>SUM('Working sheet'!AD346)</f>
        <v>169.1</v>
      </c>
      <c r="N346" s="4">
        <f>SUM('Working sheet'!AE346)</f>
        <v>174.3</v>
      </c>
      <c r="O346" s="4">
        <f>SUM('Working sheet'!V346:X346,'Working sheet'!Z346,'Working sheet'!AB346,'Working sheet'!AD346)</f>
        <v>1019.6</v>
      </c>
    </row>
    <row r="347" spans="1:15" x14ac:dyDescent="0.35">
      <c r="A347" t="s">
        <v>30</v>
      </c>
      <c r="B347">
        <v>2022</v>
      </c>
      <c r="C347" t="s">
        <v>42</v>
      </c>
      <c r="D347" t="str">
        <f t="shared" si="5"/>
        <v>2022 September</v>
      </c>
      <c r="E347" s="4">
        <f>SUM('Working sheet'!E347:N347,'Working sheet'!P347:Q347)</f>
        <v>2092.3999999999996</v>
      </c>
      <c r="F347" s="4">
        <f>SUM('Working sheet'!O347,'Working sheet'!R347,'Working sheet'!AA347,'Working sheet'!AC347)</f>
        <v>710.7</v>
      </c>
      <c r="G347" s="4">
        <f>SUM('Working sheet'!S347,'Working sheet'!T347,'Working sheet'!U347)</f>
        <v>552.5</v>
      </c>
      <c r="H347" s="4">
        <f>SUM('Working sheet'!V347)</f>
        <v>168.17276050245181</v>
      </c>
      <c r="I347" s="4">
        <f>SUM('Working sheet'!W347)</f>
        <v>179.7</v>
      </c>
      <c r="J347" s="4">
        <f>SUM('Working sheet'!Y347)</f>
        <v>180.2</v>
      </c>
      <c r="K347" s="4">
        <f>SUM('Working sheet'!Z347)</f>
        <v>166.9</v>
      </c>
      <c r="L347" s="4">
        <f>SUM('Working sheet'!AB347)</f>
        <v>176.2</v>
      </c>
      <c r="M347" s="4">
        <f>SUM('Working sheet'!AD347)</f>
        <v>173.1</v>
      </c>
      <c r="N347" s="4">
        <f>SUM('Working sheet'!AE347)</f>
        <v>176.4</v>
      </c>
      <c r="O347" s="4">
        <f>SUM('Working sheet'!V347:X347,'Working sheet'!Z347,'Working sheet'!AB347,'Working sheet'!AD347)</f>
        <v>1037.6727605024516</v>
      </c>
    </row>
    <row r="348" spans="1:15" x14ac:dyDescent="0.35">
      <c r="A348" t="s">
        <v>33</v>
      </c>
      <c r="B348">
        <v>2022</v>
      </c>
      <c r="C348" t="s">
        <v>42</v>
      </c>
      <c r="D348" t="str">
        <f t="shared" si="5"/>
        <v>2022 September</v>
      </c>
      <c r="E348" s="4">
        <f>SUM('Working sheet'!E348:N348,'Working sheet'!P348:Q348)</f>
        <v>2145.3000000000002</v>
      </c>
      <c r="F348" s="4">
        <f>SUM('Working sheet'!O348,'Working sheet'!R348,'Working sheet'!AA348,'Working sheet'!AC348)</f>
        <v>697.69999999999993</v>
      </c>
      <c r="G348" s="4">
        <f>SUM('Working sheet'!S348,'Working sheet'!T348,'Working sheet'!U348)</f>
        <v>509.7</v>
      </c>
      <c r="H348" s="4">
        <f>SUM('Working sheet'!V348)</f>
        <v>169.5</v>
      </c>
      <c r="I348" s="4">
        <f>SUM('Working sheet'!W348)</f>
        <v>179.2</v>
      </c>
      <c r="J348" s="4">
        <f>SUM('Working sheet'!Y348)</f>
        <v>173.8</v>
      </c>
      <c r="K348" s="4">
        <f>SUM('Working sheet'!Z348)</f>
        <v>158.19999999999999</v>
      </c>
      <c r="L348" s="4">
        <f>SUM('Working sheet'!AB348)</f>
        <v>170.9</v>
      </c>
      <c r="M348" s="4">
        <f>SUM('Working sheet'!AD348)</f>
        <v>166.1</v>
      </c>
      <c r="N348" s="4">
        <f>SUM('Working sheet'!AE348)</f>
        <v>174.1</v>
      </c>
      <c r="O348" s="4">
        <f>SUM('Working sheet'!V348:X348,'Working sheet'!Z348,'Working sheet'!AB348,'Working sheet'!AD348)</f>
        <v>1008.9000000000001</v>
      </c>
    </row>
    <row r="349" spans="1:15" x14ac:dyDescent="0.35">
      <c r="A349" t="s">
        <v>34</v>
      </c>
      <c r="B349">
        <v>2022</v>
      </c>
      <c r="C349" t="s">
        <v>42</v>
      </c>
      <c r="D349" t="str">
        <f t="shared" si="5"/>
        <v>2022 September</v>
      </c>
      <c r="E349" s="4">
        <f>SUM('Working sheet'!E349:N349,'Working sheet'!P349:Q349)</f>
        <v>2111.5</v>
      </c>
      <c r="F349" s="4">
        <f>SUM('Working sheet'!O349,'Working sheet'!R349,'Working sheet'!AA349,'Working sheet'!AC349)</f>
        <v>703.8</v>
      </c>
      <c r="G349" s="4">
        <f>SUM('Working sheet'!S349,'Working sheet'!T349,'Working sheet'!U349)</f>
        <v>535.1</v>
      </c>
      <c r="H349" s="4">
        <f>SUM('Working sheet'!V349)</f>
        <v>169.5</v>
      </c>
      <c r="I349" s="4">
        <f>SUM('Working sheet'!W349)</f>
        <v>179.5</v>
      </c>
      <c r="J349" s="4">
        <f>SUM('Working sheet'!Y349)</f>
        <v>177.8</v>
      </c>
      <c r="K349" s="4">
        <f>SUM('Working sheet'!Z349)</f>
        <v>162.30000000000001</v>
      </c>
      <c r="L349" s="4">
        <f>SUM('Working sheet'!AB349)</f>
        <v>173.1</v>
      </c>
      <c r="M349" s="4">
        <f>SUM('Working sheet'!AD349)</f>
        <v>169.7</v>
      </c>
      <c r="N349" s="4">
        <f>SUM('Working sheet'!AE349)</f>
        <v>175.3</v>
      </c>
      <c r="O349" s="4">
        <f>SUM('Working sheet'!V349:X349,'Working sheet'!Z349,'Working sheet'!AB349,'Working sheet'!AD349)</f>
        <v>1023.5999999999999</v>
      </c>
    </row>
    <row r="350" spans="1:15" x14ac:dyDescent="0.35">
      <c r="A350" t="s">
        <v>30</v>
      </c>
      <c r="B350">
        <v>2022</v>
      </c>
      <c r="C350" t="s">
        <v>43</v>
      </c>
      <c r="D350" t="str">
        <f t="shared" si="5"/>
        <v>2022 October</v>
      </c>
      <c r="E350" s="4">
        <f>SUM('Working sheet'!E350:N350,'Working sheet'!P350:Q350)</f>
        <v>2108.6999999999998</v>
      </c>
      <c r="F350" s="4">
        <f>SUM('Working sheet'!O350,'Working sheet'!R350,'Working sheet'!AA350,'Working sheet'!AC350)</f>
        <v>713.30000000000007</v>
      </c>
      <c r="G350" s="4">
        <f>SUM('Working sheet'!S350,'Working sheet'!T350,'Working sheet'!U350)</f>
        <v>556.4</v>
      </c>
      <c r="H350" s="4">
        <f>SUM('Working sheet'!V350)</f>
        <v>169.03455210049037</v>
      </c>
      <c r="I350" s="4">
        <f>SUM('Working sheet'!W350)</f>
        <v>180.8</v>
      </c>
      <c r="J350" s="4">
        <f>SUM('Working sheet'!Y350)</f>
        <v>181.2</v>
      </c>
      <c r="K350" s="4">
        <f>SUM('Working sheet'!Z350)</f>
        <v>167.4</v>
      </c>
      <c r="L350" s="4">
        <f>SUM('Working sheet'!AB350)</f>
        <v>176.5</v>
      </c>
      <c r="M350" s="4">
        <f>SUM('Working sheet'!AD350)</f>
        <v>173.9</v>
      </c>
      <c r="N350" s="4">
        <f>SUM('Working sheet'!AE350)</f>
        <v>177.9</v>
      </c>
      <c r="O350" s="4">
        <f>SUM('Working sheet'!V350:X350,'Working sheet'!Z350,'Working sheet'!AB350,'Working sheet'!AD350)</f>
        <v>1042.0345521004904</v>
      </c>
    </row>
    <row r="351" spans="1:15" x14ac:dyDescent="0.35">
      <c r="A351" t="s">
        <v>33</v>
      </c>
      <c r="B351">
        <v>2022</v>
      </c>
      <c r="C351" t="s">
        <v>43</v>
      </c>
      <c r="D351" t="str">
        <f t="shared" si="5"/>
        <v>2022 October</v>
      </c>
      <c r="E351" s="4">
        <f>SUM('Working sheet'!E351:N351,'Working sheet'!P351:Q351)</f>
        <v>2160.7000000000003</v>
      </c>
      <c r="F351" s="4">
        <f>SUM('Working sheet'!O351,'Working sheet'!R351,'Working sheet'!AA351,'Working sheet'!AC351)</f>
        <v>700.3</v>
      </c>
      <c r="G351" s="4">
        <f>SUM('Working sheet'!S351,'Working sheet'!T351,'Working sheet'!U351)</f>
        <v>511.70000000000005</v>
      </c>
      <c r="H351" s="4">
        <f>SUM('Working sheet'!V351)</f>
        <v>171.2</v>
      </c>
      <c r="I351" s="4">
        <f>SUM('Working sheet'!W351)</f>
        <v>180</v>
      </c>
      <c r="J351" s="4">
        <f>SUM('Working sheet'!Y351)</f>
        <v>174.7</v>
      </c>
      <c r="K351" s="4">
        <f>SUM('Working sheet'!Z351)</f>
        <v>158.80000000000001</v>
      </c>
      <c r="L351" s="4">
        <f>SUM('Working sheet'!AB351)</f>
        <v>171.2</v>
      </c>
      <c r="M351" s="4">
        <f>SUM('Working sheet'!AD351)</f>
        <v>166.8</v>
      </c>
      <c r="N351" s="4">
        <f>SUM('Working sheet'!AE351)</f>
        <v>175.3</v>
      </c>
      <c r="O351" s="4">
        <f>SUM('Working sheet'!V351:X351,'Working sheet'!Z351,'Working sheet'!AB351,'Working sheet'!AD351)</f>
        <v>1014</v>
      </c>
    </row>
    <row r="352" spans="1:15" x14ac:dyDescent="0.35">
      <c r="A352" t="s">
        <v>34</v>
      </c>
      <c r="B352">
        <v>2022</v>
      </c>
      <c r="C352" t="s">
        <v>43</v>
      </c>
      <c r="D352" t="str">
        <f t="shared" si="5"/>
        <v>2022 October</v>
      </c>
      <c r="E352" s="4">
        <f>SUM('Working sheet'!E352:N352,'Working sheet'!P352:Q352)</f>
        <v>2127.4</v>
      </c>
      <c r="F352" s="4">
        <f>SUM('Working sheet'!O352,'Working sheet'!R352,'Working sheet'!AA352,'Working sheet'!AC352)</f>
        <v>706.50000000000011</v>
      </c>
      <c r="G352" s="4">
        <f>SUM('Working sheet'!S352,'Working sheet'!T352,'Working sheet'!U352)</f>
        <v>538.20000000000005</v>
      </c>
      <c r="H352" s="4">
        <f>SUM('Working sheet'!V352)</f>
        <v>171.2</v>
      </c>
      <c r="I352" s="4">
        <f>SUM('Working sheet'!W352)</f>
        <v>180.5</v>
      </c>
      <c r="J352" s="4">
        <f>SUM('Working sheet'!Y352)</f>
        <v>178.7</v>
      </c>
      <c r="K352" s="4">
        <f>SUM('Working sheet'!Z352)</f>
        <v>162.9</v>
      </c>
      <c r="L352" s="4">
        <f>SUM('Working sheet'!AB352)</f>
        <v>173.4</v>
      </c>
      <c r="M352" s="4">
        <f>SUM('Working sheet'!AD352)</f>
        <v>170.5</v>
      </c>
      <c r="N352" s="4">
        <f>SUM('Working sheet'!AE352)</f>
        <v>176.7</v>
      </c>
      <c r="O352" s="4">
        <f>SUM('Working sheet'!V352:X352,'Working sheet'!Z352,'Working sheet'!AB352,'Working sheet'!AD352)</f>
        <v>1028.9000000000001</v>
      </c>
    </row>
    <row r="353" spans="1:15" x14ac:dyDescent="0.35">
      <c r="A353" t="s">
        <v>30</v>
      </c>
      <c r="B353">
        <v>2022</v>
      </c>
      <c r="C353" t="s">
        <v>45</v>
      </c>
      <c r="D353" t="str">
        <f t="shared" si="5"/>
        <v>2022 November</v>
      </c>
      <c r="E353" s="4">
        <f>SUM('Working sheet'!E353:N353,'Working sheet'!P353:Q353)</f>
        <v>2111.2999999999997</v>
      </c>
      <c r="F353" s="4">
        <f>SUM('Working sheet'!O353,'Working sheet'!R353,'Working sheet'!AA353,'Working sheet'!AC353)</f>
        <v>716.1</v>
      </c>
      <c r="G353" s="4">
        <f>SUM('Working sheet'!S353,'Working sheet'!T353,'Working sheet'!U353)</f>
        <v>559.29999999999995</v>
      </c>
      <c r="H353" s="4">
        <f>SUM('Working sheet'!V353)</f>
        <v>170.08691042009809</v>
      </c>
      <c r="I353" s="4">
        <f>SUM('Working sheet'!W353)</f>
        <v>181.9</v>
      </c>
      <c r="J353" s="4">
        <f>SUM('Working sheet'!Y353)</f>
        <v>182.3</v>
      </c>
      <c r="K353" s="4">
        <f>SUM('Working sheet'!Z353)</f>
        <v>167.5</v>
      </c>
      <c r="L353" s="4">
        <f>SUM('Working sheet'!AB353)</f>
        <v>176.9</v>
      </c>
      <c r="M353" s="4">
        <f>SUM('Working sheet'!AD353)</f>
        <v>174.6</v>
      </c>
      <c r="N353" s="4">
        <f>SUM('Working sheet'!AE353)</f>
        <v>177.8</v>
      </c>
      <c r="O353" s="4">
        <f>SUM('Working sheet'!V353:X353,'Working sheet'!Z353,'Working sheet'!AB353,'Working sheet'!AD353)</f>
        <v>1046.486910420098</v>
      </c>
    </row>
    <row r="354" spans="1:15" x14ac:dyDescent="0.35">
      <c r="A354" t="s">
        <v>33</v>
      </c>
      <c r="B354">
        <v>2022</v>
      </c>
      <c r="C354" t="s">
        <v>45</v>
      </c>
      <c r="D354" t="str">
        <f t="shared" si="5"/>
        <v>2022 November</v>
      </c>
      <c r="E354" s="4">
        <f>SUM('Working sheet'!E354:N354,'Working sheet'!P354:Q354)</f>
        <v>2152.3000000000002</v>
      </c>
      <c r="F354" s="4">
        <f>SUM('Working sheet'!O354,'Working sheet'!R354,'Working sheet'!AA354,'Working sheet'!AC354)</f>
        <v>703.2</v>
      </c>
      <c r="G354" s="4">
        <f>SUM('Working sheet'!S354,'Working sheet'!T354,'Working sheet'!U354)</f>
        <v>514.9</v>
      </c>
      <c r="H354" s="4">
        <f>SUM('Working sheet'!V354)</f>
        <v>171.8</v>
      </c>
      <c r="I354" s="4">
        <f>SUM('Working sheet'!W354)</f>
        <v>180.3</v>
      </c>
      <c r="J354" s="4">
        <f>SUM('Working sheet'!Y354)</f>
        <v>175.8</v>
      </c>
      <c r="K354" s="4">
        <f>SUM('Working sheet'!Z354)</f>
        <v>158.9</v>
      </c>
      <c r="L354" s="4">
        <f>SUM('Working sheet'!AB354)</f>
        <v>171.5</v>
      </c>
      <c r="M354" s="4">
        <f>SUM('Working sheet'!AD354)</f>
        <v>167.4</v>
      </c>
      <c r="N354" s="4">
        <f>SUM('Working sheet'!AE354)</f>
        <v>174.1</v>
      </c>
      <c r="O354" s="4">
        <f>SUM('Working sheet'!V354:X354,'Working sheet'!Z354,'Working sheet'!AB354,'Working sheet'!AD354)</f>
        <v>1016.8</v>
      </c>
    </row>
    <row r="355" spans="1:15" x14ac:dyDescent="0.35">
      <c r="A355" t="s">
        <v>34</v>
      </c>
      <c r="B355">
        <v>2022</v>
      </c>
      <c r="C355" t="s">
        <v>45</v>
      </c>
      <c r="D355" t="str">
        <f t="shared" si="5"/>
        <v>2022 November</v>
      </c>
      <c r="E355" s="4">
        <f>SUM('Working sheet'!E355:N355,'Working sheet'!P355:Q355)</f>
        <v>2126.3999999999996</v>
      </c>
      <c r="F355" s="4">
        <f>SUM('Working sheet'!O355,'Working sheet'!R355,'Working sheet'!AA355,'Working sheet'!AC355)</f>
        <v>709.4</v>
      </c>
      <c r="G355" s="4">
        <f>SUM('Working sheet'!S355,'Working sheet'!T355,'Working sheet'!U355)</f>
        <v>541.4</v>
      </c>
      <c r="H355" s="4">
        <f>SUM('Working sheet'!V355)</f>
        <v>171.8</v>
      </c>
      <c r="I355" s="4">
        <f>SUM('Working sheet'!W355)</f>
        <v>181.3</v>
      </c>
      <c r="J355" s="4">
        <f>SUM('Working sheet'!Y355)</f>
        <v>179.8</v>
      </c>
      <c r="K355" s="4">
        <f>SUM('Working sheet'!Z355)</f>
        <v>163</v>
      </c>
      <c r="L355" s="4">
        <f>SUM('Working sheet'!AB355)</f>
        <v>173.7</v>
      </c>
      <c r="M355" s="4">
        <f>SUM('Working sheet'!AD355)</f>
        <v>171.1</v>
      </c>
      <c r="N355" s="4">
        <f>SUM('Working sheet'!AE355)</f>
        <v>176.5</v>
      </c>
      <c r="O355" s="4">
        <f>SUM('Working sheet'!V355:X355,'Working sheet'!Z355,'Working sheet'!AB355,'Working sheet'!AD355)</f>
        <v>1032.3</v>
      </c>
    </row>
    <row r="356" spans="1:15" x14ac:dyDescent="0.35">
      <c r="A356" t="s">
        <v>30</v>
      </c>
      <c r="B356">
        <v>2022</v>
      </c>
      <c r="C356" t="s">
        <v>46</v>
      </c>
      <c r="D356" t="str">
        <f t="shared" si="5"/>
        <v>2022 December</v>
      </c>
      <c r="E356" s="4">
        <f>SUM('Working sheet'!E356:N356,'Working sheet'!P356:Q356)</f>
        <v>2100.3000000000002</v>
      </c>
      <c r="F356" s="4">
        <f>SUM('Working sheet'!O356,'Working sheet'!R356,'Working sheet'!AA356,'Working sheet'!AC356)</f>
        <v>719.60000000000014</v>
      </c>
      <c r="G356" s="4">
        <f>SUM('Working sheet'!S356,'Working sheet'!T356,'Working sheet'!U356)</f>
        <v>561.79999999999995</v>
      </c>
      <c r="H356" s="4">
        <f>SUM('Working sheet'!V356)</f>
        <v>171.21738208401962</v>
      </c>
      <c r="I356" s="4">
        <f>SUM('Working sheet'!W356)</f>
        <v>182.8</v>
      </c>
      <c r="J356" s="4">
        <f>SUM('Working sheet'!Y356)</f>
        <v>183.5</v>
      </c>
      <c r="K356" s="4">
        <f>SUM('Working sheet'!Z356)</f>
        <v>167.8</v>
      </c>
      <c r="L356" s="4">
        <f>SUM('Working sheet'!AB356)</f>
        <v>177.3</v>
      </c>
      <c r="M356" s="4">
        <f>SUM('Working sheet'!AD356)</f>
        <v>175.5</v>
      </c>
      <c r="N356" s="4">
        <f>SUM('Working sheet'!AE356)</f>
        <v>177.1</v>
      </c>
      <c r="O356" s="4">
        <f>SUM('Working sheet'!V356:X356,'Working sheet'!Z356,'Working sheet'!AB356,'Working sheet'!AD356)</f>
        <v>1051.0173820840196</v>
      </c>
    </row>
    <row r="357" spans="1:15" x14ac:dyDescent="0.35">
      <c r="A357" t="s">
        <v>33</v>
      </c>
      <c r="B357">
        <v>2022</v>
      </c>
      <c r="C357" t="s">
        <v>46</v>
      </c>
      <c r="D357" t="str">
        <f t="shared" si="5"/>
        <v>2022 December</v>
      </c>
      <c r="E357" s="4">
        <f>SUM('Working sheet'!E357:N357,'Working sheet'!P357:Q357)</f>
        <v>2133</v>
      </c>
      <c r="F357" s="4">
        <f>SUM('Working sheet'!O357,'Working sheet'!R357,'Working sheet'!AA357,'Working sheet'!AC357)</f>
        <v>707</v>
      </c>
      <c r="G357" s="4">
        <f>SUM('Working sheet'!S357,'Working sheet'!T357,'Working sheet'!U357)</f>
        <v>517.9</v>
      </c>
      <c r="H357" s="4">
        <f>SUM('Working sheet'!V357)</f>
        <v>170.7</v>
      </c>
      <c r="I357" s="4">
        <f>SUM('Working sheet'!W357)</f>
        <v>180.6</v>
      </c>
      <c r="J357" s="4">
        <f>SUM('Working sheet'!Y357)</f>
        <v>177.2</v>
      </c>
      <c r="K357" s="4">
        <f>SUM('Working sheet'!Z357)</f>
        <v>159.4</v>
      </c>
      <c r="L357" s="4">
        <f>SUM('Working sheet'!AB357)</f>
        <v>171.8</v>
      </c>
      <c r="M357" s="4">
        <f>SUM('Working sheet'!AD357)</f>
        <v>168.2</v>
      </c>
      <c r="N357" s="4">
        <f>SUM('Working sheet'!AE357)</f>
        <v>174.1</v>
      </c>
      <c r="O357" s="4">
        <f>SUM('Working sheet'!V357:X357,'Working sheet'!Z357,'Working sheet'!AB357,'Working sheet'!AD357)</f>
        <v>1018</v>
      </c>
    </row>
    <row r="358" spans="1:15" x14ac:dyDescent="0.35">
      <c r="A358" t="s">
        <v>34</v>
      </c>
      <c r="B358">
        <v>2022</v>
      </c>
      <c r="C358" t="s">
        <v>46</v>
      </c>
      <c r="D358" t="str">
        <f t="shared" si="5"/>
        <v>2022 December</v>
      </c>
      <c r="E358" s="4">
        <f>SUM('Working sheet'!E358:N358,'Working sheet'!P358:Q358)</f>
        <v>2112.4</v>
      </c>
      <c r="F358" s="4">
        <f>SUM('Working sheet'!O358,'Working sheet'!R358,'Working sheet'!AA358,'Working sheet'!AC358)</f>
        <v>713</v>
      </c>
      <c r="G358" s="4">
        <f>SUM('Working sheet'!S358,'Working sheet'!T358,'Working sheet'!U358)</f>
        <v>544</v>
      </c>
      <c r="H358" s="4">
        <f>SUM('Working sheet'!V358)</f>
        <v>170.7</v>
      </c>
      <c r="I358" s="4">
        <f>SUM('Working sheet'!W358)</f>
        <v>182</v>
      </c>
      <c r="J358" s="4">
        <f>SUM('Working sheet'!Y358)</f>
        <v>181.1</v>
      </c>
      <c r="K358" s="4">
        <f>SUM('Working sheet'!Z358)</f>
        <v>163.4</v>
      </c>
      <c r="L358" s="4">
        <f>SUM('Working sheet'!AB358)</f>
        <v>174.1</v>
      </c>
      <c r="M358" s="4">
        <f>SUM('Working sheet'!AD358)</f>
        <v>172</v>
      </c>
      <c r="N358" s="4">
        <f>SUM('Working sheet'!AE358)</f>
        <v>175.7</v>
      </c>
      <c r="O358" s="4">
        <f>SUM('Working sheet'!V358:X358,'Working sheet'!Z358,'Working sheet'!AB358,'Working sheet'!AD358)</f>
        <v>1034.3</v>
      </c>
    </row>
    <row r="359" spans="1:15" x14ac:dyDescent="0.35">
      <c r="A359" t="s">
        <v>30</v>
      </c>
      <c r="B359">
        <v>2023</v>
      </c>
      <c r="C359" t="s">
        <v>31</v>
      </c>
      <c r="D359" t="str">
        <f t="shared" si="5"/>
        <v>2023 January</v>
      </c>
      <c r="E359" s="4">
        <f>SUM('Working sheet'!E359:N359,'Working sheet'!P359:Q359)</f>
        <v>2106.3000000000002</v>
      </c>
      <c r="F359" s="4">
        <f>SUM('Working sheet'!O359,'Working sheet'!R359,'Working sheet'!AA359,'Working sheet'!AC359)</f>
        <v>724</v>
      </c>
      <c r="G359" s="4">
        <f>SUM('Working sheet'!S359,'Working sheet'!T359,'Working sheet'!U359)</f>
        <v>563.9</v>
      </c>
      <c r="H359" s="4">
        <f>SUM('Working sheet'!V359)</f>
        <v>171.24347641680393</v>
      </c>
      <c r="I359" s="4">
        <f>SUM('Working sheet'!W359)</f>
        <v>183.2</v>
      </c>
      <c r="J359" s="4">
        <f>SUM('Working sheet'!Y359)</f>
        <v>184.7</v>
      </c>
      <c r="K359" s="4">
        <f>SUM('Working sheet'!Z359)</f>
        <v>168.2</v>
      </c>
      <c r="L359" s="4">
        <f>SUM('Working sheet'!AB359)</f>
        <v>177.8</v>
      </c>
      <c r="M359" s="4">
        <f>SUM('Working sheet'!AD359)</f>
        <v>176.5</v>
      </c>
      <c r="N359" s="4">
        <f>SUM('Working sheet'!AE359)</f>
        <v>177.8</v>
      </c>
      <c r="O359" s="4">
        <f>SUM('Working sheet'!V359:X359,'Working sheet'!Z359,'Working sheet'!AB359,'Working sheet'!AD359)</f>
        <v>1054.1434764168039</v>
      </c>
    </row>
    <row r="360" spans="1:15" x14ac:dyDescent="0.35">
      <c r="A360" t="s">
        <v>33</v>
      </c>
      <c r="B360">
        <v>2023</v>
      </c>
      <c r="C360" t="s">
        <v>31</v>
      </c>
      <c r="D360" t="str">
        <f t="shared" si="5"/>
        <v>2023 January</v>
      </c>
      <c r="E360" s="4">
        <f>SUM('Working sheet'!E360:N360,'Working sheet'!P360:Q360)</f>
        <v>2146.5</v>
      </c>
      <c r="F360" s="4">
        <f>SUM('Working sheet'!O360,'Working sheet'!R360,'Working sheet'!AA360,'Working sheet'!AC360)</f>
        <v>711.89999999999986</v>
      </c>
      <c r="G360" s="4">
        <f>SUM('Working sheet'!S360,'Working sheet'!T360,'Working sheet'!U360)</f>
        <v>520.6</v>
      </c>
      <c r="H360" s="4">
        <f>SUM('Working sheet'!V360)</f>
        <v>172.1</v>
      </c>
      <c r="I360" s="4">
        <f>SUM('Working sheet'!W360)</f>
        <v>180.1</v>
      </c>
      <c r="J360" s="4">
        <f>SUM('Working sheet'!Y360)</f>
        <v>178.5</v>
      </c>
      <c r="K360" s="4">
        <f>SUM('Working sheet'!Z360)</f>
        <v>159.5</v>
      </c>
      <c r="L360" s="4">
        <f>SUM('Working sheet'!AB360)</f>
        <v>171.8</v>
      </c>
      <c r="M360" s="4">
        <f>SUM('Working sheet'!AD360)</f>
        <v>168.9</v>
      </c>
      <c r="N360" s="4">
        <f>SUM('Working sheet'!AE360)</f>
        <v>174.9</v>
      </c>
      <c r="O360" s="4">
        <f>SUM('Working sheet'!V360:X360,'Working sheet'!Z360,'Working sheet'!AB360,'Working sheet'!AD360)</f>
        <v>1020.4</v>
      </c>
    </row>
    <row r="361" spans="1:15" x14ac:dyDescent="0.35">
      <c r="A361" t="s">
        <v>34</v>
      </c>
      <c r="B361">
        <v>2023</v>
      </c>
      <c r="C361" t="s">
        <v>31</v>
      </c>
      <c r="D361" t="str">
        <f t="shared" si="5"/>
        <v>2023 January</v>
      </c>
      <c r="E361" s="4">
        <f>SUM('Working sheet'!E361:N361,'Working sheet'!P361:Q361)</f>
        <v>2121.3000000000002</v>
      </c>
      <c r="F361" s="4">
        <f>SUM('Working sheet'!O361,'Working sheet'!R361,'Working sheet'!AA361,'Working sheet'!AC361)</f>
        <v>717.7</v>
      </c>
      <c r="G361" s="4">
        <f>SUM('Working sheet'!S361,'Working sheet'!T361,'Working sheet'!U361)</f>
        <v>546.29999999999995</v>
      </c>
      <c r="H361" s="4">
        <f>SUM('Working sheet'!V361)</f>
        <v>172.1</v>
      </c>
      <c r="I361" s="4">
        <f>SUM('Working sheet'!W361)</f>
        <v>182</v>
      </c>
      <c r="J361" s="4">
        <f>SUM('Working sheet'!Y361)</f>
        <v>182.3</v>
      </c>
      <c r="K361" s="4">
        <f>SUM('Working sheet'!Z361)</f>
        <v>163.6</v>
      </c>
      <c r="L361" s="4">
        <f>SUM('Working sheet'!AB361)</f>
        <v>174.3</v>
      </c>
      <c r="M361" s="4">
        <f>SUM('Working sheet'!AD361)</f>
        <v>172.8</v>
      </c>
      <c r="N361" s="4">
        <f>SUM('Working sheet'!AE361)</f>
        <v>176.5</v>
      </c>
      <c r="O361" s="4">
        <f>SUM('Working sheet'!V361:X361,'Working sheet'!Z361,'Working sheet'!AB361,'Working sheet'!AD361)</f>
        <v>1037.7</v>
      </c>
    </row>
    <row r="362" spans="1:15" x14ac:dyDescent="0.35">
      <c r="A362" t="s">
        <v>30</v>
      </c>
      <c r="B362">
        <v>2023</v>
      </c>
      <c r="C362" t="s">
        <v>35</v>
      </c>
      <c r="D362" t="str">
        <f t="shared" si="5"/>
        <v>2023 February</v>
      </c>
      <c r="E362" s="4">
        <f>SUM('Working sheet'!E362:N362,'Working sheet'!P362:Q362)</f>
        <v>2088.1</v>
      </c>
      <c r="F362" s="4">
        <f>SUM('Working sheet'!O362,'Working sheet'!R362,'Working sheet'!AA362,'Working sheet'!AC362)</f>
        <v>729.40000000000009</v>
      </c>
      <c r="G362" s="4">
        <f>SUM('Working sheet'!S362,'Working sheet'!T362,'Working sheet'!U362)</f>
        <v>566.6</v>
      </c>
      <c r="H362" s="4">
        <f>SUM('Working sheet'!V362)</f>
        <v>171.36869528336078</v>
      </c>
      <c r="I362" s="4">
        <f>SUM('Working sheet'!W362)</f>
        <v>181.6</v>
      </c>
      <c r="J362" s="4">
        <f>SUM('Working sheet'!Y362)</f>
        <v>186.6</v>
      </c>
      <c r="K362" s="4">
        <f>SUM('Working sheet'!Z362)</f>
        <v>169</v>
      </c>
      <c r="L362" s="4">
        <f>SUM('Working sheet'!AB362)</f>
        <v>178.5</v>
      </c>
      <c r="M362" s="4">
        <f>SUM('Working sheet'!AD362)</f>
        <v>177.9</v>
      </c>
      <c r="N362" s="4">
        <f>SUM('Working sheet'!AE362)</f>
        <v>178</v>
      </c>
      <c r="O362" s="4">
        <f>SUM('Working sheet'!V362:X362,'Working sheet'!Z362,'Working sheet'!AB362,'Working sheet'!AD362)</f>
        <v>1056.9686952833608</v>
      </c>
    </row>
    <row r="363" spans="1:15" x14ac:dyDescent="0.35">
      <c r="A363" t="s">
        <v>33</v>
      </c>
      <c r="B363">
        <v>2023</v>
      </c>
      <c r="C363" t="s">
        <v>35</v>
      </c>
      <c r="D363" t="str">
        <f t="shared" si="5"/>
        <v>2023 February</v>
      </c>
      <c r="E363" s="4">
        <f>SUM('Working sheet'!E363:N363,'Working sheet'!P363:Q363)</f>
        <v>2138.2999999999997</v>
      </c>
      <c r="F363" s="4">
        <f>SUM('Working sheet'!O363,'Working sheet'!R363,'Working sheet'!AA363,'Working sheet'!AC363)</f>
        <v>717.4</v>
      </c>
      <c r="G363" s="4">
        <f>SUM('Working sheet'!S363,'Working sheet'!T363,'Working sheet'!U363)</f>
        <v>525.5</v>
      </c>
      <c r="H363" s="4">
        <f>SUM('Working sheet'!V363)</f>
        <v>173.5</v>
      </c>
      <c r="I363" s="4">
        <f>SUM('Working sheet'!W363)</f>
        <v>182.8</v>
      </c>
      <c r="J363" s="4">
        <f>SUM('Working sheet'!Y363)</f>
        <v>180.8</v>
      </c>
      <c r="K363" s="4">
        <f>SUM('Working sheet'!Z363)</f>
        <v>159.80000000000001</v>
      </c>
      <c r="L363" s="4">
        <f>SUM('Working sheet'!AB363)</f>
        <v>172.5</v>
      </c>
      <c r="M363" s="4">
        <f>SUM('Working sheet'!AD363)</f>
        <v>170</v>
      </c>
      <c r="N363" s="4">
        <f>SUM('Working sheet'!AE363)</f>
        <v>176.3</v>
      </c>
      <c r="O363" s="4">
        <f>SUM('Working sheet'!V363:X363,'Working sheet'!Z363,'Working sheet'!AB363,'Working sheet'!AD363)</f>
        <v>1027.8</v>
      </c>
    </row>
    <row r="364" spans="1:15" x14ac:dyDescent="0.35">
      <c r="A364" t="s">
        <v>34</v>
      </c>
      <c r="B364">
        <v>2023</v>
      </c>
      <c r="C364" t="s">
        <v>35</v>
      </c>
      <c r="D364" t="str">
        <f t="shared" si="5"/>
        <v>2023 February</v>
      </c>
      <c r="E364" s="4">
        <f>SUM('Working sheet'!E364:N364,'Working sheet'!P364:Q364)</f>
        <v>2106.8000000000002</v>
      </c>
      <c r="F364" s="4">
        <f>SUM('Working sheet'!O364,'Working sheet'!R364,'Working sheet'!AA364,'Working sheet'!AC364)</f>
        <v>723.1</v>
      </c>
      <c r="G364" s="4">
        <f>SUM('Working sheet'!S364,'Working sheet'!T364,'Working sheet'!U364)</f>
        <v>550</v>
      </c>
      <c r="H364" s="4">
        <f>SUM('Working sheet'!V364)</f>
        <v>173.5</v>
      </c>
      <c r="I364" s="4">
        <f>SUM('Working sheet'!W364)</f>
        <v>182.1</v>
      </c>
      <c r="J364" s="4">
        <f>SUM('Working sheet'!Y364)</f>
        <v>184.4</v>
      </c>
      <c r="K364" s="4">
        <f>SUM('Working sheet'!Z364)</f>
        <v>164.2</v>
      </c>
      <c r="L364" s="4">
        <f>SUM('Working sheet'!AB364)</f>
        <v>175</v>
      </c>
      <c r="M364" s="4">
        <f>SUM('Working sheet'!AD364)</f>
        <v>174.1</v>
      </c>
      <c r="N364" s="4">
        <f>SUM('Working sheet'!AE364)</f>
        <v>177.2</v>
      </c>
      <c r="O364" s="4">
        <f>SUM('Working sheet'!V364:X364,'Working sheet'!Z364,'Working sheet'!AB364,'Working sheet'!AD364)</f>
        <v>1043.0999999999999</v>
      </c>
    </row>
    <row r="365" spans="1:15" x14ac:dyDescent="0.35">
      <c r="A365" t="s">
        <v>30</v>
      </c>
      <c r="B365">
        <v>2023</v>
      </c>
      <c r="C365" t="s">
        <v>36</v>
      </c>
      <c r="D365" t="str">
        <f t="shared" si="5"/>
        <v>2023 March</v>
      </c>
      <c r="E365" s="4">
        <f>SUM('Working sheet'!E365:N365,'Working sheet'!P365:Q365)</f>
        <v>2088.2000000000003</v>
      </c>
      <c r="F365" s="4">
        <f>SUM('Working sheet'!O365,'Working sheet'!R365,'Working sheet'!AA365,'Working sheet'!AC365)</f>
        <v>729.5</v>
      </c>
      <c r="G365" s="4">
        <f>SUM('Working sheet'!S365,'Working sheet'!T365,'Working sheet'!U365)</f>
        <v>566.6</v>
      </c>
      <c r="H365" s="4">
        <f>SUM('Working sheet'!V365)</f>
        <v>172.51373905667214</v>
      </c>
      <c r="I365" s="4">
        <f>SUM('Working sheet'!W365)</f>
        <v>181.4</v>
      </c>
      <c r="J365" s="4">
        <f>SUM('Working sheet'!Y365)</f>
        <v>186.6</v>
      </c>
      <c r="K365" s="4">
        <f>SUM('Working sheet'!Z365)</f>
        <v>169</v>
      </c>
      <c r="L365" s="4">
        <f>SUM('Working sheet'!AB365)</f>
        <v>178.5</v>
      </c>
      <c r="M365" s="4">
        <f>SUM('Working sheet'!AD365)</f>
        <v>177.9</v>
      </c>
      <c r="N365" s="4">
        <f>SUM('Working sheet'!AE365)</f>
        <v>178</v>
      </c>
      <c r="O365" s="4">
        <f>SUM('Working sheet'!V365:X365,'Working sheet'!Z365,'Working sheet'!AB365,'Working sheet'!AD365)</f>
        <v>1057.9137390566723</v>
      </c>
    </row>
    <row r="366" spans="1:15" x14ac:dyDescent="0.35">
      <c r="A366" t="s">
        <v>33</v>
      </c>
      <c r="B366">
        <v>2023</v>
      </c>
      <c r="C366" t="s">
        <v>36</v>
      </c>
      <c r="D366" t="str">
        <f t="shared" si="5"/>
        <v>2023 March</v>
      </c>
      <c r="E366" s="4">
        <f>SUM('Working sheet'!E366:N366,'Working sheet'!P366:Q366)</f>
        <v>2138.5</v>
      </c>
      <c r="F366" s="4">
        <f>SUM('Working sheet'!O366,'Working sheet'!R366,'Working sheet'!AA366,'Working sheet'!AC366)</f>
        <v>717.5</v>
      </c>
      <c r="G366" s="4">
        <f>SUM('Working sheet'!S366,'Working sheet'!T366,'Working sheet'!U366)</f>
        <v>525.4</v>
      </c>
      <c r="H366" s="4">
        <f>SUM('Working sheet'!V366)</f>
        <v>173.5</v>
      </c>
      <c r="I366" s="4">
        <f>SUM('Working sheet'!W366)</f>
        <v>182.6</v>
      </c>
      <c r="J366" s="4">
        <f>SUM('Working sheet'!Y366)</f>
        <v>180.8</v>
      </c>
      <c r="K366" s="4">
        <f>SUM('Working sheet'!Z366)</f>
        <v>159.80000000000001</v>
      </c>
      <c r="L366" s="4">
        <f>SUM('Working sheet'!AB366)</f>
        <v>172.5</v>
      </c>
      <c r="M366" s="4">
        <f>SUM('Working sheet'!AD366)</f>
        <v>170</v>
      </c>
      <c r="N366" s="4">
        <f>SUM('Working sheet'!AE366)</f>
        <v>176.3</v>
      </c>
      <c r="O366" s="4">
        <f>SUM('Working sheet'!V366:X366,'Working sheet'!Z366,'Working sheet'!AB366,'Working sheet'!AD366)</f>
        <v>1027.5999999999999</v>
      </c>
    </row>
    <row r="367" spans="1:15" x14ac:dyDescent="0.35">
      <c r="A367" t="s">
        <v>34</v>
      </c>
      <c r="B367">
        <v>2023</v>
      </c>
      <c r="C367" t="s">
        <v>36</v>
      </c>
      <c r="D367" t="str">
        <f t="shared" si="5"/>
        <v>2023 March</v>
      </c>
      <c r="E367" s="4">
        <f>SUM('Working sheet'!E367:N367,'Working sheet'!P367:Q367)</f>
        <v>2106.8999999999996</v>
      </c>
      <c r="F367" s="4">
        <f>SUM('Working sheet'!O367,'Working sheet'!R367,'Working sheet'!AA367,'Working sheet'!AC367)</f>
        <v>723.1</v>
      </c>
      <c r="G367" s="4">
        <f>SUM('Working sheet'!S367,'Working sheet'!T367,'Working sheet'!U367)</f>
        <v>549.9</v>
      </c>
      <c r="H367" s="4">
        <f>SUM('Working sheet'!V367)</f>
        <v>173.5</v>
      </c>
      <c r="I367" s="4">
        <f>SUM('Working sheet'!W367)</f>
        <v>181.9</v>
      </c>
      <c r="J367" s="4">
        <f>SUM('Working sheet'!Y367)</f>
        <v>184.4</v>
      </c>
      <c r="K367" s="4">
        <f>SUM('Working sheet'!Z367)</f>
        <v>164.2</v>
      </c>
      <c r="L367" s="4">
        <f>SUM('Working sheet'!AB367)</f>
        <v>175</v>
      </c>
      <c r="M367" s="4">
        <f>SUM('Working sheet'!AD367)</f>
        <v>174.1</v>
      </c>
      <c r="N367" s="4">
        <f>SUM('Working sheet'!AE367)</f>
        <v>177.2</v>
      </c>
      <c r="O367" s="4">
        <f>SUM('Working sheet'!V367:X367,'Working sheet'!Z367,'Working sheet'!AB367,'Working sheet'!AD367)</f>
        <v>1042.8999999999999</v>
      </c>
    </row>
    <row r="368" spans="1:15" x14ac:dyDescent="0.35">
      <c r="A368" t="s">
        <v>30</v>
      </c>
      <c r="B368">
        <v>2023</v>
      </c>
      <c r="C368" t="s">
        <v>37</v>
      </c>
      <c r="D368" t="str">
        <f t="shared" si="5"/>
        <v>2023 April</v>
      </c>
      <c r="E368" s="4">
        <f>SUM('Working sheet'!E368:N368,'Working sheet'!P368:Q368)</f>
        <v>2096</v>
      </c>
      <c r="F368" s="4">
        <f>SUM('Working sheet'!O368,'Working sheet'!R368,'Working sheet'!AA368,'Working sheet'!AC368)</f>
        <v>734.7</v>
      </c>
      <c r="G368" s="4">
        <f>SUM('Working sheet'!S368,'Working sheet'!T368,'Working sheet'!U368)</f>
        <v>568.20000000000005</v>
      </c>
      <c r="H368" s="4">
        <f>SUM('Working sheet'!V368)</f>
        <v>173.30274781133443</v>
      </c>
      <c r="I368" s="4">
        <f>SUM('Working sheet'!W368)</f>
        <v>181.5</v>
      </c>
      <c r="J368" s="4">
        <f>SUM('Working sheet'!Y368)</f>
        <v>187.2</v>
      </c>
      <c r="K368" s="4">
        <f>SUM('Working sheet'!Z368)</f>
        <v>169.4</v>
      </c>
      <c r="L368" s="4">
        <f>SUM('Working sheet'!AB368)</f>
        <v>179.4</v>
      </c>
      <c r="M368" s="4">
        <f>SUM('Working sheet'!AD368)</f>
        <v>178.9</v>
      </c>
      <c r="N368" s="4">
        <f>SUM('Working sheet'!AE368)</f>
        <v>178.8</v>
      </c>
      <c r="O368" s="4">
        <f>SUM('Working sheet'!V368:X368,'Working sheet'!Z368,'Working sheet'!AB368,'Working sheet'!AD368)</f>
        <v>1061.6027478113344</v>
      </c>
    </row>
    <row r="369" spans="1:15" x14ac:dyDescent="0.35">
      <c r="A369" t="s">
        <v>33</v>
      </c>
      <c r="B369">
        <v>2023</v>
      </c>
      <c r="C369" t="s">
        <v>37</v>
      </c>
      <c r="D369" t="str">
        <f t="shared" si="5"/>
        <v>2023 April</v>
      </c>
      <c r="E369" s="4">
        <f>SUM('Working sheet'!E369:N369,'Working sheet'!P369:Q369)</f>
        <v>2152.2000000000003</v>
      </c>
      <c r="F369" s="4">
        <f>SUM('Working sheet'!O369,'Working sheet'!R369,'Working sheet'!AA369,'Working sheet'!AC369)</f>
        <v>722.19999999999993</v>
      </c>
      <c r="G369" s="4">
        <f>SUM('Working sheet'!S369,'Working sheet'!T369,'Working sheet'!U369)</f>
        <v>527.6</v>
      </c>
      <c r="H369" s="4">
        <f>SUM('Working sheet'!V369)</f>
        <v>175.2</v>
      </c>
      <c r="I369" s="4">
        <f>SUM('Working sheet'!W369)</f>
        <v>182.1</v>
      </c>
      <c r="J369" s="4">
        <f>SUM('Working sheet'!Y369)</f>
        <v>181.5</v>
      </c>
      <c r="K369" s="4">
        <f>SUM('Working sheet'!Z369)</f>
        <v>160.1</v>
      </c>
      <c r="L369" s="4">
        <f>SUM('Working sheet'!AB369)</f>
        <v>174.2</v>
      </c>
      <c r="M369" s="4">
        <f>SUM('Working sheet'!AD369)</f>
        <v>170.9</v>
      </c>
      <c r="N369" s="4">
        <f>SUM('Working sheet'!AE369)</f>
        <v>177.4</v>
      </c>
      <c r="O369" s="4">
        <f>SUM('Working sheet'!V369:X369,'Working sheet'!Z369,'Working sheet'!AB369,'Working sheet'!AD369)</f>
        <v>1032.1000000000001</v>
      </c>
    </row>
    <row r="370" spans="1:15" x14ac:dyDescent="0.35">
      <c r="A370" t="s">
        <v>34</v>
      </c>
      <c r="B370">
        <v>2023</v>
      </c>
      <c r="C370" t="s">
        <v>37</v>
      </c>
      <c r="D370" t="str">
        <f t="shared" si="5"/>
        <v>2023 April</v>
      </c>
      <c r="E370" s="4">
        <f>SUM('Working sheet'!E370:N370,'Working sheet'!P370:Q370)</f>
        <v>2116.7000000000003</v>
      </c>
      <c r="F370" s="4">
        <f>SUM('Working sheet'!O370,'Working sheet'!R370,'Working sheet'!AA370,'Working sheet'!AC370)</f>
        <v>728.2</v>
      </c>
      <c r="G370" s="4">
        <f>SUM('Working sheet'!S370,'Working sheet'!T370,'Working sheet'!U370)</f>
        <v>551.79999999999995</v>
      </c>
      <c r="H370" s="4">
        <f>SUM('Working sheet'!V370)</f>
        <v>175.2</v>
      </c>
      <c r="I370" s="4">
        <f>SUM('Working sheet'!W370)</f>
        <v>181.7</v>
      </c>
      <c r="J370" s="4">
        <f>SUM('Working sheet'!Y370)</f>
        <v>185</v>
      </c>
      <c r="K370" s="4">
        <f>SUM('Working sheet'!Z370)</f>
        <v>164.5</v>
      </c>
      <c r="L370" s="4">
        <f>SUM('Working sheet'!AB370)</f>
        <v>176.4</v>
      </c>
      <c r="M370" s="4">
        <f>SUM('Working sheet'!AD370)</f>
        <v>175</v>
      </c>
      <c r="N370" s="4">
        <f>SUM('Working sheet'!AE370)</f>
        <v>178.1</v>
      </c>
      <c r="O370" s="4">
        <f>SUM('Working sheet'!V370:X370,'Working sheet'!Z370,'Working sheet'!AB370,'Working sheet'!AD370)</f>
        <v>1047.4000000000001</v>
      </c>
    </row>
    <row r="371" spans="1:15" x14ac:dyDescent="0.35">
      <c r="A371" t="s">
        <v>30</v>
      </c>
      <c r="B371">
        <v>2023</v>
      </c>
      <c r="C371" t="s">
        <v>38</v>
      </c>
      <c r="D371" t="str">
        <f t="shared" si="5"/>
        <v>2023 May</v>
      </c>
      <c r="E371" s="4">
        <f>SUM('Working sheet'!E371:N371,'Working sheet'!P371:Q371)</f>
        <v>2112.0000000000005</v>
      </c>
      <c r="F371" s="4">
        <f>SUM('Working sheet'!O371,'Working sheet'!R371,'Working sheet'!AA371,'Working sheet'!AC371)</f>
        <v>737.30000000000007</v>
      </c>
      <c r="G371" s="4">
        <f>SUM('Working sheet'!S371,'Working sheet'!T371,'Working sheet'!U371)</f>
        <v>569.90000000000009</v>
      </c>
      <c r="H371" s="4">
        <f>SUM('Working sheet'!V371)</f>
        <v>174.14054956226693</v>
      </c>
      <c r="I371" s="4">
        <f>SUM('Working sheet'!W371)</f>
        <v>182.5</v>
      </c>
      <c r="J371" s="4">
        <f>SUM('Working sheet'!Y371)</f>
        <v>187.8</v>
      </c>
      <c r="K371" s="4">
        <f>SUM('Working sheet'!Z371)</f>
        <v>169.7</v>
      </c>
      <c r="L371" s="4">
        <f>SUM('Working sheet'!AB371)</f>
        <v>180.3</v>
      </c>
      <c r="M371" s="4">
        <f>SUM('Working sheet'!AD371)</f>
        <v>179.5</v>
      </c>
      <c r="N371" s="4">
        <f>SUM('Working sheet'!AE371)</f>
        <v>179.8</v>
      </c>
      <c r="O371" s="4">
        <f>SUM('Working sheet'!V371:X371,'Working sheet'!Z371,'Working sheet'!AB371,'Working sheet'!AD371)</f>
        <v>1065.9405495622668</v>
      </c>
    </row>
    <row r="372" spans="1:15" x14ac:dyDescent="0.35">
      <c r="A372" t="s">
        <v>33</v>
      </c>
      <c r="B372">
        <v>2023</v>
      </c>
      <c r="C372" t="s">
        <v>38</v>
      </c>
      <c r="D372" t="str">
        <f t="shared" si="5"/>
        <v>2023 May</v>
      </c>
      <c r="E372" s="4">
        <f>SUM('Working sheet'!E372:N372,'Working sheet'!P372:Q372)</f>
        <v>2169.2000000000003</v>
      </c>
      <c r="F372" s="4">
        <f>SUM('Working sheet'!O372,'Working sheet'!R372,'Working sheet'!AA372,'Working sheet'!AC372)</f>
        <v>724.9</v>
      </c>
      <c r="G372" s="4">
        <f>SUM('Working sheet'!S372,'Working sheet'!T372,'Working sheet'!U372)</f>
        <v>528.70000000000005</v>
      </c>
      <c r="H372" s="4">
        <f>SUM('Working sheet'!V372)</f>
        <v>175.6</v>
      </c>
      <c r="I372" s="4">
        <f>SUM('Working sheet'!W372)</f>
        <v>183.4</v>
      </c>
      <c r="J372" s="4">
        <f>SUM('Working sheet'!Y372)</f>
        <v>182.2</v>
      </c>
      <c r="K372" s="4">
        <f>SUM('Working sheet'!Z372)</f>
        <v>160.4</v>
      </c>
      <c r="L372" s="4">
        <f>SUM('Working sheet'!AB372)</f>
        <v>174.8</v>
      </c>
      <c r="M372" s="4">
        <f>SUM('Working sheet'!AD372)</f>
        <v>171.6</v>
      </c>
      <c r="N372" s="4">
        <f>SUM('Working sheet'!AE372)</f>
        <v>178.2</v>
      </c>
      <c r="O372" s="4">
        <f>SUM('Working sheet'!V372:X372,'Working sheet'!Z372,'Working sheet'!AB372,'Working sheet'!AD372)</f>
        <v>1035.8999999999999</v>
      </c>
    </row>
    <row r="373" spans="1:15" x14ac:dyDescent="0.35">
      <c r="A373" t="s">
        <v>34</v>
      </c>
      <c r="B373">
        <v>2023</v>
      </c>
      <c r="C373" t="s">
        <v>38</v>
      </c>
      <c r="D373" t="str">
        <f t="shared" si="5"/>
        <v>2023 May</v>
      </c>
      <c r="E373" s="4">
        <f>SUM('Working sheet'!E373:N373,'Working sheet'!P373:Q373)</f>
        <v>2133.5</v>
      </c>
      <c r="F373" s="4">
        <f>SUM('Working sheet'!O373,'Working sheet'!R373,'Working sheet'!AA373,'Working sheet'!AC373)</f>
        <v>730.8</v>
      </c>
      <c r="G373" s="4">
        <f>SUM('Working sheet'!S373,'Working sheet'!T373,'Working sheet'!U373)</f>
        <v>553.20000000000005</v>
      </c>
      <c r="H373" s="4">
        <f>SUM('Working sheet'!V373)</f>
        <v>175.6</v>
      </c>
      <c r="I373" s="4">
        <f>SUM('Working sheet'!W373)</f>
        <v>182.8</v>
      </c>
      <c r="J373" s="4">
        <f>SUM('Working sheet'!Y373)</f>
        <v>185.7</v>
      </c>
      <c r="K373" s="4">
        <f>SUM('Working sheet'!Z373)</f>
        <v>164.8</v>
      </c>
      <c r="L373" s="4">
        <f>SUM('Working sheet'!AB373)</f>
        <v>177.1</v>
      </c>
      <c r="M373" s="4">
        <f>SUM('Working sheet'!AD373)</f>
        <v>175.7</v>
      </c>
      <c r="N373" s="4">
        <f>SUM('Working sheet'!AE373)</f>
        <v>179.1</v>
      </c>
      <c r="O373" s="4">
        <f>SUM('Working sheet'!V373:X373,'Working sheet'!Z373,'Working sheet'!AB373,'Working sheet'!AD373)</f>
        <v>1051.1999999999998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A604-7307-4A43-97D5-95C390AAE090}">
  <dimension ref="A1:G59"/>
  <sheetViews>
    <sheetView workbookViewId="0">
      <selection activeCell="B41" sqref="B41"/>
    </sheetView>
  </sheetViews>
  <sheetFormatPr defaultRowHeight="14.5" x14ac:dyDescent="0.35"/>
  <cols>
    <col min="1" max="1" width="34.453125" bestFit="1" customWidth="1"/>
    <col min="2" max="2" width="13.1796875" bestFit="1" customWidth="1"/>
    <col min="3" max="3" width="14.1796875" bestFit="1" customWidth="1"/>
    <col min="4" max="4" width="13.90625" bestFit="1" customWidth="1"/>
    <col min="5" max="5" width="16.7265625" bestFit="1" customWidth="1"/>
    <col min="6" max="6" width="12.54296875" bestFit="1" customWidth="1"/>
    <col min="7" max="7" width="62.1796875" customWidth="1"/>
    <col min="8" max="8" width="15.54296875" bestFit="1" customWidth="1"/>
    <col min="9" max="9" width="10.90625" bestFit="1" customWidth="1"/>
  </cols>
  <sheetData>
    <row r="1" spans="1:7" x14ac:dyDescent="0.35">
      <c r="A1" s="10" t="s">
        <v>0</v>
      </c>
      <c r="B1" t="s">
        <v>30</v>
      </c>
    </row>
    <row r="2" spans="1:7" x14ac:dyDescent="0.35">
      <c r="A2" s="10" t="s">
        <v>1</v>
      </c>
      <c r="B2" s="9">
        <v>2023</v>
      </c>
    </row>
    <row r="3" spans="1:7" x14ac:dyDescent="0.35">
      <c r="G3" s="29"/>
    </row>
    <row r="4" spans="1:7" x14ac:dyDescent="0.35">
      <c r="A4" s="10" t="s">
        <v>80</v>
      </c>
      <c r="G4" s="29"/>
    </row>
    <row r="5" spans="1:7" x14ac:dyDescent="0.35">
      <c r="A5" s="9" t="s">
        <v>71</v>
      </c>
      <c r="B5">
        <v>2098.1200000000003</v>
      </c>
    </row>
    <row r="6" spans="1:7" x14ac:dyDescent="0.35">
      <c r="A6" s="9" t="s">
        <v>72</v>
      </c>
      <c r="B6">
        <v>730.98</v>
      </c>
    </row>
    <row r="7" spans="1:7" x14ac:dyDescent="0.35">
      <c r="A7" s="9" t="s">
        <v>73</v>
      </c>
      <c r="B7">
        <v>567.04000000000008</v>
      </c>
    </row>
    <row r="8" spans="1:7" x14ac:dyDescent="0.35">
      <c r="A8" s="9" t="s">
        <v>74</v>
      </c>
      <c r="B8">
        <v>172.51384162608764</v>
      </c>
    </row>
    <row r="9" spans="1:7" x14ac:dyDescent="0.35">
      <c r="A9" s="9" t="s">
        <v>75</v>
      </c>
      <c r="B9">
        <v>182.04000000000002</v>
      </c>
    </row>
    <row r="10" spans="1:7" x14ac:dyDescent="0.35">
      <c r="A10" s="9" t="s">
        <v>76</v>
      </c>
      <c r="B10">
        <v>186.58</v>
      </c>
    </row>
    <row r="11" spans="1:7" x14ac:dyDescent="0.35">
      <c r="A11" s="9" t="s">
        <v>77</v>
      </c>
      <c r="B11">
        <v>169.06</v>
      </c>
    </row>
    <row r="12" spans="1:7" x14ac:dyDescent="0.35">
      <c r="A12" s="9" t="s">
        <v>78</v>
      </c>
      <c r="B12">
        <v>178.9</v>
      </c>
    </row>
    <row r="13" spans="1:7" x14ac:dyDescent="0.35">
      <c r="A13" s="9" t="s">
        <v>79</v>
      </c>
      <c r="B13">
        <v>178.14</v>
      </c>
    </row>
    <row r="14" spans="1:7" x14ac:dyDescent="0.35">
      <c r="A14" s="9" t="s">
        <v>82</v>
      </c>
      <c r="B14">
        <v>178.48000000000002</v>
      </c>
    </row>
    <row r="16" spans="1:7" x14ac:dyDescent="0.35">
      <c r="C16" s="27" t="s">
        <v>83</v>
      </c>
    </row>
    <row r="17" spans="1:7" x14ac:dyDescent="0.35">
      <c r="A17" s="10" t="s">
        <v>0</v>
      </c>
      <c r="B17" t="s">
        <v>33</v>
      </c>
    </row>
    <row r="18" spans="1:7" x14ac:dyDescent="0.35">
      <c r="A18" s="10" t="s">
        <v>1</v>
      </c>
      <c r="B18" s="9">
        <v>2023</v>
      </c>
    </row>
    <row r="19" spans="1:7" x14ac:dyDescent="0.35">
      <c r="G19" s="29"/>
    </row>
    <row r="20" spans="1:7" x14ac:dyDescent="0.35">
      <c r="A20" s="10" t="s">
        <v>80</v>
      </c>
      <c r="G20" s="29"/>
    </row>
    <row r="21" spans="1:7" x14ac:dyDescent="0.35">
      <c r="A21" s="9" t="s">
        <v>71</v>
      </c>
      <c r="B21">
        <v>2148.94</v>
      </c>
    </row>
    <row r="22" spans="1:7" x14ac:dyDescent="0.35">
      <c r="A22" s="9" t="s">
        <v>72</v>
      </c>
      <c r="B22">
        <v>718.78</v>
      </c>
    </row>
    <row r="23" spans="1:7" x14ac:dyDescent="0.35">
      <c r="A23" s="9" t="s">
        <v>73</v>
      </c>
      <c r="B23">
        <v>525.56000000000006</v>
      </c>
    </row>
    <row r="24" spans="1:7" x14ac:dyDescent="0.35">
      <c r="A24" s="9" t="s">
        <v>74</v>
      </c>
      <c r="B24">
        <v>173.98</v>
      </c>
    </row>
    <row r="25" spans="1:7" x14ac:dyDescent="0.35">
      <c r="A25" s="9" t="s">
        <v>75</v>
      </c>
      <c r="B25">
        <v>182.20000000000002</v>
      </c>
    </row>
    <row r="26" spans="1:7" x14ac:dyDescent="0.35">
      <c r="A26" s="9" t="s">
        <v>76</v>
      </c>
      <c r="B26">
        <v>180.76</v>
      </c>
    </row>
    <row r="27" spans="1:7" x14ac:dyDescent="0.35">
      <c r="A27" s="9" t="s">
        <v>77</v>
      </c>
      <c r="B27">
        <v>159.92000000000002</v>
      </c>
    </row>
    <row r="28" spans="1:7" x14ac:dyDescent="0.35">
      <c r="A28" s="9" t="s">
        <v>78</v>
      </c>
      <c r="B28">
        <v>173.16</v>
      </c>
    </row>
    <row r="29" spans="1:7" x14ac:dyDescent="0.35">
      <c r="A29" s="9" t="s">
        <v>79</v>
      </c>
      <c r="B29">
        <v>170.28</v>
      </c>
    </row>
    <row r="30" spans="1:7" x14ac:dyDescent="0.35">
      <c r="A30" s="9" t="s">
        <v>82</v>
      </c>
      <c r="B30">
        <v>176.62</v>
      </c>
    </row>
    <row r="34" spans="1:7" x14ac:dyDescent="0.35">
      <c r="C34" s="26"/>
    </row>
    <row r="35" spans="1:7" x14ac:dyDescent="0.35">
      <c r="C35" s="28" t="s">
        <v>84</v>
      </c>
      <c r="D35" s="28"/>
      <c r="E35" s="28"/>
      <c r="F35" s="28"/>
    </row>
    <row r="37" spans="1:7" x14ac:dyDescent="0.35">
      <c r="A37" s="10" t="s">
        <v>0</v>
      </c>
      <c r="B37" t="s">
        <v>34</v>
      </c>
    </row>
    <row r="38" spans="1:7" x14ac:dyDescent="0.35">
      <c r="A38" s="10" t="s">
        <v>1</v>
      </c>
      <c r="B38" s="9">
        <v>2023</v>
      </c>
    </row>
    <row r="40" spans="1:7" x14ac:dyDescent="0.35">
      <c r="A40" s="10" t="s">
        <v>80</v>
      </c>
    </row>
    <row r="41" spans="1:7" x14ac:dyDescent="0.35">
      <c r="A41" s="9" t="s">
        <v>71</v>
      </c>
      <c r="B41">
        <v>2117.04</v>
      </c>
    </row>
    <row r="42" spans="1:7" x14ac:dyDescent="0.35">
      <c r="A42" s="9" t="s">
        <v>72</v>
      </c>
      <c r="B42">
        <v>724.57999999999993</v>
      </c>
      <c r="G42" s="29"/>
    </row>
    <row r="43" spans="1:7" x14ac:dyDescent="0.35">
      <c r="A43" s="9" t="s">
        <v>73</v>
      </c>
      <c r="B43">
        <v>550.24</v>
      </c>
      <c r="G43" s="29"/>
    </row>
    <row r="44" spans="1:7" x14ac:dyDescent="0.35">
      <c r="A44" s="9" t="s">
        <v>74</v>
      </c>
      <c r="B44">
        <v>173.98</v>
      </c>
    </row>
    <row r="45" spans="1:7" x14ac:dyDescent="0.35">
      <c r="A45" s="9" t="s">
        <v>75</v>
      </c>
      <c r="B45">
        <v>182.1</v>
      </c>
    </row>
    <row r="46" spans="1:7" x14ac:dyDescent="0.35">
      <c r="A46" s="9" t="s">
        <v>76</v>
      </c>
      <c r="B46">
        <v>184.35999999999999</v>
      </c>
    </row>
    <row r="47" spans="1:7" x14ac:dyDescent="0.35">
      <c r="A47" s="9" t="s">
        <v>77</v>
      </c>
      <c r="B47">
        <v>164.26000000000002</v>
      </c>
    </row>
    <row r="48" spans="1:7" x14ac:dyDescent="0.35">
      <c r="A48" s="9" t="s">
        <v>78</v>
      </c>
      <c r="B48">
        <v>175.56</v>
      </c>
    </row>
    <row r="49" spans="1:7" x14ac:dyDescent="0.35">
      <c r="A49" s="9" t="s">
        <v>79</v>
      </c>
      <c r="B49">
        <v>174.34</v>
      </c>
    </row>
    <row r="50" spans="1:7" x14ac:dyDescent="0.35">
      <c r="A50" s="9" t="s">
        <v>82</v>
      </c>
      <c r="B50">
        <v>177.61999999999998</v>
      </c>
    </row>
    <row r="55" spans="1:7" x14ac:dyDescent="0.35">
      <c r="C55" s="28" t="s">
        <v>85</v>
      </c>
      <c r="D55" s="28"/>
      <c r="E55" s="28"/>
      <c r="F55" s="28"/>
      <c r="G55" s="28"/>
    </row>
    <row r="56" spans="1:7" x14ac:dyDescent="0.35">
      <c r="C56" s="27"/>
    </row>
    <row r="59" spans="1:7" x14ac:dyDescent="0.35">
      <c r="C59" t="s">
        <v>81</v>
      </c>
    </row>
  </sheetData>
  <mergeCells count="5">
    <mergeCell ref="C55:G55"/>
    <mergeCell ref="G3:G4"/>
    <mergeCell ref="G19:G20"/>
    <mergeCell ref="G42:G43"/>
    <mergeCell ref="C35:F35"/>
  </mergeCells>
  <pageMargins left="0.7" right="0.7" top="0.75" bottom="0.75" header="0.3" footer="0.3"/>
  <pageSetup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9859-03C0-4632-8616-21AAE241EFC8}">
  <dimension ref="A2:M20"/>
  <sheetViews>
    <sheetView workbookViewId="0">
      <selection activeCell="F17" sqref="F17"/>
    </sheetView>
  </sheetViews>
  <sheetFormatPr defaultRowHeight="14.5" x14ac:dyDescent="0.35"/>
  <cols>
    <col min="1" max="1" width="12.453125" bestFit="1" customWidth="1"/>
    <col min="2" max="2" width="21.54296875" bestFit="1" customWidth="1"/>
    <col min="3" max="3" width="21.26953125" customWidth="1"/>
    <col min="5" max="5" width="12.26953125" customWidth="1"/>
    <col min="6" max="6" width="17" customWidth="1"/>
  </cols>
  <sheetData>
    <row r="2" spans="1:6" x14ac:dyDescent="0.35">
      <c r="A2" s="10" t="s">
        <v>0</v>
      </c>
      <c r="B2" t="s">
        <v>34</v>
      </c>
    </row>
    <row r="3" spans="1:6" x14ac:dyDescent="0.35">
      <c r="D3" t="s">
        <v>1</v>
      </c>
      <c r="E3" t="s">
        <v>86</v>
      </c>
      <c r="F3" t="s">
        <v>87</v>
      </c>
    </row>
    <row r="4" spans="1:6" x14ac:dyDescent="0.35">
      <c r="A4" s="10" t="s">
        <v>65</v>
      </c>
      <c r="B4" t="s">
        <v>82</v>
      </c>
      <c r="D4" s="9">
        <v>2017</v>
      </c>
      <c r="E4">
        <v>133.49999999999997</v>
      </c>
    </row>
    <row r="5" spans="1:6" x14ac:dyDescent="0.35">
      <c r="A5" s="9">
        <v>2017</v>
      </c>
      <c r="B5">
        <v>133.49999999999997</v>
      </c>
      <c r="D5" s="9">
        <v>2018</v>
      </c>
      <c r="E5">
        <v>138.77500000000001</v>
      </c>
      <c r="F5" s="11">
        <f>(E5-E4)/E4</f>
        <v>3.9513108614232476E-2</v>
      </c>
    </row>
    <row r="6" spans="1:6" x14ac:dyDescent="0.35">
      <c r="A6" s="9">
        <v>2018</v>
      </c>
      <c r="B6">
        <v>138.77500000000001</v>
      </c>
      <c r="D6" s="9">
        <v>2019</v>
      </c>
      <c r="E6">
        <v>144.18181818181822</v>
      </c>
      <c r="F6" s="11">
        <f t="shared" ref="F6:F10" si="0">(E6-E5)/E5</f>
        <v>3.8961038961039161E-2</v>
      </c>
    </row>
    <row r="7" spans="1:6" x14ac:dyDescent="0.35">
      <c r="A7" s="9">
        <v>2019</v>
      </c>
      <c r="B7">
        <v>144.18181818181822</v>
      </c>
      <c r="D7" s="9">
        <v>2020</v>
      </c>
      <c r="E7">
        <v>151.10833333333332</v>
      </c>
      <c r="F7" s="11">
        <f t="shared" si="0"/>
        <v>4.8040142917191761E-2</v>
      </c>
    </row>
    <row r="8" spans="1:6" x14ac:dyDescent="0.35">
      <c r="A8" s="9">
        <v>2020</v>
      </c>
      <c r="B8">
        <v>152.59296035522405</v>
      </c>
      <c r="D8" s="9">
        <v>2021</v>
      </c>
      <c r="E8">
        <v>161.45833333333331</v>
      </c>
      <c r="F8" s="11">
        <f t="shared" si="0"/>
        <v>6.849390613798044E-2</v>
      </c>
    </row>
    <row r="9" spans="1:6" x14ac:dyDescent="0.35">
      <c r="A9" s="9">
        <v>2021</v>
      </c>
      <c r="B9">
        <v>161.45833333333331</v>
      </c>
      <c r="D9" s="9">
        <v>2022</v>
      </c>
      <c r="E9">
        <v>172.14999999999998</v>
      </c>
      <c r="F9" s="11">
        <f t="shared" si="0"/>
        <v>6.6219354838709665E-2</v>
      </c>
    </row>
    <row r="10" spans="1:6" x14ac:dyDescent="0.35">
      <c r="A10" s="9">
        <v>2022</v>
      </c>
      <c r="B10">
        <v>172.14999999999998</v>
      </c>
      <c r="D10" s="9">
        <v>2023</v>
      </c>
      <c r="E10">
        <v>177.61999999999998</v>
      </c>
      <c r="F10" s="11">
        <f t="shared" si="0"/>
        <v>3.1774615161196632E-2</v>
      </c>
    </row>
    <row r="11" spans="1:6" x14ac:dyDescent="0.35">
      <c r="A11" s="9">
        <v>2023</v>
      </c>
      <c r="B11">
        <v>177.61999999999998</v>
      </c>
    </row>
    <row r="12" spans="1:6" x14ac:dyDescent="0.35">
      <c r="A12" s="9" t="s">
        <v>66</v>
      </c>
      <c r="B12">
        <v>152.31336216135119</v>
      </c>
    </row>
    <row r="18" spans="8:13" x14ac:dyDescent="0.35">
      <c r="H18" s="30" t="s">
        <v>88</v>
      </c>
      <c r="I18" s="30"/>
      <c r="J18" s="30"/>
      <c r="K18" s="30"/>
      <c r="L18" s="30"/>
      <c r="M18" s="30"/>
    </row>
    <row r="20" spans="8:13" x14ac:dyDescent="0.35">
      <c r="H20" s="30" t="s">
        <v>174</v>
      </c>
      <c r="I20" s="30"/>
      <c r="J20" s="30"/>
      <c r="K20" s="30"/>
      <c r="L20" s="30"/>
      <c r="M20" s="30"/>
    </row>
  </sheetData>
  <mergeCells count="2">
    <mergeCell ref="H18:M18"/>
    <mergeCell ref="H20:M20"/>
  </mergeCells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B6AB-EA69-480A-967D-F088874B1FAE}">
  <dimension ref="A3:X63"/>
  <sheetViews>
    <sheetView topLeftCell="F1" zoomScale="86" workbookViewId="0">
      <selection activeCell="L40" sqref="L40"/>
    </sheetView>
  </sheetViews>
  <sheetFormatPr defaultRowHeight="14.5" x14ac:dyDescent="0.35"/>
  <cols>
    <col min="1" max="1" width="14.54296875" bestFit="1" customWidth="1"/>
    <col min="2" max="2" width="19.453125" bestFit="1" customWidth="1"/>
    <col min="3" max="3" width="21.54296875" bestFit="1" customWidth="1"/>
    <col min="4" max="4" width="13.1796875" bestFit="1" customWidth="1"/>
    <col min="5" max="5" width="15.36328125" customWidth="1"/>
    <col min="6" max="6" width="20.7265625" bestFit="1" customWidth="1"/>
    <col min="7" max="7" width="15.08984375" bestFit="1" customWidth="1"/>
    <col min="8" max="8" width="19.7265625" bestFit="1" customWidth="1"/>
    <col min="9" max="9" width="17.36328125" customWidth="1"/>
    <col min="10" max="10" width="18.7265625" customWidth="1"/>
    <col min="11" max="11" width="15.90625" bestFit="1" customWidth="1"/>
    <col min="12" max="12" width="12" customWidth="1"/>
    <col min="13" max="13" width="27.08984375" bestFit="1" customWidth="1"/>
    <col min="14" max="14" width="19.1796875" customWidth="1"/>
    <col min="15" max="15" width="18.26953125" customWidth="1"/>
    <col min="16" max="16" width="11.36328125" customWidth="1"/>
    <col min="17" max="17" width="20.08984375" customWidth="1"/>
    <col min="18" max="18" width="19.54296875" customWidth="1"/>
  </cols>
  <sheetData>
    <row r="3" spans="1:13" x14ac:dyDescent="0.35">
      <c r="A3" s="10" t="s">
        <v>65</v>
      </c>
      <c r="B3" t="s">
        <v>234</v>
      </c>
      <c r="C3" t="s">
        <v>235</v>
      </c>
      <c r="D3" t="s">
        <v>236</v>
      </c>
      <c r="E3" t="s">
        <v>237</v>
      </c>
      <c r="F3" t="s">
        <v>238</v>
      </c>
      <c r="G3" t="s">
        <v>239</v>
      </c>
      <c r="H3" t="s">
        <v>240</v>
      </c>
      <c r="I3" t="s">
        <v>241</v>
      </c>
      <c r="J3" t="s">
        <v>242</v>
      </c>
      <c r="K3" t="s">
        <v>243</v>
      </c>
      <c r="L3" t="s">
        <v>244</v>
      </c>
      <c r="M3" t="s">
        <v>245</v>
      </c>
    </row>
    <row r="4" spans="1:13" x14ac:dyDescent="0.35">
      <c r="A4" s="9" t="s">
        <v>90</v>
      </c>
      <c r="B4">
        <v>160.63333333333333</v>
      </c>
      <c r="C4">
        <v>207.16666666666666</v>
      </c>
      <c r="D4">
        <v>169.36666666666665</v>
      </c>
      <c r="E4">
        <v>168.13333333333333</v>
      </c>
      <c r="F4">
        <v>191</v>
      </c>
      <c r="G4">
        <v>173.06666666666669</v>
      </c>
      <c r="H4">
        <v>190.96666666666667</v>
      </c>
      <c r="I4">
        <v>167.20000000000002</v>
      </c>
      <c r="J4">
        <v>121.10000000000001</v>
      </c>
      <c r="K4">
        <v>192.96666666666667</v>
      </c>
      <c r="L4">
        <v>186.4</v>
      </c>
      <c r="M4">
        <v>176.86666666666667</v>
      </c>
    </row>
    <row r="5" spans="1:13" x14ac:dyDescent="0.35">
      <c r="A5" s="9" t="s">
        <v>91</v>
      </c>
      <c r="B5">
        <v>169.4</v>
      </c>
      <c r="C5">
        <v>209.6</v>
      </c>
      <c r="D5">
        <v>190.4</v>
      </c>
      <c r="E5">
        <v>173.63333333333333</v>
      </c>
      <c r="F5">
        <v>187.16666666666666</v>
      </c>
      <c r="G5">
        <v>158.06666666666666</v>
      </c>
      <c r="H5">
        <v>162.93333333333334</v>
      </c>
      <c r="I5">
        <v>170.86666666666667</v>
      </c>
      <c r="J5">
        <v>122.03333333333332</v>
      </c>
      <c r="K5">
        <v>204.4</v>
      </c>
      <c r="L5">
        <v>190.43333333333331</v>
      </c>
      <c r="M5">
        <v>176.29999999999998</v>
      </c>
    </row>
    <row r="6" spans="1:13" x14ac:dyDescent="0.35">
      <c r="A6" s="9" t="s">
        <v>92</v>
      </c>
      <c r="B6">
        <v>157</v>
      </c>
      <c r="C6">
        <v>213.63333333333335</v>
      </c>
      <c r="D6">
        <v>175.36666666666665</v>
      </c>
      <c r="E6">
        <v>166.66666666666666</v>
      </c>
      <c r="F6">
        <v>194.26666666666665</v>
      </c>
      <c r="G6">
        <v>174.43333333333331</v>
      </c>
      <c r="H6">
        <v>186.4</v>
      </c>
      <c r="I6">
        <v>164.23333333333335</v>
      </c>
      <c r="J6">
        <v>120.23333333333333</v>
      </c>
      <c r="K6">
        <v>189.36666666666667</v>
      </c>
      <c r="L6">
        <v>185.33333333333334</v>
      </c>
      <c r="M6">
        <v>175.63333333333333</v>
      </c>
    </row>
    <row r="7" spans="1:13" x14ac:dyDescent="0.35">
      <c r="A7" s="9" t="s">
        <v>93</v>
      </c>
      <c r="B7">
        <v>155.43333333333334</v>
      </c>
      <c r="C7">
        <v>220</v>
      </c>
      <c r="D7">
        <v>171.06666666666669</v>
      </c>
      <c r="E7">
        <v>165.86666666666667</v>
      </c>
      <c r="F7">
        <v>199.20000000000002</v>
      </c>
      <c r="G7">
        <v>169.86666666666665</v>
      </c>
      <c r="H7">
        <v>187.03333333333333</v>
      </c>
      <c r="I7">
        <v>164.16666666666666</v>
      </c>
      <c r="J7">
        <v>120.13333333333333</v>
      </c>
      <c r="K7">
        <v>186.5</v>
      </c>
      <c r="L7">
        <v>184.03333333333333</v>
      </c>
      <c r="M7">
        <v>175.53333333333333</v>
      </c>
    </row>
    <row r="8" spans="1:13" x14ac:dyDescent="0.35">
      <c r="A8" s="9" t="s">
        <v>107</v>
      </c>
      <c r="B8">
        <v>154.56666666666663</v>
      </c>
      <c r="C8">
        <v>217.63333333333333</v>
      </c>
      <c r="D8">
        <v>162.63333333333333</v>
      </c>
      <c r="E8">
        <v>164.96666666666667</v>
      </c>
      <c r="F8">
        <v>200.6</v>
      </c>
      <c r="G8">
        <v>171.16666666666666</v>
      </c>
      <c r="H8">
        <v>179.5</v>
      </c>
      <c r="I8">
        <v>164.6</v>
      </c>
      <c r="J8">
        <v>119.93333333333334</v>
      </c>
      <c r="K8">
        <v>184.29999999999998</v>
      </c>
      <c r="L8">
        <v>182.6</v>
      </c>
      <c r="M8">
        <v>173.86666666666667</v>
      </c>
    </row>
    <row r="9" spans="1:13" x14ac:dyDescent="0.35">
      <c r="A9" s="9" t="s">
        <v>94</v>
      </c>
      <c r="B9">
        <v>167.56666666666669</v>
      </c>
      <c r="C9">
        <v>210</v>
      </c>
      <c r="D9">
        <v>181.6</v>
      </c>
      <c r="E9">
        <v>172.30000000000004</v>
      </c>
      <c r="F9">
        <v>187.63333333333333</v>
      </c>
      <c r="G9">
        <v>160.79999999999998</v>
      </c>
      <c r="H9">
        <v>186.73333333333335</v>
      </c>
      <c r="I9">
        <v>170.56666666666666</v>
      </c>
      <c r="J9">
        <v>122.33333333333333</v>
      </c>
      <c r="K9">
        <v>202.13333333333335</v>
      </c>
      <c r="L9">
        <v>189.6</v>
      </c>
      <c r="M9">
        <v>178.73333333333335</v>
      </c>
    </row>
    <row r="10" spans="1:13" x14ac:dyDescent="0.35">
      <c r="A10" s="9" t="s">
        <v>95</v>
      </c>
      <c r="B10">
        <v>165.43333333333334</v>
      </c>
      <c r="C10">
        <v>211.53333333333333</v>
      </c>
      <c r="D10">
        <v>171.03333333333333</v>
      </c>
      <c r="E10">
        <v>170.93333333333331</v>
      </c>
      <c r="F10">
        <v>185.26666666666665</v>
      </c>
      <c r="G10">
        <v>163.9</v>
      </c>
      <c r="H10">
        <v>204.36666666666665</v>
      </c>
      <c r="I10">
        <v>169.8</v>
      </c>
      <c r="J10">
        <v>122.13333333333333</v>
      </c>
      <c r="K10">
        <v>199.29999999999998</v>
      </c>
      <c r="L10">
        <v>188.46666666666667</v>
      </c>
      <c r="M10">
        <v>180.1</v>
      </c>
    </row>
    <row r="11" spans="1:13" x14ac:dyDescent="0.35">
      <c r="A11" s="9" t="s">
        <v>96</v>
      </c>
      <c r="B11">
        <v>163.76666666666665</v>
      </c>
      <c r="C11">
        <v>209.86666666666665</v>
      </c>
      <c r="D11">
        <v>169.86666666666667</v>
      </c>
      <c r="E11">
        <v>169.76666666666665</v>
      </c>
      <c r="F11">
        <v>187.36666666666667</v>
      </c>
      <c r="G11">
        <v>165.76666666666665</v>
      </c>
      <c r="H11">
        <v>196.5</v>
      </c>
      <c r="I11">
        <v>169.1</v>
      </c>
      <c r="J11">
        <v>121.83333333333333</v>
      </c>
      <c r="K11">
        <v>196.66666666666666</v>
      </c>
      <c r="L11">
        <v>187.53333333333333</v>
      </c>
      <c r="M11">
        <v>178.36666666666667</v>
      </c>
    </row>
    <row r="12" spans="1:13" x14ac:dyDescent="0.35">
      <c r="A12" s="9" t="s">
        <v>97</v>
      </c>
      <c r="B12">
        <v>173.9666666666667</v>
      </c>
      <c r="C12">
        <v>209.96666666666667</v>
      </c>
      <c r="D12">
        <v>169.96666666666667</v>
      </c>
      <c r="E12">
        <v>178.4666666666667</v>
      </c>
      <c r="F12">
        <v>174.03333333333333</v>
      </c>
      <c r="G12">
        <v>176.4</v>
      </c>
      <c r="H12">
        <v>159.36666666666667</v>
      </c>
      <c r="I12">
        <v>173.63333333333335</v>
      </c>
      <c r="J12">
        <v>121.59999999999998</v>
      </c>
      <c r="K12">
        <v>212.06666666666669</v>
      </c>
      <c r="L12">
        <v>193.66666666666666</v>
      </c>
      <c r="M12">
        <v>178.5</v>
      </c>
    </row>
    <row r="13" spans="1:13" x14ac:dyDescent="0.35">
      <c r="A13" s="9" t="s">
        <v>98</v>
      </c>
      <c r="B13">
        <v>174.43333333333331</v>
      </c>
      <c r="C13">
        <v>208.36666666666665</v>
      </c>
      <c r="D13">
        <v>175.43333333333331</v>
      </c>
      <c r="E13">
        <v>177.4</v>
      </c>
      <c r="F13">
        <v>178.29999999999998</v>
      </c>
      <c r="G13">
        <v>169.6</v>
      </c>
      <c r="H13">
        <v>156.46666666666667</v>
      </c>
      <c r="I13">
        <v>171.20000000000002</v>
      </c>
      <c r="J13">
        <v>120.33333333333333</v>
      </c>
      <c r="K13">
        <v>208.86666666666667</v>
      </c>
      <c r="L13">
        <v>193.16666666666666</v>
      </c>
      <c r="M13">
        <v>177.5</v>
      </c>
    </row>
    <row r="14" spans="1:13" x14ac:dyDescent="0.35">
      <c r="A14" s="9" t="s">
        <v>99</v>
      </c>
      <c r="B14">
        <v>173.70000000000002</v>
      </c>
      <c r="C14">
        <v>211.4</v>
      </c>
      <c r="D14">
        <v>194.79999999999998</v>
      </c>
      <c r="E14">
        <v>174.69999999999996</v>
      </c>
      <c r="F14">
        <v>185.93333333333331</v>
      </c>
      <c r="G14">
        <v>158.36666666666667</v>
      </c>
      <c r="H14">
        <v>157.36666666666667</v>
      </c>
      <c r="I14">
        <v>170.93333333333331</v>
      </c>
      <c r="J14">
        <v>121.36666666666667</v>
      </c>
      <c r="K14">
        <v>207.73333333333335</v>
      </c>
      <c r="L14">
        <v>191.33333333333334</v>
      </c>
      <c r="M14">
        <v>177.06666666666669</v>
      </c>
    </row>
    <row r="15" spans="1:13" x14ac:dyDescent="0.35">
      <c r="A15" s="9" t="s">
        <v>100</v>
      </c>
      <c r="B15">
        <v>174.4666666666667</v>
      </c>
      <c r="C15">
        <v>208.36666666666665</v>
      </c>
      <c r="D15">
        <v>175.43333333333331</v>
      </c>
      <c r="E15">
        <v>177.4</v>
      </c>
      <c r="F15">
        <v>178.23333333333335</v>
      </c>
      <c r="G15">
        <v>169.6</v>
      </c>
      <c r="H15">
        <v>156.53333333333333</v>
      </c>
      <c r="I15">
        <v>171.26666666666665</v>
      </c>
      <c r="J15">
        <v>120.33333333333333</v>
      </c>
      <c r="K15">
        <v>208.86666666666667</v>
      </c>
      <c r="L15">
        <v>193.16666666666666</v>
      </c>
      <c r="M15">
        <v>177.53333333333333</v>
      </c>
    </row>
    <row r="16" spans="1:13" x14ac:dyDescent="0.35">
      <c r="A16" s="9" t="s">
        <v>101</v>
      </c>
      <c r="B16">
        <v>173.86666666666665</v>
      </c>
      <c r="C16">
        <v>215.06666666666669</v>
      </c>
      <c r="D16">
        <v>173.63333333333333</v>
      </c>
      <c r="E16">
        <v>179.5</v>
      </c>
      <c r="F16">
        <v>169.23333333333332</v>
      </c>
      <c r="G16">
        <v>172.33333333333334</v>
      </c>
      <c r="H16">
        <v>164.9</v>
      </c>
      <c r="I16">
        <v>175.79999999999998</v>
      </c>
      <c r="J16">
        <v>122.93333333333334</v>
      </c>
      <c r="K16">
        <v>216.96666666666667</v>
      </c>
      <c r="L16">
        <v>194.33333333333334</v>
      </c>
      <c r="M16">
        <v>179.66666666666666</v>
      </c>
    </row>
    <row r="17" spans="1:16" x14ac:dyDescent="0.35">
      <c r="A17" s="9" t="s">
        <v>66</v>
      </c>
      <c r="B17">
        <v>166.47948717948717</v>
      </c>
      <c r="C17">
        <v>211.73846153846148</v>
      </c>
      <c r="D17">
        <v>175.43076923076916</v>
      </c>
      <c r="E17">
        <v>172.28717948717949</v>
      </c>
      <c r="F17">
        <v>186.01794871794871</v>
      </c>
      <c r="G17">
        <v>167.95128205128205</v>
      </c>
      <c r="H17">
        <v>176.0820512820512</v>
      </c>
      <c r="I17">
        <v>169.48974358974354</v>
      </c>
      <c r="J17">
        <v>121.25384615384614</v>
      </c>
      <c r="K17">
        <v>200.77948717948721</v>
      </c>
      <c r="L17">
        <v>189.23589743589744</v>
      </c>
      <c r="M17">
        <v>177.35897435897439</v>
      </c>
    </row>
    <row r="18" spans="1:16" x14ac:dyDescent="0.35">
      <c r="A18" s="9"/>
    </row>
    <row r="19" spans="1:16" x14ac:dyDescent="0.35">
      <c r="C19" s="32" t="s">
        <v>104</v>
      </c>
      <c r="D19" s="32"/>
      <c r="E19" s="32"/>
    </row>
    <row r="22" spans="1:16" x14ac:dyDescent="0.35">
      <c r="A22" s="5" t="s">
        <v>0</v>
      </c>
      <c r="B22" s="5" t="s">
        <v>89</v>
      </c>
      <c r="C22" s="2" t="s">
        <v>191</v>
      </c>
      <c r="D22" s="2" t="s">
        <v>192</v>
      </c>
      <c r="E22" s="2" t="s">
        <v>193</v>
      </c>
      <c r="F22" s="2" t="s">
        <v>194</v>
      </c>
      <c r="G22" s="2" t="s">
        <v>195</v>
      </c>
      <c r="H22" s="2" t="s">
        <v>196</v>
      </c>
      <c r="I22" s="2" t="s">
        <v>197</v>
      </c>
      <c r="J22" s="2" t="s">
        <v>198</v>
      </c>
      <c r="K22" s="2" t="s">
        <v>199</v>
      </c>
      <c r="L22" s="2" t="s">
        <v>200</v>
      </c>
      <c r="M22" s="2" t="s">
        <v>201</v>
      </c>
      <c r="N22" s="2" t="s">
        <v>202</v>
      </c>
      <c r="O22" s="12" t="s">
        <v>102</v>
      </c>
      <c r="P22" s="12" t="s">
        <v>103</v>
      </c>
    </row>
    <row r="23" spans="1:16" x14ac:dyDescent="0.35">
      <c r="A23" s="6" t="s">
        <v>34</v>
      </c>
      <c r="B23" s="6" t="s">
        <v>93</v>
      </c>
      <c r="C23" s="14">
        <f>VLOOKUP($B23,$A$4:$M$16,2,0)</f>
        <v>155.43333333333334</v>
      </c>
      <c r="D23" s="14">
        <f t="shared" ref="D23:D34" si="0">VLOOKUP($B23,$A$4:$M$16,3,0)</f>
        <v>220</v>
      </c>
      <c r="E23" s="14">
        <f t="shared" ref="E23:E34" si="1">VLOOKUP($B23,$A$4:$M$16,4,0)</f>
        <v>171.06666666666669</v>
      </c>
      <c r="F23" s="14">
        <f t="shared" ref="F23:F34" si="2">VLOOKUP($B23,$A$4:$M$16,5,0)</f>
        <v>165.86666666666667</v>
      </c>
      <c r="G23" s="14">
        <f t="shared" ref="G23:G34" si="3">VLOOKUP($B23,$A$4:$M$16,6,0)</f>
        <v>199.20000000000002</v>
      </c>
      <c r="H23" s="14">
        <f t="shared" ref="H23:H34" si="4">VLOOKUP($B23,$A$4:$M$16,7,0)</f>
        <v>169.86666666666665</v>
      </c>
      <c r="I23" s="14">
        <f t="shared" ref="I23:I34" si="5">VLOOKUP($B23,$A$4:$M$16,8,0)</f>
        <v>187.03333333333333</v>
      </c>
      <c r="J23" s="14">
        <f t="shared" ref="J23:J34" si="6">VLOOKUP($B23,$A$4:$M$16,9,0)</f>
        <v>164.16666666666666</v>
      </c>
      <c r="K23" s="14">
        <f t="shared" ref="K23:K34" si="7">VLOOKUP($B23,$A$4:$M$16,10,0)</f>
        <v>120.13333333333333</v>
      </c>
      <c r="L23" s="14">
        <f t="shared" ref="L23:L34" si="8">VLOOKUP($B23,$A$4:$M$16,11,0)</f>
        <v>186.5</v>
      </c>
      <c r="M23" s="14">
        <f t="shared" ref="M23:M34" si="9">VLOOKUP($B23,$A$4:$M$16,12,0)</f>
        <v>184.03333333333333</v>
      </c>
      <c r="N23" s="14">
        <f t="shared" ref="N23:N34" si="10">VLOOKUP($B23,$A$4:$M$16,13,0)</f>
        <v>175.53333333333333</v>
      </c>
      <c r="O23" s="14">
        <f t="shared" ref="O23:O34" si="11">SUM(C23:N23)</f>
        <v>2098.8333333333335</v>
      </c>
      <c r="P23" s="11"/>
    </row>
    <row r="24" spans="1:16" x14ac:dyDescent="0.35">
      <c r="A24" s="6" t="s">
        <v>34</v>
      </c>
      <c r="B24" s="6" t="s">
        <v>92</v>
      </c>
      <c r="C24" s="14">
        <f t="shared" ref="C24:C34" si="12">VLOOKUP($B24,$A$4:$M$16,2,0)</f>
        <v>157</v>
      </c>
      <c r="D24" s="14">
        <f t="shared" si="0"/>
        <v>213.63333333333335</v>
      </c>
      <c r="E24" s="14">
        <f t="shared" si="1"/>
        <v>175.36666666666665</v>
      </c>
      <c r="F24" s="14">
        <f t="shared" si="2"/>
        <v>166.66666666666666</v>
      </c>
      <c r="G24" s="14">
        <f t="shared" si="3"/>
        <v>194.26666666666665</v>
      </c>
      <c r="H24" s="14">
        <f t="shared" si="4"/>
        <v>174.43333333333331</v>
      </c>
      <c r="I24" s="14">
        <f t="shared" si="5"/>
        <v>186.4</v>
      </c>
      <c r="J24" s="14">
        <f t="shared" si="6"/>
        <v>164.23333333333335</v>
      </c>
      <c r="K24" s="14">
        <f t="shared" si="7"/>
        <v>120.23333333333333</v>
      </c>
      <c r="L24" s="14">
        <f t="shared" si="8"/>
        <v>189.36666666666667</v>
      </c>
      <c r="M24" s="14">
        <f t="shared" si="9"/>
        <v>185.33333333333334</v>
      </c>
      <c r="N24" s="14">
        <f t="shared" si="10"/>
        <v>175.63333333333333</v>
      </c>
      <c r="O24" s="14">
        <f t="shared" si="11"/>
        <v>2102.5666666666666</v>
      </c>
      <c r="P24" s="11">
        <f>(O24-O23)/O23</f>
        <v>1.7787659811005102E-3</v>
      </c>
    </row>
    <row r="25" spans="1:16" x14ac:dyDescent="0.35">
      <c r="A25" s="6" t="s">
        <v>34</v>
      </c>
      <c r="B25" s="6" t="s">
        <v>90</v>
      </c>
      <c r="C25" s="14">
        <f t="shared" si="12"/>
        <v>160.63333333333333</v>
      </c>
      <c r="D25" s="14">
        <f t="shared" si="0"/>
        <v>207.16666666666666</v>
      </c>
      <c r="E25" s="14">
        <f t="shared" si="1"/>
        <v>169.36666666666665</v>
      </c>
      <c r="F25" s="14">
        <f t="shared" si="2"/>
        <v>168.13333333333333</v>
      </c>
      <c r="G25" s="14">
        <f t="shared" si="3"/>
        <v>191</v>
      </c>
      <c r="H25" s="14">
        <f t="shared" si="4"/>
        <v>173.06666666666669</v>
      </c>
      <c r="I25" s="14">
        <f t="shared" si="5"/>
        <v>190.96666666666667</v>
      </c>
      <c r="J25" s="14">
        <f t="shared" si="6"/>
        <v>167.20000000000002</v>
      </c>
      <c r="K25" s="14">
        <f t="shared" si="7"/>
        <v>121.10000000000001</v>
      </c>
      <c r="L25" s="14">
        <f t="shared" si="8"/>
        <v>192.96666666666667</v>
      </c>
      <c r="M25" s="14">
        <f t="shared" si="9"/>
        <v>186.4</v>
      </c>
      <c r="N25" s="14">
        <f t="shared" si="10"/>
        <v>176.86666666666667</v>
      </c>
      <c r="O25" s="14">
        <f t="shared" si="11"/>
        <v>2104.8666666666668</v>
      </c>
      <c r="P25" s="11">
        <f t="shared" ref="P25:P34" si="13">(O25-O24)/O24</f>
        <v>1.0939011049987391E-3</v>
      </c>
    </row>
    <row r="26" spans="1:16" x14ac:dyDescent="0.35">
      <c r="A26" s="6" t="s">
        <v>34</v>
      </c>
      <c r="B26" s="6" t="s">
        <v>96</v>
      </c>
      <c r="C26" s="14">
        <f t="shared" si="12"/>
        <v>163.76666666666665</v>
      </c>
      <c r="D26" s="14">
        <f t="shared" si="0"/>
        <v>209.86666666666665</v>
      </c>
      <c r="E26" s="14">
        <f t="shared" si="1"/>
        <v>169.86666666666667</v>
      </c>
      <c r="F26" s="14">
        <f t="shared" si="2"/>
        <v>169.76666666666665</v>
      </c>
      <c r="G26" s="14">
        <f t="shared" si="3"/>
        <v>187.36666666666667</v>
      </c>
      <c r="H26" s="14">
        <f t="shared" si="4"/>
        <v>165.76666666666665</v>
      </c>
      <c r="I26" s="14">
        <f t="shared" si="5"/>
        <v>196.5</v>
      </c>
      <c r="J26" s="14">
        <f t="shared" si="6"/>
        <v>169.1</v>
      </c>
      <c r="K26" s="14">
        <f t="shared" si="7"/>
        <v>121.83333333333333</v>
      </c>
      <c r="L26" s="14">
        <f t="shared" si="8"/>
        <v>196.66666666666666</v>
      </c>
      <c r="M26" s="14">
        <f t="shared" si="9"/>
        <v>187.53333333333333</v>
      </c>
      <c r="N26" s="14">
        <f t="shared" si="10"/>
        <v>178.36666666666667</v>
      </c>
      <c r="O26" s="14">
        <f t="shared" si="11"/>
        <v>2116.4</v>
      </c>
      <c r="P26" s="11">
        <f t="shared" si="13"/>
        <v>5.4793652804611386E-3</v>
      </c>
    </row>
    <row r="27" spans="1:16" x14ac:dyDescent="0.35">
      <c r="A27" s="6" t="s">
        <v>34</v>
      </c>
      <c r="B27" s="6" t="s">
        <v>95</v>
      </c>
      <c r="C27" s="14">
        <f t="shared" si="12"/>
        <v>165.43333333333334</v>
      </c>
      <c r="D27" s="14">
        <f t="shared" si="0"/>
        <v>211.53333333333333</v>
      </c>
      <c r="E27" s="14">
        <f t="shared" si="1"/>
        <v>171.03333333333333</v>
      </c>
      <c r="F27" s="14">
        <f t="shared" si="2"/>
        <v>170.93333333333331</v>
      </c>
      <c r="G27" s="14">
        <f t="shared" si="3"/>
        <v>185.26666666666665</v>
      </c>
      <c r="H27" s="14">
        <f t="shared" si="4"/>
        <v>163.9</v>
      </c>
      <c r="I27" s="14">
        <f t="shared" si="5"/>
        <v>204.36666666666665</v>
      </c>
      <c r="J27" s="14">
        <f t="shared" si="6"/>
        <v>169.8</v>
      </c>
      <c r="K27" s="14">
        <f t="shared" si="7"/>
        <v>122.13333333333333</v>
      </c>
      <c r="L27" s="14">
        <f t="shared" si="8"/>
        <v>199.29999999999998</v>
      </c>
      <c r="M27" s="14">
        <f t="shared" si="9"/>
        <v>188.46666666666667</v>
      </c>
      <c r="N27" s="14">
        <f t="shared" si="10"/>
        <v>180.1</v>
      </c>
      <c r="O27" s="14">
        <f t="shared" si="11"/>
        <v>2132.2666666666664</v>
      </c>
      <c r="P27" s="11">
        <f t="shared" si="13"/>
        <v>7.4970074970073389E-3</v>
      </c>
    </row>
    <row r="28" spans="1:16" x14ac:dyDescent="0.35">
      <c r="A28" s="6" t="s">
        <v>34</v>
      </c>
      <c r="B28" s="6" t="s">
        <v>94</v>
      </c>
      <c r="C28" s="14">
        <f t="shared" si="12"/>
        <v>167.56666666666669</v>
      </c>
      <c r="D28" s="14">
        <f t="shared" si="0"/>
        <v>210</v>
      </c>
      <c r="E28" s="14">
        <f t="shared" si="1"/>
        <v>181.6</v>
      </c>
      <c r="F28" s="14">
        <f t="shared" si="2"/>
        <v>172.30000000000004</v>
      </c>
      <c r="G28" s="14">
        <f t="shared" si="3"/>
        <v>187.63333333333333</v>
      </c>
      <c r="H28" s="14">
        <f t="shared" si="4"/>
        <v>160.79999999999998</v>
      </c>
      <c r="I28" s="14">
        <f t="shared" si="5"/>
        <v>186.73333333333335</v>
      </c>
      <c r="J28" s="14">
        <f t="shared" si="6"/>
        <v>170.56666666666666</v>
      </c>
      <c r="K28" s="14">
        <f t="shared" si="7"/>
        <v>122.33333333333333</v>
      </c>
      <c r="L28" s="14">
        <f t="shared" si="8"/>
        <v>202.13333333333335</v>
      </c>
      <c r="M28" s="14">
        <f t="shared" si="9"/>
        <v>189.6</v>
      </c>
      <c r="N28" s="14">
        <f t="shared" si="10"/>
        <v>178.73333333333335</v>
      </c>
      <c r="O28" s="14">
        <f t="shared" si="11"/>
        <v>2130</v>
      </c>
      <c r="P28" s="11">
        <f t="shared" si="13"/>
        <v>-1.0630315157577654E-3</v>
      </c>
    </row>
    <row r="29" spans="1:16" x14ac:dyDescent="0.35">
      <c r="A29" s="6" t="s">
        <v>34</v>
      </c>
      <c r="B29" s="6" t="s">
        <v>91</v>
      </c>
      <c r="C29" s="14">
        <f t="shared" si="12"/>
        <v>169.4</v>
      </c>
      <c r="D29" s="14">
        <f t="shared" si="0"/>
        <v>209.6</v>
      </c>
      <c r="E29" s="14">
        <f t="shared" si="1"/>
        <v>190.4</v>
      </c>
      <c r="F29" s="14">
        <f t="shared" si="2"/>
        <v>173.63333333333333</v>
      </c>
      <c r="G29" s="14">
        <f t="shared" si="3"/>
        <v>187.16666666666666</v>
      </c>
      <c r="H29" s="14">
        <f t="shared" si="4"/>
        <v>158.06666666666666</v>
      </c>
      <c r="I29" s="14">
        <f t="shared" si="5"/>
        <v>162.93333333333334</v>
      </c>
      <c r="J29" s="14">
        <f t="shared" si="6"/>
        <v>170.86666666666667</v>
      </c>
      <c r="K29" s="14">
        <f t="shared" si="7"/>
        <v>122.03333333333332</v>
      </c>
      <c r="L29" s="14">
        <f t="shared" si="8"/>
        <v>204.4</v>
      </c>
      <c r="M29" s="14">
        <f t="shared" si="9"/>
        <v>190.43333333333331</v>
      </c>
      <c r="N29" s="14">
        <f t="shared" si="10"/>
        <v>176.29999999999998</v>
      </c>
      <c r="O29" s="14">
        <f t="shared" si="11"/>
        <v>2115.2333333333336</v>
      </c>
      <c r="P29" s="11">
        <f t="shared" si="13"/>
        <v>-6.9327073552424524E-3</v>
      </c>
    </row>
    <row r="30" spans="1:16" x14ac:dyDescent="0.35">
      <c r="A30" s="6" t="s">
        <v>34</v>
      </c>
      <c r="B30" s="6" t="s">
        <v>99</v>
      </c>
      <c r="C30" s="14">
        <f t="shared" si="12"/>
        <v>173.70000000000002</v>
      </c>
      <c r="D30" s="14">
        <f t="shared" si="0"/>
        <v>211.4</v>
      </c>
      <c r="E30" s="14">
        <f t="shared" si="1"/>
        <v>194.79999999999998</v>
      </c>
      <c r="F30" s="14">
        <f t="shared" si="2"/>
        <v>174.69999999999996</v>
      </c>
      <c r="G30" s="14">
        <f t="shared" si="3"/>
        <v>185.93333333333331</v>
      </c>
      <c r="H30" s="14">
        <f t="shared" si="4"/>
        <v>158.36666666666667</v>
      </c>
      <c r="I30" s="14">
        <f t="shared" si="5"/>
        <v>157.36666666666667</v>
      </c>
      <c r="J30" s="14">
        <f t="shared" si="6"/>
        <v>170.93333333333331</v>
      </c>
      <c r="K30" s="14">
        <f t="shared" si="7"/>
        <v>121.36666666666667</v>
      </c>
      <c r="L30" s="14">
        <f t="shared" si="8"/>
        <v>207.73333333333335</v>
      </c>
      <c r="M30" s="14">
        <f t="shared" si="9"/>
        <v>191.33333333333334</v>
      </c>
      <c r="N30" s="14">
        <f t="shared" si="10"/>
        <v>177.06666666666669</v>
      </c>
      <c r="O30" s="14">
        <f t="shared" si="11"/>
        <v>2124.6999999999998</v>
      </c>
      <c r="P30" s="11">
        <f t="shared" si="13"/>
        <v>4.4754715791794006E-3</v>
      </c>
    </row>
    <row r="31" spans="1:16" x14ac:dyDescent="0.35">
      <c r="A31" s="6" t="s">
        <v>34</v>
      </c>
      <c r="B31" s="6" t="s">
        <v>98</v>
      </c>
      <c r="C31" s="14">
        <f t="shared" si="12"/>
        <v>174.43333333333331</v>
      </c>
      <c r="D31" s="14">
        <f t="shared" si="0"/>
        <v>208.36666666666665</v>
      </c>
      <c r="E31" s="14">
        <f t="shared" si="1"/>
        <v>175.43333333333331</v>
      </c>
      <c r="F31" s="14">
        <f t="shared" si="2"/>
        <v>177.4</v>
      </c>
      <c r="G31" s="14">
        <f t="shared" si="3"/>
        <v>178.29999999999998</v>
      </c>
      <c r="H31" s="14">
        <f t="shared" si="4"/>
        <v>169.6</v>
      </c>
      <c r="I31" s="14">
        <f t="shared" si="5"/>
        <v>156.46666666666667</v>
      </c>
      <c r="J31" s="14">
        <f t="shared" si="6"/>
        <v>171.20000000000002</v>
      </c>
      <c r="K31" s="14">
        <f t="shared" si="7"/>
        <v>120.33333333333333</v>
      </c>
      <c r="L31" s="14">
        <f t="shared" si="8"/>
        <v>208.86666666666667</v>
      </c>
      <c r="M31" s="14">
        <f t="shared" si="9"/>
        <v>193.16666666666666</v>
      </c>
      <c r="N31" s="14">
        <f t="shared" si="10"/>
        <v>177.5</v>
      </c>
      <c r="O31" s="14">
        <f t="shared" si="11"/>
        <v>2111.0666666666666</v>
      </c>
      <c r="P31" s="11">
        <f t="shared" si="13"/>
        <v>-6.4165921463421724E-3</v>
      </c>
    </row>
    <row r="32" spans="1:16" x14ac:dyDescent="0.35">
      <c r="A32" s="6" t="s">
        <v>34</v>
      </c>
      <c r="B32" s="6" t="s">
        <v>100</v>
      </c>
      <c r="C32" s="14">
        <f t="shared" si="12"/>
        <v>174.4666666666667</v>
      </c>
      <c r="D32" s="14">
        <f t="shared" si="0"/>
        <v>208.36666666666665</v>
      </c>
      <c r="E32" s="14">
        <f t="shared" si="1"/>
        <v>175.43333333333331</v>
      </c>
      <c r="F32" s="14">
        <f t="shared" si="2"/>
        <v>177.4</v>
      </c>
      <c r="G32" s="14">
        <f t="shared" si="3"/>
        <v>178.23333333333335</v>
      </c>
      <c r="H32" s="14">
        <f t="shared" si="4"/>
        <v>169.6</v>
      </c>
      <c r="I32" s="14">
        <f t="shared" si="5"/>
        <v>156.53333333333333</v>
      </c>
      <c r="J32" s="14">
        <f t="shared" si="6"/>
        <v>171.26666666666665</v>
      </c>
      <c r="K32" s="14">
        <f t="shared" si="7"/>
        <v>120.33333333333333</v>
      </c>
      <c r="L32" s="14">
        <f t="shared" si="8"/>
        <v>208.86666666666667</v>
      </c>
      <c r="M32" s="14">
        <f t="shared" si="9"/>
        <v>193.16666666666666</v>
      </c>
      <c r="N32" s="14">
        <f t="shared" si="10"/>
        <v>177.53333333333333</v>
      </c>
      <c r="O32" s="14">
        <f t="shared" si="11"/>
        <v>2111.2000000000003</v>
      </c>
      <c r="P32" s="11">
        <f t="shared" si="13"/>
        <v>6.3159224404882286E-5</v>
      </c>
    </row>
    <row r="33" spans="1:24" x14ac:dyDescent="0.35">
      <c r="A33" s="6" t="s">
        <v>34</v>
      </c>
      <c r="B33" s="6" t="s">
        <v>97</v>
      </c>
      <c r="C33" s="14">
        <f t="shared" si="12"/>
        <v>173.9666666666667</v>
      </c>
      <c r="D33" s="14">
        <f t="shared" si="0"/>
        <v>209.96666666666667</v>
      </c>
      <c r="E33" s="14">
        <f t="shared" si="1"/>
        <v>169.96666666666667</v>
      </c>
      <c r="F33" s="14">
        <f t="shared" si="2"/>
        <v>178.4666666666667</v>
      </c>
      <c r="G33" s="14">
        <f t="shared" si="3"/>
        <v>174.03333333333333</v>
      </c>
      <c r="H33" s="14">
        <f t="shared" si="4"/>
        <v>176.4</v>
      </c>
      <c r="I33" s="14">
        <f t="shared" si="5"/>
        <v>159.36666666666667</v>
      </c>
      <c r="J33" s="14">
        <f t="shared" si="6"/>
        <v>173.63333333333335</v>
      </c>
      <c r="K33" s="14">
        <f t="shared" si="7"/>
        <v>121.59999999999998</v>
      </c>
      <c r="L33" s="14">
        <f t="shared" si="8"/>
        <v>212.06666666666669</v>
      </c>
      <c r="M33" s="14">
        <f t="shared" si="9"/>
        <v>193.66666666666666</v>
      </c>
      <c r="N33" s="14">
        <f t="shared" si="10"/>
        <v>178.5</v>
      </c>
      <c r="O33" s="14">
        <f t="shared" si="11"/>
        <v>2121.6333333333337</v>
      </c>
      <c r="P33" s="11">
        <f t="shared" si="13"/>
        <v>4.9418971832765213E-3</v>
      </c>
      <c r="R33" s="33" t="s">
        <v>177</v>
      </c>
      <c r="S33" s="33"/>
      <c r="T33" s="33"/>
      <c r="U33" s="33"/>
      <c r="V33" s="33"/>
      <c r="W33" s="33"/>
      <c r="X33" s="33"/>
    </row>
    <row r="34" spans="1:24" x14ac:dyDescent="0.35">
      <c r="A34" s="6" t="s">
        <v>34</v>
      </c>
      <c r="B34" s="6" t="s">
        <v>101</v>
      </c>
      <c r="C34" s="14">
        <f t="shared" si="12"/>
        <v>173.86666666666665</v>
      </c>
      <c r="D34" s="14">
        <f t="shared" si="0"/>
        <v>215.06666666666669</v>
      </c>
      <c r="E34" s="14">
        <f t="shared" si="1"/>
        <v>173.63333333333333</v>
      </c>
      <c r="F34" s="14">
        <f t="shared" si="2"/>
        <v>179.5</v>
      </c>
      <c r="G34" s="14">
        <f t="shared" si="3"/>
        <v>169.23333333333332</v>
      </c>
      <c r="H34" s="14">
        <f t="shared" si="4"/>
        <v>172.33333333333334</v>
      </c>
      <c r="I34" s="14">
        <f t="shared" si="5"/>
        <v>164.9</v>
      </c>
      <c r="J34" s="14">
        <f t="shared" si="6"/>
        <v>175.79999999999998</v>
      </c>
      <c r="K34" s="14">
        <f t="shared" si="7"/>
        <v>122.93333333333334</v>
      </c>
      <c r="L34" s="14">
        <f t="shared" si="8"/>
        <v>216.96666666666667</v>
      </c>
      <c r="M34" s="14">
        <f t="shared" si="9"/>
        <v>194.33333333333334</v>
      </c>
      <c r="N34" s="14">
        <f t="shared" si="10"/>
        <v>179.66666666666666</v>
      </c>
      <c r="O34" s="14">
        <f t="shared" si="11"/>
        <v>2138.2333333333331</v>
      </c>
      <c r="P34" s="11">
        <f t="shared" si="13"/>
        <v>7.8241606309601645E-3</v>
      </c>
      <c r="R34" s="33"/>
      <c r="S34" s="33"/>
      <c r="T34" s="33"/>
      <c r="U34" s="33"/>
      <c r="V34" s="33"/>
      <c r="W34" s="33"/>
      <c r="X34" s="33"/>
    </row>
    <row r="36" spans="1:24" x14ac:dyDescent="0.35">
      <c r="O36" s="14">
        <f>((O34-O23)/O23*100)</f>
        <v>1.8772333836258066</v>
      </c>
      <c r="P36" s="34" t="s">
        <v>106</v>
      </c>
      <c r="Q36" s="34"/>
      <c r="R36" s="31" t="s">
        <v>178</v>
      </c>
      <c r="S36" s="31"/>
      <c r="T36" s="31"/>
      <c r="U36" s="31"/>
      <c r="V36" s="31"/>
      <c r="W36" s="31"/>
    </row>
    <row r="38" spans="1:24" x14ac:dyDescent="0.35">
      <c r="C38" s="32" t="s">
        <v>105</v>
      </c>
      <c r="D38" s="32"/>
      <c r="E38" s="32"/>
    </row>
    <row r="39" spans="1:24" x14ac:dyDescent="0.35">
      <c r="A39" s="5" t="s">
        <v>0</v>
      </c>
      <c r="B39" s="5" t="s">
        <v>89</v>
      </c>
      <c r="C39" s="2" t="s">
        <v>191</v>
      </c>
      <c r="D39" s="2" t="s">
        <v>192</v>
      </c>
      <c r="E39" s="2" t="s">
        <v>193</v>
      </c>
      <c r="F39" s="2" t="s">
        <v>194</v>
      </c>
      <c r="G39" s="2" t="s">
        <v>195</v>
      </c>
      <c r="H39" s="2" t="s">
        <v>51</v>
      </c>
      <c r="I39" s="2" t="s">
        <v>9</v>
      </c>
      <c r="J39" s="2" t="s">
        <v>198</v>
      </c>
      <c r="K39" s="2" t="s">
        <v>199</v>
      </c>
      <c r="L39" s="2" t="s">
        <v>200</v>
      </c>
      <c r="M39" s="2" t="s">
        <v>201</v>
      </c>
      <c r="N39" s="2" t="s">
        <v>202</v>
      </c>
    </row>
    <row r="40" spans="1:24" x14ac:dyDescent="0.35">
      <c r="A40" s="11" t="s">
        <v>50</v>
      </c>
      <c r="B40" s="13" t="s">
        <v>176</v>
      </c>
      <c r="C40" s="19">
        <f>((C34-C23)/C23)*100</f>
        <v>11.859318035599383</v>
      </c>
      <c r="D40" s="19">
        <f t="shared" ref="D40:N40" si="14">((D34-D23)/D23)*100</f>
        <v>-2.2424242424242311</v>
      </c>
      <c r="E40" s="19">
        <f t="shared" si="14"/>
        <v>1.5003897116133871</v>
      </c>
      <c r="F40" s="19">
        <f t="shared" si="14"/>
        <v>8.2194533762057826</v>
      </c>
      <c r="G40" s="19">
        <f t="shared" si="14"/>
        <v>-15.043507362784487</v>
      </c>
      <c r="H40" s="19">
        <f t="shared" si="14"/>
        <v>1.4521193092621845</v>
      </c>
      <c r="I40" s="19">
        <f t="shared" si="14"/>
        <v>-11.833897700944568</v>
      </c>
      <c r="J40" s="19">
        <f t="shared" si="14"/>
        <v>7.0862944162436508</v>
      </c>
      <c r="K40" s="19">
        <f t="shared" si="14"/>
        <v>2.3307436182020074</v>
      </c>
      <c r="L40" s="19">
        <f t="shared" si="14"/>
        <v>16.336014298480787</v>
      </c>
      <c r="M40" s="19">
        <f t="shared" si="14"/>
        <v>5.5968121717080299</v>
      </c>
      <c r="N40" s="19">
        <f t="shared" si="14"/>
        <v>2.3547284466388105</v>
      </c>
    </row>
    <row r="41" spans="1:24" x14ac:dyDescent="0.35">
      <c r="O41" s="11"/>
      <c r="P41" s="11"/>
    </row>
    <row r="42" spans="1:24" s="11" customForma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4" spans="1:24" x14ac:dyDescent="0.35">
      <c r="A44" s="4"/>
    </row>
    <row r="48" spans="1:24" x14ac:dyDescent="0.35">
      <c r="P48" s="9"/>
    </row>
    <row r="49" spans="2:18" x14ac:dyDescent="0.35">
      <c r="Q49" s="9"/>
      <c r="R49" s="9"/>
    </row>
    <row r="52" spans="2:18" x14ac:dyDescent="0.35">
      <c r="O52" s="9"/>
      <c r="P52" s="9"/>
    </row>
    <row r="53" spans="2:18" x14ac:dyDescent="0.35">
      <c r="Q53" s="9"/>
      <c r="R53" s="9"/>
    </row>
    <row r="62" spans="2:18" x14ac:dyDescent="0.35">
      <c r="B62" s="31" t="s">
        <v>179</v>
      </c>
      <c r="C62" s="31"/>
      <c r="D62" s="31"/>
    </row>
    <row r="63" spans="2:18" x14ac:dyDescent="0.35">
      <c r="B63" s="31" t="s">
        <v>180</v>
      </c>
      <c r="C63" s="31"/>
      <c r="D63" s="31"/>
    </row>
  </sheetData>
  <mergeCells count="7">
    <mergeCell ref="B62:D62"/>
    <mergeCell ref="B63:D63"/>
    <mergeCell ref="C19:E19"/>
    <mergeCell ref="C38:E38"/>
    <mergeCell ref="R33:X34"/>
    <mergeCell ref="R36:W36"/>
    <mergeCell ref="P36:Q36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71BD-8238-4682-AD5D-F82B5C33FBB3}">
  <dimension ref="A1:N69"/>
  <sheetViews>
    <sheetView workbookViewId="0">
      <selection activeCell="G5" sqref="G5"/>
    </sheetView>
  </sheetViews>
  <sheetFormatPr defaultRowHeight="14.5" x14ac:dyDescent="0.35"/>
  <cols>
    <col min="1" max="1" width="14.08984375" bestFit="1" customWidth="1"/>
    <col min="2" max="2" width="15.81640625" bestFit="1" customWidth="1"/>
    <col min="3" max="3" width="12.54296875" bestFit="1" customWidth="1"/>
    <col min="4" max="4" width="22.36328125" bestFit="1" customWidth="1"/>
    <col min="6" max="6" width="16.36328125" customWidth="1"/>
    <col min="9" max="9" width="18.1796875" customWidth="1"/>
    <col min="10" max="10" width="15.54296875" customWidth="1"/>
    <col min="11" max="11" width="10.08984375" customWidth="1"/>
    <col min="12" max="12" width="20.6328125" customWidth="1"/>
    <col min="13" max="13" width="25.08984375" customWidth="1"/>
    <col min="14" max="14" width="34.1796875" customWidth="1"/>
  </cols>
  <sheetData>
    <row r="1" spans="1:14" x14ac:dyDescent="0.35">
      <c r="A1" s="10" t="s">
        <v>1</v>
      </c>
      <c r="B1" t="s">
        <v>161</v>
      </c>
    </row>
    <row r="2" spans="1:14" x14ac:dyDescent="0.35">
      <c r="A2" s="10" t="s">
        <v>0</v>
      </c>
      <c r="B2" t="s">
        <v>34</v>
      </c>
    </row>
    <row r="4" spans="1:14" x14ac:dyDescent="0.35">
      <c r="A4" s="10" t="s">
        <v>65</v>
      </c>
      <c r="B4" t="s">
        <v>246</v>
      </c>
      <c r="C4" t="s">
        <v>247</v>
      </c>
      <c r="D4" t="s">
        <v>248</v>
      </c>
      <c r="F4" s="1" t="s">
        <v>162</v>
      </c>
      <c r="G4" s="1" t="s">
        <v>52</v>
      </c>
      <c r="H4" s="1" t="s">
        <v>23</v>
      </c>
      <c r="I4" s="1" t="s">
        <v>108</v>
      </c>
      <c r="K4" s="1" t="s">
        <v>1</v>
      </c>
      <c r="L4" s="1" t="s">
        <v>169</v>
      </c>
      <c r="M4" s="1" t="s">
        <v>170</v>
      </c>
      <c r="N4" s="1" t="s">
        <v>171</v>
      </c>
    </row>
    <row r="5" spans="1:14" x14ac:dyDescent="0.35">
      <c r="A5" s="9" t="s">
        <v>110</v>
      </c>
      <c r="B5" s="4">
        <v>1627.5000000000002</v>
      </c>
      <c r="C5" s="4">
        <v>135.19999999999999</v>
      </c>
      <c r="D5" s="4">
        <v>810.59999999999991</v>
      </c>
      <c r="F5" t="s">
        <v>117</v>
      </c>
      <c r="G5" s="4">
        <f>VLOOKUP($F5,$A$5:$D$68,2,0)</f>
        <v>1626.9</v>
      </c>
      <c r="H5" s="4">
        <f>VLOOKUP($F5,$A$5:$D$68,3,0)</f>
        <v>134.30000000000001</v>
      </c>
      <c r="I5" s="4">
        <f>VLOOKUP($F5,$A$5:$D$68,4,0)</f>
        <v>805.2</v>
      </c>
      <c r="K5" t="s">
        <v>181</v>
      </c>
      <c r="L5" s="19">
        <f>((G16-G5)/G5)*100</f>
        <v>-0.20898641588297318</v>
      </c>
      <c r="M5" s="19">
        <f t="shared" ref="M5:N5" si="0">((H16-H5)/H5)*100</f>
        <v>8.413998510796711</v>
      </c>
      <c r="N5" s="19">
        <f t="shared" si="0"/>
        <v>4.5951316443119579</v>
      </c>
    </row>
    <row r="6" spans="1:14" x14ac:dyDescent="0.35">
      <c r="A6" s="9" t="s">
        <v>111</v>
      </c>
      <c r="B6" s="4">
        <v>1667.6000000000004</v>
      </c>
      <c r="C6" s="4">
        <v>137.69999999999999</v>
      </c>
      <c r="D6" s="4">
        <v>829.09999999999991</v>
      </c>
      <c r="F6" t="s">
        <v>110</v>
      </c>
      <c r="G6" s="4">
        <f t="shared" ref="G6:G16" si="1">VLOOKUP($F6,$A$5:$D$68,2,0)</f>
        <v>1627.5000000000002</v>
      </c>
      <c r="H6" s="4">
        <f t="shared" ref="H6:H16" si="2">VLOOKUP($F6,$A$5:$D$68,3,0)</f>
        <v>135.19999999999999</v>
      </c>
      <c r="I6" s="4">
        <f t="shared" ref="I6:I16" si="3">VLOOKUP($F6,$A$5:$D$68,4,0)</f>
        <v>810.59999999999991</v>
      </c>
      <c r="K6" t="s">
        <v>166</v>
      </c>
      <c r="L6" s="19">
        <f>((G30-G20)/G20)*100</f>
        <v>8.9553154922661342</v>
      </c>
      <c r="M6" s="19">
        <f t="shared" ref="M6:N6" si="4">((H30-H20)/H20)*100</f>
        <v>3.7619699042407659</v>
      </c>
      <c r="N6" s="19">
        <f t="shared" si="4"/>
        <v>3.9521950065081022</v>
      </c>
    </row>
    <row r="7" spans="1:14" x14ac:dyDescent="0.35">
      <c r="A7" s="9" t="s">
        <v>112</v>
      </c>
      <c r="B7" s="4">
        <v>1628.9999999999998</v>
      </c>
      <c r="C7" s="4">
        <v>144.9</v>
      </c>
      <c r="D7" s="4">
        <v>842.90000000000009</v>
      </c>
      <c r="F7" t="s">
        <v>118</v>
      </c>
      <c r="G7" s="4">
        <f t="shared" si="1"/>
        <v>1629.8999999999999</v>
      </c>
      <c r="H7" s="4">
        <f t="shared" si="2"/>
        <v>136</v>
      </c>
      <c r="I7" s="4">
        <f t="shared" si="3"/>
        <v>814.6</v>
      </c>
      <c r="K7" t="s">
        <v>167</v>
      </c>
      <c r="L7" s="19">
        <f>((G45-G34)/G34)*100</f>
        <v>7.1132086200034195</v>
      </c>
      <c r="M7" s="19">
        <f t="shared" ref="M7:N7" si="5">((H45-H34)/H34)*100</f>
        <v>5.9093893630991463</v>
      </c>
      <c r="N7" s="19">
        <f t="shared" si="5"/>
        <v>4.7180536607549017</v>
      </c>
    </row>
    <row r="8" spans="1:14" x14ac:dyDescent="0.35">
      <c r="A8" s="9" t="s">
        <v>113</v>
      </c>
      <c r="B8" s="4">
        <v>1631.7999999999997</v>
      </c>
      <c r="C8" s="4">
        <v>133.80000000000001</v>
      </c>
      <c r="D8" s="4">
        <v>802</v>
      </c>
      <c r="F8" t="s">
        <v>116</v>
      </c>
      <c r="G8" s="4">
        <f t="shared" si="1"/>
        <v>1643.8000000000002</v>
      </c>
      <c r="H8" s="4">
        <f t="shared" si="2"/>
        <v>136.19999999999999</v>
      </c>
      <c r="I8" s="4">
        <f t="shared" si="3"/>
        <v>817.6</v>
      </c>
      <c r="K8" t="s">
        <v>168</v>
      </c>
      <c r="L8" s="4">
        <f>((G60-G49)/G49)*100</f>
        <v>6.0332465877104662</v>
      </c>
      <c r="M8" s="4">
        <f t="shared" ref="M8:N8" si="6">((H60-H49)/H49)*100</f>
        <v>6.4935064935064943</v>
      </c>
      <c r="N8" s="4">
        <f t="shared" si="6"/>
        <v>5.6107034958998705</v>
      </c>
    </row>
    <row r="9" spans="1:14" x14ac:dyDescent="0.35">
      <c r="A9" s="9" t="s">
        <v>114</v>
      </c>
      <c r="B9" s="4">
        <v>1650.9</v>
      </c>
      <c r="C9" s="4">
        <v>133.30000000000001</v>
      </c>
      <c r="D9" s="4">
        <v>799.3</v>
      </c>
      <c r="F9" t="s">
        <v>115</v>
      </c>
      <c r="G9" s="4">
        <f t="shared" si="1"/>
        <v>1665</v>
      </c>
      <c r="H9" s="4">
        <f t="shared" si="2"/>
        <v>137</v>
      </c>
      <c r="I9" s="4">
        <f t="shared" si="3"/>
        <v>823.40000000000009</v>
      </c>
    </row>
    <row r="10" spans="1:14" x14ac:dyDescent="0.35">
      <c r="A10" s="9" t="s">
        <v>115</v>
      </c>
      <c r="B10" s="4">
        <v>1665</v>
      </c>
      <c r="C10" s="4">
        <v>137</v>
      </c>
      <c r="D10" s="4">
        <v>823.40000000000009</v>
      </c>
      <c r="F10" t="s">
        <v>111</v>
      </c>
      <c r="G10" s="4">
        <f t="shared" si="1"/>
        <v>1667.6000000000004</v>
      </c>
      <c r="H10" s="4">
        <f t="shared" si="2"/>
        <v>137.69999999999999</v>
      </c>
      <c r="I10" s="4">
        <f t="shared" si="3"/>
        <v>829.09999999999991</v>
      </c>
    </row>
    <row r="11" spans="1:14" x14ac:dyDescent="0.35">
      <c r="A11" s="9" t="s">
        <v>116</v>
      </c>
      <c r="B11" s="4">
        <v>1643.8000000000002</v>
      </c>
      <c r="C11" s="4">
        <v>136.19999999999999</v>
      </c>
      <c r="D11" s="4">
        <v>817.6</v>
      </c>
      <c r="F11" t="s">
        <v>121</v>
      </c>
      <c r="G11" s="4">
        <f t="shared" si="1"/>
        <v>1648.7</v>
      </c>
      <c r="H11" s="4">
        <f t="shared" si="2"/>
        <v>138.4</v>
      </c>
      <c r="I11" s="4">
        <f t="shared" si="3"/>
        <v>834.2</v>
      </c>
    </row>
    <row r="12" spans="1:14" x14ac:dyDescent="0.35">
      <c r="A12" s="9" t="s">
        <v>117</v>
      </c>
      <c r="B12" s="4">
        <v>1626.9</v>
      </c>
      <c r="C12" s="4">
        <v>134.30000000000001</v>
      </c>
      <c r="D12" s="4">
        <v>805.2</v>
      </c>
      <c r="F12" t="s">
        <v>120</v>
      </c>
      <c r="G12" s="4">
        <f t="shared" si="1"/>
        <v>1642.6000000000001</v>
      </c>
      <c r="H12" s="4">
        <f t="shared" si="2"/>
        <v>142.1</v>
      </c>
      <c r="I12" s="4">
        <f t="shared" si="3"/>
        <v>844</v>
      </c>
    </row>
    <row r="13" spans="1:14" x14ac:dyDescent="0.35">
      <c r="A13" s="9" t="s">
        <v>118</v>
      </c>
      <c r="B13" s="4">
        <v>1629.8999999999999</v>
      </c>
      <c r="C13" s="4">
        <v>136</v>
      </c>
      <c r="D13" s="4">
        <v>814.6</v>
      </c>
      <c r="F13" t="s">
        <v>119</v>
      </c>
      <c r="G13" s="4">
        <f t="shared" si="1"/>
        <v>1642.2000000000003</v>
      </c>
      <c r="H13" s="4">
        <f t="shared" si="2"/>
        <v>142.1</v>
      </c>
      <c r="I13" s="4">
        <f t="shared" si="3"/>
        <v>843.8</v>
      </c>
    </row>
    <row r="14" spans="1:14" x14ac:dyDescent="0.35">
      <c r="A14" s="9" t="s">
        <v>119</v>
      </c>
      <c r="B14" s="4">
        <v>1642.2000000000003</v>
      </c>
      <c r="C14" s="4">
        <v>142.1</v>
      </c>
      <c r="D14" s="4">
        <v>843.8</v>
      </c>
      <c r="F14" t="s">
        <v>112</v>
      </c>
      <c r="G14" s="4">
        <f t="shared" si="1"/>
        <v>1628.9999999999998</v>
      </c>
      <c r="H14" s="4">
        <f t="shared" si="2"/>
        <v>144.9</v>
      </c>
      <c r="I14" s="4">
        <f t="shared" si="3"/>
        <v>842.90000000000009</v>
      </c>
    </row>
    <row r="15" spans="1:14" x14ac:dyDescent="0.35">
      <c r="A15" s="9" t="s">
        <v>120</v>
      </c>
      <c r="B15" s="4">
        <v>1642.6000000000001</v>
      </c>
      <c r="C15" s="4">
        <v>142.1</v>
      </c>
      <c r="D15" s="4">
        <v>844</v>
      </c>
      <c r="F15" t="s">
        <v>125</v>
      </c>
      <c r="G15" s="4">
        <f t="shared" si="1"/>
        <v>1620.1</v>
      </c>
      <c r="H15" s="4">
        <f t="shared" si="2"/>
        <v>145.1</v>
      </c>
      <c r="I15" s="4">
        <f t="shared" si="3"/>
        <v>841.19999999999993</v>
      </c>
    </row>
    <row r="16" spans="1:14" x14ac:dyDescent="0.35">
      <c r="A16" s="9" t="s">
        <v>121</v>
      </c>
      <c r="B16" s="4">
        <v>1648.7</v>
      </c>
      <c r="C16" s="4">
        <v>138.4</v>
      </c>
      <c r="D16" s="4">
        <v>834.2</v>
      </c>
      <c r="F16" t="s">
        <v>124</v>
      </c>
      <c r="G16" s="4">
        <f t="shared" si="1"/>
        <v>1623.5</v>
      </c>
      <c r="H16" s="4">
        <f t="shared" si="2"/>
        <v>145.6</v>
      </c>
      <c r="I16" s="4">
        <f t="shared" si="3"/>
        <v>842.19999999999993</v>
      </c>
    </row>
    <row r="17" spans="1:14" x14ac:dyDescent="0.35">
      <c r="A17" s="9" t="s">
        <v>122</v>
      </c>
      <c r="B17" s="4">
        <v>1711.6</v>
      </c>
      <c r="C17" s="4">
        <v>148.5</v>
      </c>
      <c r="D17" s="4">
        <v>855.5</v>
      </c>
      <c r="G17" s="4"/>
      <c r="H17" s="4"/>
      <c r="I17" s="4"/>
    </row>
    <row r="18" spans="1:14" x14ac:dyDescent="0.35">
      <c r="A18" s="9" t="s">
        <v>123</v>
      </c>
      <c r="B18" s="4">
        <v>1810.3000000000002</v>
      </c>
      <c r="C18" s="4">
        <v>150.4</v>
      </c>
      <c r="D18" s="4">
        <v>870.3</v>
      </c>
      <c r="F18" s="1"/>
      <c r="G18" s="1"/>
      <c r="H18" s="1"/>
      <c r="I18" s="1"/>
    </row>
    <row r="19" spans="1:14" x14ac:dyDescent="0.35">
      <c r="A19" s="9" t="s">
        <v>124</v>
      </c>
      <c r="B19" s="4">
        <v>1623.5</v>
      </c>
      <c r="C19" s="4">
        <v>145.6</v>
      </c>
      <c r="D19" s="4">
        <v>842.19999999999993</v>
      </c>
      <c r="F19" s="1" t="s">
        <v>163</v>
      </c>
      <c r="G19" s="1" t="s">
        <v>52</v>
      </c>
      <c r="H19" s="1" t="s">
        <v>23</v>
      </c>
      <c r="I19" s="1" t="s">
        <v>108</v>
      </c>
    </row>
    <row r="20" spans="1:14" x14ac:dyDescent="0.35">
      <c r="A20" s="9" t="s">
        <v>125</v>
      </c>
      <c r="B20" s="4">
        <v>1620.1</v>
      </c>
      <c r="C20" s="4">
        <v>145.1</v>
      </c>
      <c r="D20" s="4">
        <v>841.19999999999993</v>
      </c>
      <c r="F20" t="s">
        <v>128</v>
      </c>
      <c r="G20" s="4">
        <f>VLOOKUP($F20,$A$5:$D$68,2,0)</f>
        <v>1629.2</v>
      </c>
      <c r="H20" s="4">
        <f>VLOOKUP($F20,$A$5:$D$68,3,0)</f>
        <v>146.19999999999999</v>
      </c>
      <c r="I20" s="4">
        <f>VLOOKUP($F20,$A$5:$D$68,4,0)</f>
        <v>845.10000000000014</v>
      </c>
    </row>
    <row r="21" spans="1:14" x14ac:dyDescent="0.35">
      <c r="A21" s="9" t="s">
        <v>126</v>
      </c>
      <c r="B21" s="4">
        <v>1702.8</v>
      </c>
      <c r="C21" s="4">
        <v>147.9</v>
      </c>
      <c r="D21" s="4">
        <v>853.19999999999993</v>
      </c>
      <c r="F21" t="s">
        <v>129</v>
      </c>
      <c r="G21" s="4">
        <f t="shared" ref="G21:G30" si="7">VLOOKUP($F21,$A$5:$D$68,2,0)</f>
        <v>1657.9000000000003</v>
      </c>
      <c r="H21" s="4">
        <f t="shared" ref="H21:H30" si="8">VLOOKUP($F21,$A$5:$D$68,3,0)</f>
        <v>146.9</v>
      </c>
      <c r="I21" s="4">
        <f t="shared" ref="I21:I30" si="9">VLOOKUP($F21,$A$5:$D$68,4,0)</f>
        <v>848.8</v>
      </c>
    </row>
    <row r="22" spans="1:14" x14ac:dyDescent="0.35">
      <c r="A22" s="9" t="s">
        <v>127</v>
      </c>
      <c r="B22" s="4">
        <v>1679.9</v>
      </c>
      <c r="C22" s="4">
        <v>147.4</v>
      </c>
      <c r="D22" s="4">
        <v>850.1</v>
      </c>
      <c r="F22" t="s">
        <v>127</v>
      </c>
      <c r="G22" s="4">
        <f t="shared" si="7"/>
        <v>1679.9</v>
      </c>
      <c r="H22" s="4">
        <f t="shared" si="8"/>
        <v>147.4</v>
      </c>
      <c r="I22" s="4">
        <f t="shared" si="9"/>
        <v>850.1</v>
      </c>
    </row>
    <row r="23" spans="1:14" x14ac:dyDescent="0.35">
      <c r="A23" s="9" t="s">
        <v>128</v>
      </c>
      <c r="B23" s="4">
        <v>1629.2</v>
      </c>
      <c r="C23" s="4">
        <v>146.19999999999999</v>
      </c>
      <c r="D23" s="4">
        <v>845.10000000000014</v>
      </c>
      <c r="F23" t="s">
        <v>126</v>
      </c>
      <c r="G23" s="4">
        <f t="shared" si="7"/>
        <v>1702.8</v>
      </c>
      <c r="H23" s="4">
        <f t="shared" si="8"/>
        <v>147.9</v>
      </c>
      <c r="I23" s="4">
        <f t="shared" si="9"/>
        <v>853.19999999999993</v>
      </c>
    </row>
    <row r="24" spans="1:14" x14ac:dyDescent="0.35">
      <c r="A24" s="9" t="s">
        <v>129</v>
      </c>
      <c r="B24" s="4">
        <v>1657.9000000000003</v>
      </c>
      <c r="C24" s="4">
        <v>146.9</v>
      </c>
      <c r="D24" s="4">
        <v>848.8</v>
      </c>
      <c r="F24" t="s">
        <v>122</v>
      </c>
      <c r="G24" s="4">
        <f t="shared" si="7"/>
        <v>1711.6</v>
      </c>
      <c r="H24" s="4">
        <f t="shared" si="8"/>
        <v>148.5</v>
      </c>
      <c r="I24" s="4">
        <f t="shared" si="9"/>
        <v>855.5</v>
      </c>
    </row>
    <row r="25" spans="1:14" x14ac:dyDescent="0.35">
      <c r="A25" s="9" t="s">
        <v>130</v>
      </c>
      <c r="B25" s="4">
        <v>1775.6000000000001</v>
      </c>
      <c r="C25" s="4">
        <v>149.9</v>
      </c>
      <c r="D25" s="4">
        <v>864.5</v>
      </c>
      <c r="F25" t="s">
        <v>132</v>
      </c>
      <c r="G25" s="4">
        <f t="shared" si="7"/>
        <v>1722.6999999999998</v>
      </c>
      <c r="H25" s="4">
        <f t="shared" si="8"/>
        <v>149</v>
      </c>
      <c r="I25" s="4">
        <f t="shared" si="9"/>
        <v>858</v>
      </c>
    </row>
    <row r="26" spans="1:14" x14ac:dyDescent="0.35">
      <c r="A26" s="9" t="s">
        <v>131</v>
      </c>
      <c r="B26" s="4">
        <v>1750.4999999999998</v>
      </c>
      <c r="C26" s="4">
        <v>149.4</v>
      </c>
      <c r="D26" s="4">
        <v>861.3</v>
      </c>
      <c r="F26" t="s">
        <v>131</v>
      </c>
      <c r="G26" s="4">
        <f t="shared" si="7"/>
        <v>1750.4999999999998</v>
      </c>
      <c r="H26" s="4">
        <f t="shared" si="8"/>
        <v>149.4</v>
      </c>
      <c r="I26" s="4">
        <f t="shared" si="9"/>
        <v>861.3</v>
      </c>
      <c r="L26" s="31"/>
      <c r="M26" s="31"/>
      <c r="N26" s="31"/>
    </row>
    <row r="27" spans="1:14" x14ac:dyDescent="0.35">
      <c r="A27" s="9" t="s">
        <v>132</v>
      </c>
      <c r="B27" s="4">
        <v>1722.6999999999998</v>
      </c>
      <c r="C27" s="4">
        <v>149</v>
      </c>
      <c r="D27" s="4">
        <v>858</v>
      </c>
      <c r="F27" t="s">
        <v>130</v>
      </c>
      <c r="G27" s="4">
        <f t="shared" si="7"/>
        <v>1775.6000000000001</v>
      </c>
      <c r="H27" s="4">
        <f t="shared" si="8"/>
        <v>149.9</v>
      </c>
      <c r="I27" s="4">
        <f t="shared" si="9"/>
        <v>864.5</v>
      </c>
      <c r="L27" s="31" t="s">
        <v>232</v>
      </c>
      <c r="M27" s="31"/>
      <c r="N27" s="31"/>
    </row>
    <row r="28" spans="1:14" x14ac:dyDescent="0.35">
      <c r="A28" s="9" t="s">
        <v>133</v>
      </c>
      <c r="B28" s="4">
        <v>1812.6321962962963</v>
      </c>
      <c r="C28" s="4">
        <v>150.69999999999999</v>
      </c>
      <c r="D28" s="4">
        <v>875.41464814814822</v>
      </c>
      <c r="F28" t="s">
        <v>123</v>
      </c>
      <c r="G28" s="4">
        <f t="shared" si="7"/>
        <v>1810.3000000000002</v>
      </c>
      <c r="H28" s="4">
        <f t="shared" si="8"/>
        <v>150.4</v>
      </c>
      <c r="I28" s="4">
        <f t="shared" si="9"/>
        <v>870.3</v>
      </c>
      <c r="L28" s="31" t="s">
        <v>203</v>
      </c>
      <c r="M28" s="31"/>
      <c r="N28" s="31"/>
    </row>
    <row r="29" spans="1:14" x14ac:dyDescent="0.35">
      <c r="A29" s="9" t="s">
        <v>134</v>
      </c>
      <c r="B29" s="4">
        <v>1854.6</v>
      </c>
      <c r="C29" s="4">
        <v>155</v>
      </c>
      <c r="D29" s="4">
        <v>892.9</v>
      </c>
      <c r="F29" t="s">
        <v>137</v>
      </c>
      <c r="G29" s="4">
        <f t="shared" si="7"/>
        <v>1804.3</v>
      </c>
      <c r="H29" s="4">
        <f t="shared" si="8"/>
        <v>151.19999999999999</v>
      </c>
      <c r="I29" s="4">
        <f t="shared" si="9"/>
        <v>875.1</v>
      </c>
      <c r="L29" s="31" t="s">
        <v>204</v>
      </c>
      <c r="M29" s="31"/>
      <c r="N29" s="31"/>
    </row>
    <row r="30" spans="1:14" x14ac:dyDescent="0.35">
      <c r="A30" s="9" t="s">
        <v>135</v>
      </c>
      <c r="B30" s="4">
        <v>1959.9</v>
      </c>
      <c r="C30" s="4">
        <v>158.30000000000001</v>
      </c>
      <c r="D30" s="4">
        <v>904</v>
      </c>
      <c r="F30" t="s">
        <v>136</v>
      </c>
      <c r="G30" s="4">
        <f t="shared" si="7"/>
        <v>1775.1</v>
      </c>
      <c r="H30" s="4">
        <f t="shared" si="8"/>
        <v>151.69999999999999</v>
      </c>
      <c r="I30" s="4">
        <f t="shared" si="9"/>
        <v>878.50000000000011</v>
      </c>
      <c r="L30" s="31" t="s">
        <v>233</v>
      </c>
      <c r="M30" s="31"/>
    </row>
    <row r="31" spans="1:14" x14ac:dyDescent="0.35">
      <c r="A31" s="9" t="s">
        <v>136</v>
      </c>
      <c r="B31" s="4">
        <v>1775.1</v>
      </c>
      <c r="C31" s="4">
        <v>151.69999999999999</v>
      </c>
      <c r="D31" s="4">
        <v>878.50000000000011</v>
      </c>
      <c r="F31" s="4"/>
      <c r="G31" s="4"/>
      <c r="H31" s="4"/>
      <c r="I31" s="4"/>
    </row>
    <row r="32" spans="1:14" x14ac:dyDescent="0.35">
      <c r="A32" s="9" t="s">
        <v>137</v>
      </c>
      <c r="B32" s="4">
        <v>1804.3</v>
      </c>
      <c r="C32" s="4">
        <v>151.19999999999999</v>
      </c>
      <c r="D32" s="4">
        <v>875.1</v>
      </c>
      <c r="F32" s="1"/>
      <c r="G32" s="1"/>
      <c r="H32" s="1"/>
      <c r="I32" s="1"/>
    </row>
    <row r="33" spans="1:9" x14ac:dyDescent="0.35">
      <c r="A33" s="9" t="s">
        <v>138</v>
      </c>
      <c r="B33" s="4">
        <v>1827.4</v>
      </c>
      <c r="C33" s="4">
        <v>154.4</v>
      </c>
      <c r="D33" s="4">
        <v>881.4</v>
      </c>
      <c r="F33" s="1" t="s">
        <v>164</v>
      </c>
      <c r="G33" s="1" t="s">
        <v>52</v>
      </c>
      <c r="H33" s="1" t="s">
        <v>23</v>
      </c>
      <c r="I33" s="1" t="s">
        <v>108</v>
      </c>
    </row>
    <row r="34" spans="1:9" x14ac:dyDescent="0.35">
      <c r="A34" s="9" t="s">
        <v>139</v>
      </c>
      <c r="B34" s="4">
        <v>1827.4</v>
      </c>
      <c r="C34" s="4">
        <v>154.4</v>
      </c>
      <c r="D34" s="4">
        <v>881.4</v>
      </c>
      <c r="F34" t="s">
        <v>140</v>
      </c>
      <c r="G34" s="4">
        <f>VLOOKUP($F34,$A$5:$D$68,2,0)</f>
        <v>1758.7</v>
      </c>
      <c r="H34" s="4">
        <f>VLOOKUP($F34,$A$5:$D$68,3,0)</f>
        <v>152.30000000000001</v>
      </c>
      <c r="I34" s="4">
        <f>VLOOKUP($F34,$A$5:$D$68,4,0)</f>
        <v>879.59999999999991</v>
      </c>
    </row>
    <row r="35" spans="1:9" x14ac:dyDescent="0.35">
      <c r="A35" s="9" t="s">
        <v>140</v>
      </c>
      <c r="B35" s="4">
        <v>1758.7</v>
      </c>
      <c r="C35" s="4">
        <v>152.30000000000001</v>
      </c>
      <c r="D35" s="4">
        <v>879.59999999999991</v>
      </c>
      <c r="F35" t="s">
        <v>133</v>
      </c>
      <c r="G35" s="4">
        <f t="shared" ref="G35:G45" si="10">VLOOKUP($F35,$A$5:$D$68,2,0)</f>
        <v>1812.6321962962963</v>
      </c>
      <c r="H35" s="4">
        <f t="shared" ref="H35:H45" si="11">VLOOKUP($F35,$A$5:$D$68,3,0)</f>
        <v>150.69999999999999</v>
      </c>
      <c r="I35" s="4">
        <f t="shared" ref="I35:I45" si="12">VLOOKUP($F35,$A$5:$D$68,4,0)</f>
        <v>875.41464814814822</v>
      </c>
    </row>
    <row r="36" spans="1:9" x14ac:dyDescent="0.35">
      <c r="A36" s="9" t="s">
        <v>141</v>
      </c>
      <c r="B36" s="4">
        <v>1807.6210246890259</v>
      </c>
      <c r="C36" s="4">
        <v>149.90479999999999</v>
      </c>
      <c r="D36" s="4">
        <v>872.96977767799979</v>
      </c>
      <c r="F36" t="s">
        <v>141</v>
      </c>
      <c r="G36" s="4">
        <f t="shared" si="10"/>
        <v>1807.6210246890259</v>
      </c>
      <c r="H36" s="4">
        <f t="shared" si="11"/>
        <v>149.90479999999999</v>
      </c>
      <c r="I36" s="4">
        <f t="shared" si="12"/>
        <v>872.96977767799979</v>
      </c>
    </row>
    <row r="37" spans="1:9" x14ac:dyDescent="0.35">
      <c r="A37" s="9" t="s">
        <v>142</v>
      </c>
      <c r="B37" s="4">
        <v>1949.1000000000001</v>
      </c>
      <c r="C37" s="4">
        <v>157.19999999999999</v>
      </c>
      <c r="D37" s="4">
        <v>900.5</v>
      </c>
      <c r="F37" t="s">
        <v>139</v>
      </c>
      <c r="G37" s="4">
        <f t="shared" si="10"/>
        <v>1827.4</v>
      </c>
      <c r="H37" s="4">
        <f t="shared" si="11"/>
        <v>154.4</v>
      </c>
      <c r="I37" s="4">
        <f t="shared" si="12"/>
        <v>881.4</v>
      </c>
    </row>
    <row r="38" spans="1:9" x14ac:dyDescent="0.35">
      <c r="A38" s="9" t="s">
        <v>143</v>
      </c>
      <c r="B38" s="4">
        <v>1904.6000000000004</v>
      </c>
      <c r="C38" s="4">
        <v>156.30000000000001</v>
      </c>
      <c r="D38" s="4">
        <v>897.8</v>
      </c>
      <c r="F38" t="s">
        <v>138</v>
      </c>
      <c r="G38" s="4">
        <f t="shared" si="10"/>
        <v>1827.4</v>
      </c>
      <c r="H38" s="4">
        <f t="shared" si="11"/>
        <v>154.4</v>
      </c>
      <c r="I38" s="4">
        <f t="shared" si="12"/>
        <v>881.4</v>
      </c>
    </row>
    <row r="39" spans="1:9" x14ac:dyDescent="0.35">
      <c r="A39" s="9" t="s">
        <v>144</v>
      </c>
      <c r="B39" s="4">
        <v>1864.8</v>
      </c>
      <c r="C39" s="4">
        <v>155.6</v>
      </c>
      <c r="D39" s="4">
        <v>895</v>
      </c>
      <c r="F39" t="s">
        <v>134</v>
      </c>
      <c r="G39" s="4">
        <f t="shared" si="10"/>
        <v>1854.6</v>
      </c>
      <c r="H39" s="4">
        <f t="shared" si="11"/>
        <v>155</v>
      </c>
      <c r="I39" s="4">
        <f t="shared" si="12"/>
        <v>892.9</v>
      </c>
    </row>
    <row r="40" spans="1:9" x14ac:dyDescent="0.35">
      <c r="A40" s="9" t="s">
        <v>145</v>
      </c>
      <c r="B40" s="4">
        <v>1906.5</v>
      </c>
      <c r="C40" s="4">
        <v>162.30000000000001</v>
      </c>
      <c r="D40" s="4">
        <v>930.1</v>
      </c>
      <c r="F40" t="s">
        <v>144</v>
      </c>
      <c r="G40" s="4">
        <f t="shared" si="10"/>
        <v>1864.8</v>
      </c>
      <c r="H40" s="4">
        <f t="shared" si="11"/>
        <v>155.6</v>
      </c>
      <c r="I40" s="4">
        <f t="shared" si="12"/>
        <v>895</v>
      </c>
    </row>
    <row r="41" spans="1:9" x14ac:dyDescent="0.35">
      <c r="A41" s="9" t="s">
        <v>146</v>
      </c>
      <c r="B41" s="4">
        <v>1979.3000000000002</v>
      </c>
      <c r="C41" s="4">
        <v>168.4</v>
      </c>
      <c r="D41" s="4">
        <v>960</v>
      </c>
      <c r="F41" t="s">
        <v>143</v>
      </c>
      <c r="G41" s="4">
        <f t="shared" si="10"/>
        <v>1904.6000000000004</v>
      </c>
      <c r="H41" s="4">
        <f t="shared" si="11"/>
        <v>156.30000000000001</v>
      </c>
      <c r="I41" s="4">
        <f t="shared" si="12"/>
        <v>897.8</v>
      </c>
    </row>
    <row r="42" spans="1:9" x14ac:dyDescent="0.35">
      <c r="A42" s="9" t="s">
        <v>147</v>
      </c>
      <c r="B42" s="4">
        <v>2016.7</v>
      </c>
      <c r="C42" s="4">
        <v>170.6</v>
      </c>
      <c r="D42" s="4">
        <v>969.8</v>
      </c>
      <c r="F42" t="s">
        <v>142</v>
      </c>
      <c r="G42" s="4">
        <f t="shared" si="10"/>
        <v>1949.1000000000001</v>
      </c>
      <c r="H42" s="4">
        <f t="shared" si="11"/>
        <v>157.19999999999999</v>
      </c>
      <c r="I42" s="4">
        <f t="shared" si="12"/>
        <v>900.5</v>
      </c>
    </row>
    <row r="43" spans="1:9" x14ac:dyDescent="0.35">
      <c r="A43" s="9" t="s">
        <v>148</v>
      </c>
      <c r="B43" s="4">
        <v>1883.8000000000002</v>
      </c>
      <c r="C43" s="4">
        <v>161.30000000000001</v>
      </c>
      <c r="D43" s="4">
        <v>921.1</v>
      </c>
      <c r="F43" t="s">
        <v>135</v>
      </c>
      <c r="G43" s="4">
        <f t="shared" si="10"/>
        <v>1959.9</v>
      </c>
      <c r="H43" s="4">
        <f t="shared" si="11"/>
        <v>158.30000000000001</v>
      </c>
      <c r="I43" s="4">
        <f t="shared" si="12"/>
        <v>904</v>
      </c>
    </row>
    <row r="44" spans="1:9" x14ac:dyDescent="0.35">
      <c r="A44" s="9" t="s">
        <v>149</v>
      </c>
      <c r="B44" s="4">
        <v>1924.6999999999998</v>
      </c>
      <c r="C44" s="4">
        <v>159.30000000000001</v>
      </c>
      <c r="D44" s="4">
        <v>908.6</v>
      </c>
      <c r="F44" t="s">
        <v>149</v>
      </c>
      <c r="G44" s="4">
        <f t="shared" si="10"/>
        <v>1924.6999999999998</v>
      </c>
      <c r="H44" s="4">
        <f t="shared" si="11"/>
        <v>159.30000000000001</v>
      </c>
      <c r="I44" s="4">
        <f t="shared" si="12"/>
        <v>908.6</v>
      </c>
    </row>
    <row r="45" spans="1:9" x14ac:dyDescent="0.35">
      <c r="A45" s="9" t="s">
        <v>150</v>
      </c>
      <c r="B45" s="4">
        <v>1986.1000000000001</v>
      </c>
      <c r="C45" s="4">
        <v>167</v>
      </c>
      <c r="D45" s="4">
        <v>953.3</v>
      </c>
      <c r="F45" t="s">
        <v>148</v>
      </c>
      <c r="G45" s="4">
        <f t="shared" si="10"/>
        <v>1883.8000000000002</v>
      </c>
      <c r="H45" s="4">
        <f t="shared" si="11"/>
        <v>161.30000000000001</v>
      </c>
      <c r="I45" s="4">
        <f t="shared" si="12"/>
        <v>921.1</v>
      </c>
    </row>
    <row r="46" spans="1:9" x14ac:dyDescent="0.35">
      <c r="A46" s="9" t="s">
        <v>151</v>
      </c>
      <c r="B46" s="4">
        <v>1973.8999999999999</v>
      </c>
      <c r="C46" s="4">
        <v>166.3</v>
      </c>
      <c r="D46" s="4">
        <v>945.1</v>
      </c>
      <c r="G46" s="4"/>
      <c r="H46" s="4"/>
      <c r="I46" s="4"/>
    </row>
    <row r="47" spans="1:9" x14ac:dyDescent="0.35">
      <c r="A47" s="9" t="s">
        <v>152</v>
      </c>
      <c r="B47" s="4">
        <v>1882.8999999999999</v>
      </c>
      <c r="C47" s="4">
        <v>161.69999999999999</v>
      </c>
      <c r="D47" s="4">
        <v>926.8</v>
      </c>
      <c r="F47" s="1"/>
      <c r="G47" s="1"/>
      <c r="H47" s="1"/>
      <c r="I47" s="1"/>
    </row>
    <row r="48" spans="1:9" x14ac:dyDescent="0.35">
      <c r="A48" s="9" t="s">
        <v>153</v>
      </c>
      <c r="B48" s="4">
        <v>1946.4000000000003</v>
      </c>
      <c r="C48" s="4">
        <v>165.8</v>
      </c>
      <c r="D48" s="4">
        <v>942.59999999999991</v>
      </c>
      <c r="F48" s="1" t="s">
        <v>165</v>
      </c>
      <c r="G48" s="1" t="s">
        <v>52</v>
      </c>
      <c r="H48" s="1" t="s">
        <v>23</v>
      </c>
      <c r="I48" s="1" t="s">
        <v>108</v>
      </c>
    </row>
    <row r="49" spans="1:9" x14ac:dyDescent="0.35">
      <c r="A49" s="9" t="s">
        <v>154</v>
      </c>
      <c r="B49" s="4">
        <v>2030.3999999999999</v>
      </c>
      <c r="C49" s="4">
        <v>169.9</v>
      </c>
      <c r="D49" s="4">
        <v>967.9</v>
      </c>
      <c r="F49" t="s">
        <v>152</v>
      </c>
      <c r="G49" s="4">
        <f>VLOOKUP($F49,$A$5:$D$68,2,0)</f>
        <v>1882.8999999999999</v>
      </c>
      <c r="H49" s="4">
        <f>VLOOKUP($F49,$A$5:$D$68,3,0)</f>
        <v>161.69999999999999</v>
      </c>
      <c r="I49" s="4">
        <f>VLOOKUP($F49,$A$5:$D$68,4,0)</f>
        <v>926.8</v>
      </c>
    </row>
    <row r="50" spans="1:9" x14ac:dyDescent="0.35">
      <c r="A50" s="9" t="s">
        <v>155</v>
      </c>
      <c r="B50" s="4">
        <v>2012.3000000000002</v>
      </c>
      <c r="C50" s="4">
        <v>169.1</v>
      </c>
      <c r="D50" s="4">
        <v>966.79999999999984</v>
      </c>
      <c r="F50" t="s">
        <v>145</v>
      </c>
      <c r="G50" s="4">
        <f t="shared" ref="G50:G60" si="13">VLOOKUP($F50,$A$5:$D$68,2,0)</f>
        <v>1906.5</v>
      </c>
      <c r="H50" s="4">
        <f t="shared" ref="H50:H60" si="14">VLOOKUP($F50,$A$5:$D$68,3,0)</f>
        <v>162.30000000000001</v>
      </c>
      <c r="I50" s="4">
        <f t="shared" ref="I50:I60" si="15">VLOOKUP($F50,$A$5:$D$68,4,0)</f>
        <v>930.1</v>
      </c>
    </row>
    <row r="51" spans="1:9" x14ac:dyDescent="0.35">
      <c r="A51" s="9" t="s">
        <v>156</v>
      </c>
      <c r="B51" s="4">
        <v>1979.3</v>
      </c>
      <c r="C51" s="4">
        <v>168.4</v>
      </c>
      <c r="D51" s="4">
        <v>959.90000000000009</v>
      </c>
      <c r="F51" t="s">
        <v>153</v>
      </c>
      <c r="G51" s="4">
        <f t="shared" si="13"/>
        <v>1946.4000000000003</v>
      </c>
      <c r="H51" s="4">
        <f t="shared" si="14"/>
        <v>165.8</v>
      </c>
      <c r="I51" s="4">
        <f t="shared" si="15"/>
        <v>942.59999999999991</v>
      </c>
    </row>
    <row r="52" spans="1:9" x14ac:dyDescent="0.35">
      <c r="A52" s="9" t="s">
        <v>157</v>
      </c>
      <c r="B52" s="4">
        <v>2048.1000000000004</v>
      </c>
      <c r="C52" s="4">
        <v>174</v>
      </c>
      <c r="D52" s="4">
        <v>999.5</v>
      </c>
      <c r="F52" t="s">
        <v>151</v>
      </c>
      <c r="G52" s="4">
        <f t="shared" si="13"/>
        <v>1973.8999999999999</v>
      </c>
      <c r="H52" s="4">
        <f t="shared" si="14"/>
        <v>166.3</v>
      </c>
      <c r="I52" s="4">
        <f t="shared" si="15"/>
        <v>945.1</v>
      </c>
    </row>
    <row r="53" spans="1:9" x14ac:dyDescent="0.35">
      <c r="A53" s="9" t="s">
        <v>90</v>
      </c>
      <c r="B53" s="4">
        <v>2100.4</v>
      </c>
      <c r="C53" s="4">
        <v>176.8</v>
      </c>
      <c r="D53" s="4">
        <v>1019.6</v>
      </c>
      <c r="F53" t="s">
        <v>150</v>
      </c>
      <c r="G53" s="4">
        <f t="shared" si="13"/>
        <v>1986.1000000000001</v>
      </c>
      <c r="H53" s="4">
        <f t="shared" si="14"/>
        <v>167</v>
      </c>
      <c r="I53" s="4">
        <f t="shared" si="15"/>
        <v>953.3</v>
      </c>
    </row>
    <row r="54" spans="1:9" x14ac:dyDescent="0.35">
      <c r="A54" s="9" t="s">
        <v>91</v>
      </c>
      <c r="B54" s="4">
        <v>2112.4</v>
      </c>
      <c r="C54" s="4">
        <v>181.1</v>
      </c>
      <c r="D54" s="4">
        <v>1034.3</v>
      </c>
      <c r="F54" t="s">
        <v>146</v>
      </c>
      <c r="G54" s="4">
        <f t="shared" si="13"/>
        <v>1979.3000000000002</v>
      </c>
      <c r="H54" s="4">
        <f t="shared" si="14"/>
        <v>168.4</v>
      </c>
      <c r="I54" s="4">
        <f t="shared" si="15"/>
        <v>960</v>
      </c>
    </row>
    <row r="55" spans="1:9" x14ac:dyDescent="0.35">
      <c r="A55" s="9" t="s">
        <v>158</v>
      </c>
      <c r="B55" s="4">
        <v>1996.5000000000002</v>
      </c>
      <c r="C55" s="4">
        <v>172.2</v>
      </c>
      <c r="D55" s="4">
        <v>978.8</v>
      </c>
      <c r="F55" t="s">
        <v>156</v>
      </c>
      <c r="G55" s="4">
        <f t="shared" si="13"/>
        <v>1979.3</v>
      </c>
      <c r="H55" s="4">
        <f t="shared" si="14"/>
        <v>168.4</v>
      </c>
      <c r="I55" s="4">
        <f t="shared" si="15"/>
        <v>959.90000000000009</v>
      </c>
    </row>
    <row r="56" spans="1:9" x14ac:dyDescent="0.35">
      <c r="A56" s="9" t="s">
        <v>159</v>
      </c>
      <c r="B56" s="4">
        <v>1999.9</v>
      </c>
      <c r="C56" s="4">
        <v>171.4</v>
      </c>
      <c r="D56" s="4">
        <v>973.7</v>
      </c>
      <c r="F56" t="s">
        <v>155</v>
      </c>
      <c r="G56" s="4">
        <f t="shared" si="13"/>
        <v>2012.3000000000002</v>
      </c>
      <c r="H56" s="4">
        <f t="shared" si="14"/>
        <v>169.1</v>
      </c>
      <c r="I56" s="4">
        <f t="shared" si="15"/>
        <v>966.79999999999984</v>
      </c>
    </row>
    <row r="57" spans="1:9" x14ac:dyDescent="0.35">
      <c r="A57" s="9" t="s">
        <v>92</v>
      </c>
      <c r="B57" s="4">
        <v>2097.9</v>
      </c>
      <c r="C57" s="4">
        <v>176.1</v>
      </c>
      <c r="D57" s="4">
        <v>1016.1999999999999</v>
      </c>
      <c r="F57" t="s">
        <v>154</v>
      </c>
      <c r="G57" s="4">
        <f t="shared" si="13"/>
        <v>2030.3999999999999</v>
      </c>
      <c r="H57" s="4">
        <f t="shared" si="14"/>
        <v>169.9</v>
      </c>
      <c r="I57" s="4">
        <f t="shared" si="15"/>
        <v>967.9</v>
      </c>
    </row>
    <row r="58" spans="1:9" x14ac:dyDescent="0.35">
      <c r="A58" s="9" t="s">
        <v>93</v>
      </c>
      <c r="B58" s="4">
        <v>2094</v>
      </c>
      <c r="C58" s="4">
        <v>175.4</v>
      </c>
      <c r="D58" s="4">
        <v>1006.8000000000001</v>
      </c>
      <c r="F58" t="s">
        <v>147</v>
      </c>
      <c r="G58" s="4">
        <f t="shared" si="13"/>
        <v>2016.7</v>
      </c>
      <c r="H58" s="4">
        <f t="shared" si="14"/>
        <v>170.6</v>
      </c>
      <c r="I58" s="4">
        <f t="shared" si="15"/>
        <v>969.8</v>
      </c>
    </row>
    <row r="59" spans="1:9" x14ac:dyDescent="0.35">
      <c r="A59" s="9" t="s">
        <v>160</v>
      </c>
      <c r="B59" s="4">
        <v>2018.9000000000003</v>
      </c>
      <c r="C59" s="4">
        <v>173</v>
      </c>
      <c r="D59" s="4">
        <v>983.80000000000007</v>
      </c>
      <c r="F59" t="s">
        <v>159</v>
      </c>
      <c r="G59" s="4">
        <f t="shared" si="13"/>
        <v>1999.9</v>
      </c>
      <c r="H59" s="4">
        <f t="shared" si="14"/>
        <v>171.4</v>
      </c>
      <c r="I59" s="4">
        <f t="shared" si="15"/>
        <v>973.7</v>
      </c>
    </row>
    <row r="60" spans="1:9" x14ac:dyDescent="0.35">
      <c r="A60" s="9" t="s">
        <v>107</v>
      </c>
      <c r="B60" s="4">
        <v>2071.8000000000002</v>
      </c>
      <c r="C60" s="4">
        <v>174.8</v>
      </c>
      <c r="D60" s="4">
        <v>1005.6999999999999</v>
      </c>
      <c r="F60" t="s">
        <v>158</v>
      </c>
      <c r="G60" s="4">
        <f t="shared" si="13"/>
        <v>1996.5000000000002</v>
      </c>
      <c r="H60" s="4">
        <f t="shared" si="14"/>
        <v>172.2</v>
      </c>
      <c r="I60" s="4">
        <f t="shared" si="15"/>
        <v>978.8</v>
      </c>
    </row>
    <row r="61" spans="1:9" x14ac:dyDescent="0.35">
      <c r="A61" s="9" t="s">
        <v>94</v>
      </c>
      <c r="B61" s="4">
        <v>2126.3999999999996</v>
      </c>
      <c r="C61" s="4">
        <v>179.8</v>
      </c>
      <c r="D61" s="4">
        <v>1032.3</v>
      </c>
      <c r="G61" s="4"/>
      <c r="H61" s="4"/>
      <c r="I61" s="4"/>
    </row>
    <row r="62" spans="1:9" x14ac:dyDescent="0.35">
      <c r="A62" s="9" t="s">
        <v>95</v>
      </c>
      <c r="B62" s="4">
        <v>2127.4</v>
      </c>
      <c r="C62" s="4">
        <v>178.7</v>
      </c>
      <c r="D62" s="4">
        <v>1028.9000000000001</v>
      </c>
    </row>
    <row r="63" spans="1:9" x14ac:dyDescent="0.35">
      <c r="A63" s="9" t="s">
        <v>96</v>
      </c>
      <c r="B63" s="4">
        <v>2111.5</v>
      </c>
      <c r="C63" s="4">
        <v>177.8</v>
      </c>
      <c r="D63" s="4">
        <v>1023.5999999999999</v>
      </c>
    </row>
    <row r="64" spans="1:9" x14ac:dyDescent="0.35">
      <c r="A64" s="9" t="s">
        <v>97</v>
      </c>
      <c r="B64" s="4">
        <v>2116.7000000000003</v>
      </c>
      <c r="C64" s="4">
        <v>185</v>
      </c>
      <c r="D64" s="4">
        <v>1047.4000000000001</v>
      </c>
    </row>
    <row r="65" spans="1:4" x14ac:dyDescent="0.35">
      <c r="A65" s="9" t="s">
        <v>98</v>
      </c>
      <c r="B65" s="4">
        <v>2106.8000000000002</v>
      </c>
      <c r="C65" s="4">
        <v>184.4</v>
      </c>
      <c r="D65" s="4">
        <v>1043.0999999999999</v>
      </c>
    </row>
    <row r="66" spans="1:4" x14ac:dyDescent="0.35">
      <c r="A66" s="9" t="s">
        <v>99</v>
      </c>
      <c r="B66" s="4">
        <v>2121.3000000000002</v>
      </c>
      <c r="C66" s="4">
        <v>182.3</v>
      </c>
      <c r="D66" s="4">
        <v>1037.7</v>
      </c>
    </row>
    <row r="67" spans="1:4" x14ac:dyDescent="0.35">
      <c r="A67" s="9" t="s">
        <v>100</v>
      </c>
      <c r="B67" s="4">
        <v>2106.8999999999996</v>
      </c>
      <c r="C67" s="4">
        <v>184.4</v>
      </c>
      <c r="D67" s="4">
        <v>1042.8999999999999</v>
      </c>
    </row>
    <row r="68" spans="1:4" x14ac:dyDescent="0.35">
      <c r="A68" s="9" t="s">
        <v>101</v>
      </c>
      <c r="B68" s="4">
        <v>2133.5</v>
      </c>
      <c r="C68" s="4">
        <v>185.7</v>
      </c>
      <c r="D68" s="4">
        <v>1051.1999999999998</v>
      </c>
    </row>
    <row r="69" spans="1:4" x14ac:dyDescent="0.35">
      <c r="A69" s="9" t="s">
        <v>66</v>
      </c>
      <c r="B69" s="4">
        <v>119548.85322098527</v>
      </c>
      <c r="C69" s="4">
        <v>10147.304799999998</v>
      </c>
      <c r="D69" s="4">
        <v>58568.984425826158</v>
      </c>
    </row>
  </sheetData>
  <mergeCells count="5">
    <mergeCell ref="L26:N26"/>
    <mergeCell ref="L27:N27"/>
    <mergeCell ref="L28:N28"/>
    <mergeCell ref="L29:N29"/>
    <mergeCell ref="L30:M30"/>
  </mergeCell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913F-C57C-49DA-981E-487EBDAC0E52}">
  <dimension ref="A1:AE93"/>
  <sheetViews>
    <sheetView topLeftCell="A28" workbookViewId="0">
      <selection activeCell="E7" sqref="E7"/>
    </sheetView>
  </sheetViews>
  <sheetFormatPr defaultRowHeight="14.5" x14ac:dyDescent="0.35"/>
  <cols>
    <col min="1" max="1" width="36.36328125" bestFit="1" customWidth="1"/>
    <col min="2" max="2" width="15.81640625" bestFit="1" customWidth="1"/>
    <col min="3" max="3" width="10.90625" customWidth="1"/>
    <col min="4" max="4" width="13.90625" bestFit="1" customWidth="1"/>
    <col min="5" max="5" width="12.54296875" bestFit="1" customWidth="1"/>
    <col min="6" max="6" width="11.54296875" bestFit="1" customWidth="1"/>
    <col min="7" max="7" width="8.36328125" bestFit="1" customWidth="1"/>
    <col min="8" max="8" width="9" bestFit="1" customWidth="1"/>
    <col min="9" max="9" width="10.36328125" bestFit="1" customWidth="1"/>
    <col min="10" max="10" width="8.54296875" bestFit="1" customWidth="1"/>
    <col min="11" max="11" width="13.81640625" bestFit="1" customWidth="1"/>
    <col min="12" max="12" width="11.81640625" bestFit="1" customWidth="1"/>
    <col min="13" max="13" width="14.453125" bestFit="1" customWidth="1"/>
    <col min="14" max="14" width="9.08984375" bestFit="1" customWidth="1"/>
    <col min="15" max="15" width="10.90625" bestFit="1" customWidth="1"/>
    <col min="16" max="16" width="13.90625" bestFit="1" customWidth="1"/>
    <col min="17" max="17" width="12.54296875" bestFit="1" customWidth="1"/>
    <col min="18" max="18" width="11.54296875" bestFit="1" customWidth="1"/>
    <col min="19" max="19" width="8.36328125" bestFit="1" customWidth="1"/>
    <col min="20" max="20" width="9" bestFit="1" customWidth="1"/>
    <col min="21" max="21" width="10.36328125" bestFit="1" customWidth="1"/>
    <col min="22" max="22" width="8.54296875" bestFit="1" customWidth="1"/>
    <col min="23" max="23" width="13.81640625" bestFit="1" customWidth="1"/>
    <col min="24" max="24" width="11.81640625" bestFit="1" customWidth="1"/>
    <col min="25" max="25" width="14.453125" bestFit="1" customWidth="1"/>
    <col min="26" max="26" width="9.08984375" bestFit="1" customWidth="1"/>
    <col min="27" max="27" width="12.54296875" bestFit="1" customWidth="1"/>
    <col min="28" max="28" width="11.54296875" bestFit="1" customWidth="1"/>
    <col min="29" max="29" width="10.36328125" bestFit="1" customWidth="1"/>
    <col min="30" max="30" width="8.54296875" bestFit="1" customWidth="1"/>
    <col min="31" max="31" width="11.81640625" bestFit="1" customWidth="1"/>
    <col min="32" max="783" width="44.36328125" bestFit="1" customWidth="1"/>
    <col min="784" max="784" width="39.6328125" bestFit="1" customWidth="1"/>
    <col min="785" max="785" width="32.90625" bestFit="1" customWidth="1"/>
    <col min="786" max="786" width="24.6328125" bestFit="1" customWidth="1"/>
    <col min="787" max="787" width="37" bestFit="1" customWidth="1"/>
    <col min="788" max="788" width="32.36328125" bestFit="1" customWidth="1"/>
    <col min="789" max="789" width="26.7265625" bestFit="1" customWidth="1"/>
    <col min="790" max="790" width="30.90625" bestFit="1" customWidth="1"/>
    <col min="791" max="791" width="38.81640625" bestFit="1" customWidth="1"/>
    <col min="792" max="792" width="42.453125" bestFit="1" customWidth="1"/>
    <col min="793" max="793" width="27.26953125" bestFit="1" customWidth="1"/>
    <col min="794" max="794" width="42.54296875" bestFit="1" customWidth="1"/>
    <col min="795" max="795" width="48.90625" bestFit="1" customWidth="1"/>
    <col min="796" max="796" width="38.36328125" bestFit="1" customWidth="1"/>
    <col min="797" max="797" width="46.1796875" bestFit="1" customWidth="1"/>
    <col min="798" max="798" width="29" bestFit="1" customWidth="1"/>
    <col min="799" max="799" width="29.36328125" bestFit="1" customWidth="1"/>
    <col min="800" max="800" width="40.54296875" bestFit="1" customWidth="1"/>
    <col min="801" max="801" width="28.7265625" bestFit="1" customWidth="1"/>
    <col min="802" max="802" width="33.36328125" bestFit="1" customWidth="1"/>
    <col min="803" max="803" width="47.1796875" bestFit="1" customWidth="1"/>
    <col min="804" max="804" width="27.453125" bestFit="1" customWidth="1"/>
    <col min="805" max="805" width="47.453125" bestFit="1" customWidth="1"/>
    <col min="806" max="806" width="45" bestFit="1" customWidth="1"/>
    <col min="807" max="807" width="30.453125" bestFit="1" customWidth="1"/>
    <col min="808" max="808" width="43" bestFit="1" customWidth="1"/>
    <col min="809" max="809" width="34.1796875" bestFit="1" customWidth="1"/>
    <col min="810" max="810" width="33.6328125" bestFit="1" customWidth="1"/>
    <col min="811" max="3402" width="41.6328125" bestFit="1" customWidth="1"/>
    <col min="3403" max="3403" width="36.81640625" bestFit="1" customWidth="1"/>
    <col min="3404" max="3404" width="30.1796875" bestFit="1" customWidth="1"/>
    <col min="3405" max="3405" width="21.90625" bestFit="1" customWidth="1"/>
    <col min="3406" max="3406" width="34.26953125" bestFit="1" customWidth="1"/>
    <col min="3407" max="3407" width="29.6328125" bestFit="1" customWidth="1"/>
    <col min="3408" max="3408" width="23.90625" bestFit="1" customWidth="1"/>
    <col min="3409" max="3409" width="28.08984375" bestFit="1" customWidth="1"/>
    <col min="3410" max="3410" width="36" bestFit="1" customWidth="1"/>
    <col min="3411" max="3411" width="39.6328125" bestFit="1" customWidth="1"/>
    <col min="3412" max="3412" width="24.453125" bestFit="1" customWidth="1"/>
    <col min="3413" max="3413" width="39.7265625" bestFit="1" customWidth="1"/>
    <col min="3414" max="3414" width="46.1796875" bestFit="1" customWidth="1"/>
    <col min="3415" max="3415" width="35.54296875" bestFit="1" customWidth="1"/>
    <col min="3416" max="3416" width="43.36328125" bestFit="1" customWidth="1"/>
    <col min="3417" max="3417" width="26.26953125" bestFit="1" customWidth="1"/>
    <col min="3418" max="3418" width="26.54296875" bestFit="1" customWidth="1"/>
    <col min="3419" max="3419" width="37.81640625" bestFit="1" customWidth="1"/>
    <col min="3420" max="3420" width="26" bestFit="1" customWidth="1"/>
    <col min="3421" max="3421" width="30.54296875" bestFit="1" customWidth="1"/>
    <col min="3422" max="3422" width="44.36328125" bestFit="1" customWidth="1"/>
    <col min="3423" max="3423" width="24.6328125" bestFit="1" customWidth="1"/>
    <col min="3424" max="3424" width="44.6328125" bestFit="1" customWidth="1"/>
    <col min="3425" max="3425" width="42.26953125" bestFit="1" customWidth="1"/>
    <col min="3426" max="3426" width="27.6328125" bestFit="1" customWidth="1"/>
    <col min="3427" max="3427" width="40.1796875" bestFit="1" customWidth="1"/>
    <col min="3428" max="3428" width="31.36328125" bestFit="1" customWidth="1"/>
    <col min="3429" max="3429" width="30.81640625" bestFit="1" customWidth="1"/>
  </cols>
  <sheetData>
    <row r="1" spans="1:31" x14ac:dyDescent="0.35">
      <c r="A1" s="10" t="s">
        <v>0</v>
      </c>
      <c r="B1" t="s">
        <v>34</v>
      </c>
    </row>
    <row r="2" spans="1:31" x14ac:dyDescent="0.35">
      <c r="A2" s="10" t="s">
        <v>1</v>
      </c>
      <c r="B2" t="s">
        <v>161</v>
      </c>
    </row>
    <row r="4" spans="1:31" x14ac:dyDescent="0.35">
      <c r="B4" s="10" t="s">
        <v>172</v>
      </c>
    </row>
    <row r="5" spans="1:31" x14ac:dyDescent="0.35">
      <c r="A5" s="10" t="s">
        <v>80</v>
      </c>
      <c r="B5" t="s">
        <v>145</v>
      </c>
      <c r="C5" t="s">
        <v>146</v>
      </c>
      <c r="D5" t="s">
        <v>147</v>
      </c>
      <c r="E5" t="s">
        <v>148</v>
      </c>
      <c r="F5" t="s">
        <v>149</v>
      </c>
      <c r="G5" t="s">
        <v>150</v>
      </c>
      <c r="H5" t="s">
        <v>151</v>
      </c>
      <c r="I5" t="s">
        <v>152</v>
      </c>
      <c r="J5" t="s">
        <v>153</v>
      </c>
      <c r="K5" t="s">
        <v>154</v>
      </c>
      <c r="L5" t="s">
        <v>155</v>
      </c>
      <c r="M5" t="s">
        <v>156</v>
      </c>
      <c r="N5" t="s">
        <v>157</v>
      </c>
      <c r="O5" t="s">
        <v>90</v>
      </c>
      <c r="P5" t="s">
        <v>91</v>
      </c>
      <c r="Q5" t="s">
        <v>158</v>
      </c>
      <c r="R5" t="s">
        <v>159</v>
      </c>
      <c r="S5" t="s">
        <v>92</v>
      </c>
      <c r="T5" t="s">
        <v>93</v>
      </c>
      <c r="U5" t="s">
        <v>160</v>
      </c>
      <c r="V5" t="s">
        <v>107</v>
      </c>
      <c r="W5" t="s">
        <v>94</v>
      </c>
      <c r="X5" t="s">
        <v>95</v>
      </c>
      <c r="Y5" t="s">
        <v>96</v>
      </c>
      <c r="Z5" t="s">
        <v>97</v>
      </c>
      <c r="AA5" t="s">
        <v>98</v>
      </c>
      <c r="AB5" t="s">
        <v>99</v>
      </c>
      <c r="AC5" t="s">
        <v>100</v>
      </c>
      <c r="AD5" t="s">
        <v>101</v>
      </c>
      <c r="AE5" t="s">
        <v>66</v>
      </c>
    </row>
    <row r="6" spans="1:31" x14ac:dyDescent="0.35">
      <c r="A6" s="9" t="s">
        <v>205</v>
      </c>
      <c r="B6">
        <v>144.30000000000001</v>
      </c>
      <c r="C6">
        <v>146.6</v>
      </c>
      <c r="D6">
        <v>148.69999999999999</v>
      </c>
      <c r="E6">
        <v>144.30000000000001</v>
      </c>
      <c r="F6">
        <v>144.9</v>
      </c>
      <c r="G6">
        <v>146.4</v>
      </c>
      <c r="H6">
        <v>146.69999999999999</v>
      </c>
      <c r="I6">
        <v>144.1</v>
      </c>
      <c r="J6">
        <v>146.30000000000001</v>
      </c>
      <c r="K6">
        <v>148.19999999999999</v>
      </c>
      <c r="L6">
        <v>147.4</v>
      </c>
      <c r="M6">
        <v>146.6</v>
      </c>
      <c r="N6">
        <v>152.9</v>
      </c>
      <c r="O6">
        <v>160.30000000000001</v>
      </c>
      <c r="P6">
        <v>169.2</v>
      </c>
      <c r="Q6">
        <v>150</v>
      </c>
      <c r="R6">
        <v>149.5</v>
      </c>
      <c r="S6">
        <v>156.5</v>
      </c>
      <c r="T6">
        <v>155</v>
      </c>
      <c r="U6">
        <v>151.30000000000001</v>
      </c>
      <c r="V6">
        <v>154.1</v>
      </c>
      <c r="W6">
        <v>167.4</v>
      </c>
      <c r="X6">
        <v>165.2</v>
      </c>
      <c r="Y6">
        <v>163.5</v>
      </c>
      <c r="Z6">
        <v>173.8</v>
      </c>
      <c r="AA6">
        <v>174.4</v>
      </c>
      <c r="AB6">
        <v>173.8</v>
      </c>
      <c r="AC6">
        <v>174.4</v>
      </c>
      <c r="AD6">
        <v>173.7</v>
      </c>
      <c r="AE6">
        <v>155.84482758620686</v>
      </c>
    </row>
    <row r="7" spans="1:31" x14ac:dyDescent="0.35">
      <c r="A7" s="9" t="s">
        <v>206</v>
      </c>
      <c r="B7">
        <v>198</v>
      </c>
      <c r="C7">
        <v>204</v>
      </c>
      <c r="D7">
        <v>198.8</v>
      </c>
      <c r="E7">
        <v>186.5</v>
      </c>
      <c r="F7">
        <v>190.1</v>
      </c>
      <c r="G7">
        <v>206.8</v>
      </c>
      <c r="H7">
        <v>202</v>
      </c>
      <c r="I7">
        <v>192.2</v>
      </c>
      <c r="J7">
        <v>200.5</v>
      </c>
      <c r="K7">
        <v>201.6</v>
      </c>
      <c r="L7">
        <v>204.6</v>
      </c>
      <c r="M7">
        <v>204</v>
      </c>
      <c r="N7">
        <v>211.8</v>
      </c>
      <c r="O7">
        <v>206.5</v>
      </c>
      <c r="P7">
        <v>209</v>
      </c>
      <c r="Q7">
        <v>200.6</v>
      </c>
      <c r="R7">
        <v>198.7</v>
      </c>
      <c r="S7">
        <v>213</v>
      </c>
      <c r="T7">
        <v>219.4</v>
      </c>
      <c r="U7">
        <v>210.7</v>
      </c>
      <c r="V7">
        <v>217</v>
      </c>
      <c r="W7">
        <v>209.4</v>
      </c>
      <c r="X7">
        <v>210.9</v>
      </c>
      <c r="Y7">
        <v>209.2</v>
      </c>
      <c r="Z7">
        <v>209.3</v>
      </c>
      <c r="AA7">
        <v>207.7</v>
      </c>
      <c r="AB7">
        <v>210.7</v>
      </c>
      <c r="AC7">
        <v>207.7</v>
      </c>
      <c r="AD7">
        <v>214.3</v>
      </c>
      <c r="AE7">
        <v>205.34482758620683</v>
      </c>
    </row>
    <row r="8" spans="1:31" x14ac:dyDescent="0.35">
      <c r="A8" s="9" t="s">
        <v>207</v>
      </c>
      <c r="B8">
        <v>164.6</v>
      </c>
      <c r="C8">
        <v>172.8</v>
      </c>
      <c r="D8">
        <v>177.9</v>
      </c>
      <c r="E8">
        <v>168.7</v>
      </c>
      <c r="F8">
        <v>175.3</v>
      </c>
      <c r="G8">
        <v>182.2</v>
      </c>
      <c r="H8">
        <v>180.7</v>
      </c>
      <c r="I8">
        <v>163.80000000000001</v>
      </c>
      <c r="J8">
        <v>170.3</v>
      </c>
      <c r="K8">
        <v>173</v>
      </c>
      <c r="L8">
        <v>171.2</v>
      </c>
      <c r="M8">
        <v>172.8</v>
      </c>
      <c r="N8">
        <v>164.5</v>
      </c>
      <c r="O8">
        <v>169.2</v>
      </c>
      <c r="P8">
        <v>190.2</v>
      </c>
      <c r="Q8">
        <v>175.8</v>
      </c>
      <c r="R8">
        <v>178.8</v>
      </c>
      <c r="S8">
        <v>175.2</v>
      </c>
      <c r="T8">
        <v>170.8</v>
      </c>
      <c r="U8">
        <v>167.8</v>
      </c>
      <c r="V8">
        <v>162.4</v>
      </c>
      <c r="W8">
        <v>181.4</v>
      </c>
      <c r="X8">
        <v>170.9</v>
      </c>
      <c r="Y8">
        <v>169.7</v>
      </c>
      <c r="Z8">
        <v>169.6</v>
      </c>
      <c r="AA8">
        <v>175.2</v>
      </c>
      <c r="AB8">
        <v>194.5</v>
      </c>
      <c r="AC8">
        <v>175.2</v>
      </c>
      <c r="AD8">
        <v>173.2</v>
      </c>
      <c r="AE8">
        <v>173.7137931034483</v>
      </c>
    </row>
    <row r="9" spans="1:31" x14ac:dyDescent="0.35">
      <c r="A9" s="9" t="s">
        <v>208</v>
      </c>
      <c r="B9">
        <v>155.4</v>
      </c>
      <c r="C9">
        <v>158.4</v>
      </c>
      <c r="D9">
        <v>159.9</v>
      </c>
      <c r="E9">
        <v>154.69999999999999</v>
      </c>
      <c r="F9">
        <v>154.1</v>
      </c>
      <c r="G9">
        <v>157.5</v>
      </c>
      <c r="H9">
        <v>156.19999999999999</v>
      </c>
      <c r="I9">
        <v>154.9</v>
      </c>
      <c r="J9">
        <v>156.1</v>
      </c>
      <c r="K9">
        <v>159.30000000000001</v>
      </c>
      <c r="L9">
        <v>158.69999999999999</v>
      </c>
      <c r="M9">
        <v>158.4</v>
      </c>
      <c r="N9">
        <v>163.9</v>
      </c>
      <c r="O9">
        <v>168.1</v>
      </c>
      <c r="P9">
        <v>173.6</v>
      </c>
      <c r="Q9">
        <v>160.69999999999999</v>
      </c>
      <c r="R9">
        <v>160.5</v>
      </c>
      <c r="S9">
        <v>166.6</v>
      </c>
      <c r="T9">
        <v>165.8</v>
      </c>
      <c r="U9">
        <v>162.19999999999999</v>
      </c>
      <c r="V9">
        <v>164.9</v>
      </c>
      <c r="W9">
        <v>172.3</v>
      </c>
      <c r="X9">
        <v>170.9</v>
      </c>
      <c r="Y9">
        <v>169.7</v>
      </c>
      <c r="Z9">
        <v>178.4</v>
      </c>
      <c r="AA9">
        <v>177.3</v>
      </c>
      <c r="AB9">
        <v>174.6</v>
      </c>
      <c r="AC9">
        <v>177.3</v>
      </c>
      <c r="AD9">
        <v>179.5</v>
      </c>
      <c r="AE9">
        <v>164.47931034482761</v>
      </c>
    </row>
    <row r="10" spans="1:31" x14ac:dyDescent="0.35">
      <c r="A10" s="9" t="s">
        <v>209</v>
      </c>
      <c r="B10">
        <v>170.1</v>
      </c>
      <c r="C10">
        <v>188</v>
      </c>
      <c r="D10">
        <v>187.6</v>
      </c>
      <c r="E10">
        <v>158.69999999999999</v>
      </c>
      <c r="F10">
        <v>150.9</v>
      </c>
      <c r="G10">
        <v>182.1</v>
      </c>
      <c r="H10">
        <v>183.7</v>
      </c>
      <c r="I10">
        <v>163.9</v>
      </c>
      <c r="J10">
        <v>178.7</v>
      </c>
      <c r="K10">
        <v>190.1</v>
      </c>
      <c r="L10">
        <v>190.6</v>
      </c>
      <c r="M10">
        <v>188</v>
      </c>
      <c r="N10">
        <v>199.5</v>
      </c>
      <c r="O10">
        <v>192.4</v>
      </c>
      <c r="P10">
        <v>188.5</v>
      </c>
      <c r="Q10">
        <v>184.9</v>
      </c>
      <c r="R10">
        <v>184.7</v>
      </c>
      <c r="S10">
        <v>195.8</v>
      </c>
      <c r="T10">
        <v>200.9</v>
      </c>
      <c r="U10">
        <v>194.6</v>
      </c>
      <c r="V10">
        <v>202.4</v>
      </c>
      <c r="W10">
        <v>188.9</v>
      </c>
      <c r="X10">
        <v>186.5</v>
      </c>
      <c r="Y10">
        <v>188.7</v>
      </c>
      <c r="Z10">
        <v>174.9</v>
      </c>
      <c r="AA10">
        <v>179.3</v>
      </c>
      <c r="AB10">
        <v>187.2</v>
      </c>
      <c r="AC10">
        <v>179.2</v>
      </c>
      <c r="AD10">
        <v>170</v>
      </c>
      <c r="AE10">
        <v>183.8206896551724</v>
      </c>
    </row>
    <row r="11" spans="1:31" x14ac:dyDescent="0.35">
      <c r="A11" s="9" t="s">
        <v>210</v>
      </c>
      <c r="B11">
        <v>164.4</v>
      </c>
      <c r="C11">
        <v>156.80000000000001</v>
      </c>
      <c r="D11">
        <v>154.9</v>
      </c>
      <c r="E11">
        <v>150.69999999999999</v>
      </c>
      <c r="F11">
        <v>149.6</v>
      </c>
      <c r="G11">
        <v>163.9</v>
      </c>
      <c r="H11">
        <v>164.6</v>
      </c>
      <c r="I11">
        <v>153.69999999999999</v>
      </c>
      <c r="J11">
        <v>167.1</v>
      </c>
      <c r="K11">
        <v>156.5</v>
      </c>
      <c r="L11">
        <v>155.69999999999999</v>
      </c>
      <c r="M11">
        <v>156.69999999999999</v>
      </c>
      <c r="N11">
        <v>172.6</v>
      </c>
      <c r="O11">
        <v>172.9</v>
      </c>
      <c r="P11">
        <v>158</v>
      </c>
      <c r="Q11">
        <v>153.69999999999999</v>
      </c>
      <c r="R11">
        <v>153.69999999999999</v>
      </c>
      <c r="S11">
        <v>174.2</v>
      </c>
      <c r="T11">
        <v>169.7</v>
      </c>
      <c r="U11">
        <v>157.6</v>
      </c>
      <c r="V11">
        <v>171</v>
      </c>
      <c r="W11">
        <v>160.69999999999999</v>
      </c>
      <c r="X11">
        <v>163.80000000000001</v>
      </c>
      <c r="Y11">
        <v>165.7</v>
      </c>
      <c r="Z11">
        <v>176.3</v>
      </c>
      <c r="AA11">
        <v>169.5</v>
      </c>
      <c r="AB11">
        <v>158.30000000000001</v>
      </c>
      <c r="AC11">
        <v>169.5</v>
      </c>
      <c r="AD11">
        <v>172.2</v>
      </c>
      <c r="AE11">
        <v>162.55172413793099</v>
      </c>
    </row>
    <row r="12" spans="1:31" x14ac:dyDescent="0.35">
      <c r="A12" s="9" t="s">
        <v>211</v>
      </c>
      <c r="B12">
        <v>144.1</v>
      </c>
      <c r="C12">
        <v>162.19999999999999</v>
      </c>
      <c r="D12">
        <v>188.3</v>
      </c>
      <c r="E12">
        <v>160</v>
      </c>
      <c r="F12">
        <v>194.2</v>
      </c>
      <c r="G12">
        <v>164.2</v>
      </c>
      <c r="H12">
        <v>155.4</v>
      </c>
      <c r="I12">
        <v>149.5</v>
      </c>
      <c r="J12">
        <v>147.9</v>
      </c>
      <c r="K12">
        <v>199.2</v>
      </c>
      <c r="L12">
        <v>185.3</v>
      </c>
      <c r="M12">
        <v>162.30000000000001</v>
      </c>
      <c r="N12">
        <v>166.2</v>
      </c>
      <c r="O12">
        <v>186.7</v>
      </c>
      <c r="P12">
        <v>159.9</v>
      </c>
      <c r="Q12">
        <v>169.7</v>
      </c>
      <c r="R12">
        <v>174.3</v>
      </c>
      <c r="S12">
        <v>182.1</v>
      </c>
      <c r="T12">
        <v>182.3</v>
      </c>
      <c r="U12">
        <v>166.9</v>
      </c>
      <c r="V12">
        <v>174.9</v>
      </c>
      <c r="W12">
        <v>183.1</v>
      </c>
      <c r="X12">
        <v>199.7</v>
      </c>
      <c r="Y12">
        <v>191.8</v>
      </c>
      <c r="Z12">
        <v>155.4</v>
      </c>
      <c r="AA12">
        <v>152.69999999999999</v>
      </c>
      <c r="AB12">
        <v>153.9</v>
      </c>
      <c r="AC12">
        <v>152.80000000000001</v>
      </c>
      <c r="AD12">
        <v>161</v>
      </c>
      <c r="AE12">
        <v>169.86206896551721</v>
      </c>
    </row>
    <row r="13" spans="1:31" x14ac:dyDescent="0.35">
      <c r="A13" s="9" t="s">
        <v>212</v>
      </c>
      <c r="B13">
        <v>161.69999999999999</v>
      </c>
      <c r="C13">
        <v>164.1</v>
      </c>
      <c r="D13">
        <v>164.4</v>
      </c>
      <c r="E13">
        <v>158.80000000000001</v>
      </c>
      <c r="F13">
        <v>160.4</v>
      </c>
      <c r="G13">
        <v>164</v>
      </c>
      <c r="H13">
        <v>166</v>
      </c>
      <c r="I13">
        <v>159.80000000000001</v>
      </c>
      <c r="J13">
        <v>165.4</v>
      </c>
      <c r="K13">
        <v>165.3</v>
      </c>
      <c r="L13">
        <v>165.2</v>
      </c>
      <c r="M13">
        <v>164.1</v>
      </c>
      <c r="N13">
        <v>164.7</v>
      </c>
      <c r="O13">
        <v>167.2</v>
      </c>
      <c r="P13">
        <v>170.8</v>
      </c>
      <c r="Q13">
        <v>163.69999999999999</v>
      </c>
      <c r="R13">
        <v>163.9</v>
      </c>
      <c r="S13">
        <v>164.3</v>
      </c>
      <c r="T13">
        <v>164.3</v>
      </c>
      <c r="U13">
        <v>163.9</v>
      </c>
      <c r="V13">
        <v>164.7</v>
      </c>
      <c r="W13">
        <v>170.5</v>
      </c>
      <c r="X13">
        <v>169.8</v>
      </c>
      <c r="Y13">
        <v>169.1</v>
      </c>
      <c r="Z13">
        <v>173.4</v>
      </c>
      <c r="AA13">
        <v>171</v>
      </c>
      <c r="AB13">
        <v>170.9</v>
      </c>
      <c r="AC13">
        <v>171.1</v>
      </c>
      <c r="AD13">
        <v>175.6</v>
      </c>
      <c r="AE13">
        <v>166.14137931034483</v>
      </c>
    </row>
    <row r="14" spans="1:31" x14ac:dyDescent="0.35">
      <c r="A14" s="9" t="s">
        <v>213</v>
      </c>
      <c r="B14">
        <v>113.1</v>
      </c>
      <c r="C14">
        <v>119.7</v>
      </c>
      <c r="D14">
        <v>121</v>
      </c>
      <c r="E14">
        <v>112.8</v>
      </c>
      <c r="F14">
        <v>114.6</v>
      </c>
      <c r="G14">
        <v>114.5</v>
      </c>
      <c r="H14">
        <v>115.1</v>
      </c>
      <c r="I14">
        <v>112.6</v>
      </c>
      <c r="J14">
        <v>114.8</v>
      </c>
      <c r="K14">
        <v>122.4</v>
      </c>
      <c r="L14">
        <v>121.9</v>
      </c>
      <c r="M14">
        <v>119.7</v>
      </c>
      <c r="N14">
        <v>119</v>
      </c>
      <c r="O14">
        <v>120.9</v>
      </c>
      <c r="P14">
        <v>121.8</v>
      </c>
      <c r="Q14">
        <v>118.9</v>
      </c>
      <c r="R14">
        <v>120</v>
      </c>
      <c r="S14">
        <v>120</v>
      </c>
      <c r="T14">
        <v>119.9</v>
      </c>
      <c r="U14">
        <v>118.8</v>
      </c>
      <c r="V14">
        <v>119.7</v>
      </c>
      <c r="W14">
        <v>122.1</v>
      </c>
      <c r="X14">
        <v>121.9</v>
      </c>
      <c r="Y14">
        <v>121.6</v>
      </c>
      <c r="Z14">
        <v>121.3</v>
      </c>
      <c r="AA14">
        <v>120</v>
      </c>
      <c r="AB14">
        <v>121.1</v>
      </c>
      <c r="AC14">
        <v>120</v>
      </c>
      <c r="AD14">
        <v>122.7</v>
      </c>
      <c r="AE14">
        <v>119.03103448275863</v>
      </c>
    </row>
    <row r="15" spans="1:31" x14ac:dyDescent="0.35">
      <c r="A15" s="9" t="s">
        <v>214</v>
      </c>
      <c r="B15">
        <v>163.9</v>
      </c>
      <c r="C15">
        <v>168.8</v>
      </c>
      <c r="D15">
        <v>170.5</v>
      </c>
      <c r="E15">
        <v>164.2</v>
      </c>
      <c r="F15">
        <v>164</v>
      </c>
      <c r="G15">
        <v>168.3</v>
      </c>
      <c r="H15">
        <v>168.5</v>
      </c>
      <c r="I15">
        <v>163.5</v>
      </c>
      <c r="J15">
        <v>168.2</v>
      </c>
      <c r="K15">
        <v>169.6</v>
      </c>
      <c r="L15">
        <v>169.3</v>
      </c>
      <c r="M15">
        <v>168.8</v>
      </c>
      <c r="N15">
        <v>181.3</v>
      </c>
      <c r="O15">
        <v>193.6</v>
      </c>
      <c r="P15">
        <v>205.2</v>
      </c>
      <c r="Q15">
        <v>174.3</v>
      </c>
      <c r="R15">
        <v>172.1</v>
      </c>
      <c r="S15">
        <v>190</v>
      </c>
      <c r="T15">
        <v>187.1</v>
      </c>
      <c r="U15">
        <v>177.4</v>
      </c>
      <c r="V15">
        <v>184.9</v>
      </c>
      <c r="W15">
        <v>202.8</v>
      </c>
      <c r="X15">
        <v>199.9</v>
      </c>
      <c r="Y15">
        <v>197.3</v>
      </c>
      <c r="Z15">
        <v>212.9</v>
      </c>
      <c r="AA15">
        <v>209.7</v>
      </c>
      <c r="AB15">
        <v>208.4</v>
      </c>
      <c r="AC15">
        <v>209.7</v>
      </c>
      <c r="AD15">
        <v>218</v>
      </c>
      <c r="AE15">
        <v>183.86896551724135</v>
      </c>
    </row>
    <row r="16" spans="1:31" x14ac:dyDescent="0.35">
      <c r="A16" s="9" t="s">
        <v>217</v>
      </c>
      <c r="B16">
        <v>157.6</v>
      </c>
      <c r="C16">
        <v>162.69999999999999</v>
      </c>
      <c r="D16">
        <v>164.2</v>
      </c>
      <c r="E16">
        <v>155.5</v>
      </c>
      <c r="F16">
        <v>151.80000000000001</v>
      </c>
      <c r="G16">
        <v>160.9</v>
      </c>
      <c r="H16">
        <v>160</v>
      </c>
      <c r="I16">
        <v>156.5</v>
      </c>
      <c r="J16">
        <v>159.30000000000001</v>
      </c>
      <c r="K16">
        <v>163.69999999999999</v>
      </c>
      <c r="L16">
        <v>163.19999999999999</v>
      </c>
      <c r="M16">
        <v>162.69999999999999</v>
      </c>
      <c r="N16">
        <v>166.2</v>
      </c>
      <c r="O16">
        <v>168.8</v>
      </c>
      <c r="P16">
        <v>171</v>
      </c>
      <c r="Q16">
        <v>164.7</v>
      </c>
      <c r="R16">
        <v>164.3</v>
      </c>
      <c r="S16">
        <v>168.4</v>
      </c>
      <c r="T16">
        <v>167.9</v>
      </c>
      <c r="U16">
        <v>165.3</v>
      </c>
      <c r="V16">
        <v>167.1</v>
      </c>
      <c r="W16">
        <v>170.4</v>
      </c>
      <c r="X16">
        <v>169.9</v>
      </c>
      <c r="Y16">
        <v>169.4</v>
      </c>
      <c r="Z16">
        <v>172.9</v>
      </c>
      <c r="AA16">
        <v>172.3</v>
      </c>
      <c r="AB16">
        <v>171.4</v>
      </c>
      <c r="AC16">
        <v>172.3</v>
      </c>
      <c r="AD16">
        <v>173.4</v>
      </c>
      <c r="AE16">
        <v>165.30344827586208</v>
      </c>
    </row>
    <row r="17" spans="1:31" x14ac:dyDescent="0.35">
      <c r="A17" s="9" t="s">
        <v>215</v>
      </c>
      <c r="B17">
        <v>168.9</v>
      </c>
      <c r="C17">
        <v>173.9</v>
      </c>
      <c r="D17">
        <v>176.5</v>
      </c>
      <c r="E17">
        <v>167.5</v>
      </c>
      <c r="F17">
        <v>165.6</v>
      </c>
      <c r="G17">
        <v>172.2</v>
      </c>
      <c r="H17">
        <v>172.4</v>
      </c>
      <c r="I17">
        <v>168.2</v>
      </c>
      <c r="J17">
        <v>170.4</v>
      </c>
      <c r="K17">
        <v>175.5</v>
      </c>
      <c r="L17">
        <v>174.7</v>
      </c>
      <c r="M17">
        <v>173.9</v>
      </c>
      <c r="N17">
        <v>180.9</v>
      </c>
      <c r="O17">
        <v>186.3</v>
      </c>
      <c r="P17">
        <v>190.3</v>
      </c>
      <c r="Q17">
        <v>178</v>
      </c>
      <c r="R17">
        <v>177.3</v>
      </c>
      <c r="S17">
        <v>185.2</v>
      </c>
      <c r="T17">
        <v>183.9</v>
      </c>
      <c r="U17">
        <v>179.3</v>
      </c>
      <c r="V17">
        <v>182.5</v>
      </c>
      <c r="W17">
        <v>189.5</v>
      </c>
      <c r="X17">
        <v>188.3</v>
      </c>
      <c r="Y17">
        <v>187.4</v>
      </c>
      <c r="Z17">
        <v>193.5</v>
      </c>
      <c r="AA17">
        <v>193</v>
      </c>
      <c r="AB17">
        <v>191.2</v>
      </c>
      <c r="AC17">
        <v>193</v>
      </c>
      <c r="AD17">
        <v>194.2</v>
      </c>
      <c r="AE17">
        <v>180.46551724137933</v>
      </c>
    </row>
    <row r="18" spans="1:31" x14ac:dyDescent="0.35">
      <c r="A18" s="9" t="s">
        <v>216</v>
      </c>
      <c r="B18">
        <v>158</v>
      </c>
      <c r="C18">
        <v>164</v>
      </c>
      <c r="D18">
        <v>168.2</v>
      </c>
      <c r="E18">
        <v>156.9</v>
      </c>
      <c r="F18">
        <v>161</v>
      </c>
      <c r="G18">
        <v>164</v>
      </c>
      <c r="H18">
        <v>162.6</v>
      </c>
      <c r="I18">
        <v>156.69999999999999</v>
      </c>
      <c r="J18">
        <v>160.69999999999999</v>
      </c>
      <c r="K18">
        <v>169.7</v>
      </c>
      <c r="L18">
        <v>167.7</v>
      </c>
      <c r="M18">
        <v>164</v>
      </c>
      <c r="N18">
        <v>170.8</v>
      </c>
      <c r="O18">
        <v>176.3</v>
      </c>
      <c r="P18">
        <v>175.9</v>
      </c>
      <c r="Q18">
        <v>166.2</v>
      </c>
      <c r="R18">
        <v>166.4</v>
      </c>
      <c r="S18">
        <v>175</v>
      </c>
      <c r="T18">
        <v>174.9</v>
      </c>
      <c r="U18">
        <v>168.4</v>
      </c>
      <c r="V18">
        <v>173.3</v>
      </c>
      <c r="W18">
        <v>178.3</v>
      </c>
      <c r="X18">
        <v>179.6</v>
      </c>
      <c r="Y18">
        <v>177.8</v>
      </c>
      <c r="Z18">
        <v>177.9</v>
      </c>
      <c r="AA18">
        <v>177</v>
      </c>
      <c r="AB18">
        <v>176.7</v>
      </c>
      <c r="AC18">
        <v>177</v>
      </c>
      <c r="AD18">
        <v>179.1</v>
      </c>
      <c r="AE18">
        <v>169.79655172413797</v>
      </c>
    </row>
    <row r="19" spans="1:31" x14ac:dyDescent="0.35">
      <c r="A19" s="9" t="s">
        <v>218</v>
      </c>
      <c r="B19">
        <v>188.8</v>
      </c>
      <c r="C19">
        <v>192.1</v>
      </c>
      <c r="D19">
        <v>192.4</v>
      </c>
      <c r="E19">
        <v>188.3</v>
      </c>
      <c r="F19">
        <v>186.5</v>
      </c>
      <c r="G19">
        <v>191.2</v>
      </c>
      <c r="H19">
        <v>190.8</v>
      </c>
      <c r="I19">
        <v>188.1</v>
      </c>
      <c r="J19">
        <v>191.9</v>
      </c>
      <c r="K19">
        <v>192.9</v>
      </c>
      <c r="L19">
        <v>192.7</v>
      </c>
      <c r="M19">
        <v>192.1</v>
      </c>
      <c r="N19">
        <v>193.9</v>
      </c>
      <c r="O19">
        <v>195</v>
      </c>
      <c r="P19">
        <v>197.3</v>
      </c>
      <c r="Q19">
        <v>192.8</v>
      </c>
      <c r="R19">
        <v>192.2</v>
      </c>
      <c r="S19">
        <v>194.6</v>
      </c>
      <c r="T19">
        <v>194.3</v>
      </c>
      <c r="U19">
        <v>193.7</v>
      </c>
      <c r="V19">
        <v>194.1</v>
      </c>
      <c r="W19">
        <v>196.9</v>
      </c>
      <c r="X19">
        <v>196.3</v>
      </c>
      <c r="Y19">
        <v>195.9</v>
      </c>
      <c r="Z19">
        <v>200.6</v>
      </c>
      <c r="AA19">
        <v>199.5</v>
      </c>
      <c r="AB19">
        <v>198.2</v>
      </c>
      <c r="AC19">
        <v>199.5</v>
      </c>
      <c r="AD19">
        <v>201</v>
      </c>
      <c r="AE19">
        <v>193.91724137931033</v>
      </c>
    </row>
    <row r="20" spans="1:31" x14ac:dyDescent="0.35">
      <c r="A20" s="9" t="s">
        <v>219</v>
      </c>
      <c r="B20">
        <v>158.80000000000001</v>
      </c>
      <c r="C20">
        <v>164.5</v>
      </c>
      <c r="D20">
        <v>168.5</v>
      </c>
      <c r="E20">
        <v>157.19999999999999</v>
      </c>
      <c r="F20">
        <v>155.5</v>
      </c>
      <c r="G20">
        <v>162.80000000000001</v>
      </c>
      <c r="H20">
        <v>162.19999999999999</v>
      </c>
      <c r="I20">
        <v>157.80000000000001</v>
      </c>
      <c r="J20">
        <v>161.80000000000001</v>
      </c>
      <c r="K20">
        <v>167.2</v>
      </c>
      <c r="L20">
        <v>165.7</v>
      </c>
      <c r="M20">
        <v>164.6</v>
      </c>
      <c r="N20">
        <v>173.9</v>
      </c>
      <c r="O20">
        <v>179.5</v>
      </c>
      <c r="P20">
        <v>184</v>
      </c>
      <c r="Q20">
        <v>170.8</v>
      </c>
      <c r="R20">
        <v>169.9</v>
      </c>
      <c r="S20">
        <v>178.3</v>
      </c>
      <c r="T20">
        <v>177.1</v>
      </c>
      <c r="U20">
        <v>172.1</v>
      </c>
      <c r="V20">
        <v>175.6</v>
      </c>
      <c r="W20">
        <v>183.1</v>
      </c>
      <c r="X20">
        <v>181.9</v>
      </c>
      <c r="Y20">
        <v>180.9</v>
      </c>
      <c r="Z20">
        <v>186.9</v>
      </c>
      <c r="AA20">
        <v>186.2</v>
      </c>
      <c r="AB20">
        <v>184.9</v>
      </c>
      <c r="AC20">
        <v>186.1</v>
      </c>
      <c r="AD20">
        <v>187.3</v>
      </c>
      <c r="AE20">
        <v>172.58965517241381</v>
      </c>
    </row>
    <row r="21" spans="1:31" x14ac:dyDescent="0.35">
      <c r="A21" s="9" t="s">
        <v>220</v>
      </c>
      <c r="B21">
        <v>148.5</v>
      </c>
      <c r="C21">
        <v>155.30000000000001</v>
      </c>
      <c r="D21">
        <v>158.69999999999999</v>
      </c>
      <c r="E21">
        <v>147.4</v>
      </c>
      <c r="F21">
        <v>146.1</v>
      </c>
      <c r="G21">
        <v>153.1</v>
      </c>
      <c r="H21">
        <v>151.80000000000001</v>
      </c>
      <c r="I21">
        <v>147.9</v>
      </c>
      <c r="J21">
        <v>152.1</v>
      </c>
      <c r="K21">
        <v>157.4</v>
      </c>
      <c r="L21">
        <v>156.30000000000001</v>
      </c>
      <c r="M21">
        <v>155.30000000000001</v>
      </c>
      <c r="N21">
        <v>166.5</v>
      </c>
      <c r="O21">
        <v>172.7</v>
      </c>
      <c r="P21">
        <v>177</v>
      </c>
      <c r="Q21">
        <v>162.4</v>
      </c>
      <c r="R21">
        <v>160.69999999999999</v>
      </c>
      <c r="S21">
        <v>171.3</v>
      </c>
      <c r="T21">
        <v>169.9</v>
      </c>
      <c r="U21">
        <v>164.6</v>
      </c>
      <c r="V21">
        <v>168.4</v>
      </c>
      <c r="W21">
        <v>176.2</v>
      </c>
      <c r="X21">
        <v>175.3</v>
      </c>
      <c r="Y21">
        <v>174.3</v>
      </c>
      <c r="Z21">
        <v>179.2</v>
      </c>
      <c r="AA21">
        <v>178.7</v>
      </c>
      <c r="AB21">
        <v>177.6</v>
      </c>
      <c r="AC21">
        <v>178.7</v>
      </c>
      <c r="AD21">
        <v>179.7</v>
      </c>
      <c r="AE21">
        <v>164.2448275862069</v>
      </c>
    </row>
    <row r="22" spans="1:31" x14ac:dyDescent="0.35">
      <c r="A22" s="9" t="s">
        <v>221</v>
      </c>
      <c r="B22">
        <v>157.30000000000001</v>
      </c>
      <c r="C22">
        <v>163.19999999999999</v>
      </c>
      <c r="D22">
        <v>167</v>
      </c>
      <c r="E22">
        <v>155.80000000000001</v>
      </c>
      <c r="F22">
        <v>154.19999999999999</v>
      </c>
      <c r="G22">
        <v>161.4</v>
      </c>
      <c r="H22">
        <v>160.69999999999999</v>
      </c>
      <c r="I22">
        <v>156.4</v>
      </c>
      <c r="J22">
        <v>160.4</v>
      </c>
      <c r="K22">
        <v>165.8</v>
      </c>
      <c r="L22">
        <v>164.3</v>
      </c>
      <c r="M22">
        <v>163.30000000000001</v>
      </c>
      <c r="N22">
        <v>172.8</v>
      </c>
      <c r="O22">
        <v>178.5</v>
      </c>
      <c r="P22">
        <v>183</v>
      </c>
      <c r="Q22">
        <v>169.6</v>
      </c>
      <c r="R22">
        <v>168.5</v>
      </c>
      <c r="S22">
        <v>177.3</v>
      </c>
      <c r="T22">
        <v>176</v>
      </c>
      <c r="U22">
        <v>171.1</v>
      </c>
      <c r="V22">
        <v>174.6</v>
      </c>
      <c r="W22">
        <v>182.1</v>
      </c>
      <c r="X22">
        <v>181</v>
      </c>
      <c r="Y22">
        <v>179.9</v>
      </c>
      <c r="Z22">
        <v>185.7</v>
      </c>
      <c r="AA22">
        <v>185.1</v>
      </c>
      <c r="AB22">
        <v>183.8</v>
      </c>
      <c r="AC22">
        <v>185.1</v>
      </c>
      <c r="AD22">
        <v>186.2</v>
      </c>
      <c r="AE22">
        <v>171.38275862068966</v>
      </c>
    </row>
    <row r="23" spans="1:31" x14ac:dyDescent="0.35">
      <c r="A23" s="9" t="s">
        <v>222</v>
      </c>
      <c r="B23">
        <v>161.4</v>
      </c>
      <c r="C23">
        <v>162.1</v>
      </c>
      <c r="D23">
        <v>163.4</v>
      </c>
      <c r="E23">
        <v>159.80000000000001</v>
      </c>
      <c r="F23">
        <v>157.69999999999999</v>
      </c>
      <c r="G23">
        <v>161.5</v>
      </c>
      <c r="H23">
        <v>160.5</v>
      </c>
      <c r="I23">
        <v>159.9</v>
      </c>
      <c r="J23">
        <v>161.6</v>
      </c>
      <c r="K23">
        <v>164.2</v>
      </c>
      <c r="L23">
        <v>163.6</v>
      </c>
      <c r="M23">
        <v>162.1</v>
      </c>
      <c r="N23">
        <v>167</v>
      </c>
      <c r="O23">
        <v>169</v>
      </c>
      <c r="P23">
        <v>170.7</v>
      </c>
      <c r="Q23">
        <v>165.5</v>
      </c>
      <c r="R23">
        <v>164.5</v>
      </c>
      <c r="S23">
        <v>167.8</v>
      </c>
      <c r="T23">
        <v>166.8</v>
      </c>
      <c r="U23">
        <v>165.3</v>
      </c>
      <c r="V23">
        <v>167.5</v>
      </c>
      <c r="W23">
        <v>171.8</v>
      </c>
      <c r="X23">
        <v>171.2</v>
      </c>
      <c r="Y23">
        <v>169.5</v>
      </c>
      <c r="Z23">
        <v>175.2</v>
      </c>
      <c r="AA23">
        <v>173.5</v>
      </c>
      <c r="AB23">
        <v>172.1</v>
      </c>
      <c r="AC23">
        <v>173.5</v>
      </c>
      <c r="AD23">
        <v>175.6</v>
      </c>
      <c r="AE23">
        <v>166.35517241379313</v>
      </c>
    </row>
    <row r="24" spans="1:31" x14ac:dyDescent="0.35">
      <c r="A24" s="9" t="s">
        <v>223</v>
      </c>
      <c r="B24">
        <v>155.6</v>
      </c>
      <c r="C24">
        <v>162.6</v>
      </c>
      <c r="D24">
        <v>164.1</v>
      </c>
      <c r="E24">
        <v>152.4</v>
      </c>
      <c r="F24">
        <v>147.9</v>
      </c>
      <c r="G24">
        <v>160.69999999999999</v>
      </c>
      <c r="H24">
        <v>159.80000000000001</v>
      </c>
      <c r="I24">
        <v>155.5</v>
      </c>
      <c r="J24">
        <v>159.4</v>
      </c>
      <c r="K24">
        <v>163.9</v>
      </c>
      <c r="L24">
        <v>164.2</v>
      </c>
      <c r="M24">
        <v>162.6</v>
      </c>
      <c r="N24">
        <v>172.2</v>
      </c>
      <c r="O24">
        <v>178.8</v>
      </c>
      <c r="P24">
        <v>182</v>
      </c>
      <c r="Q24">
        <v>165.7</v>
      </c>
      <c r="R24">
        <v>164.2</v>
      </c>
      <c r="S24">
        <v>179.6</v>
      </c>
      <c r="T24">
        <v>176</v>
      </c>
      <c r="U24">
        <v>167.2</v>
      </c>
      <c r="V24">
        <v>174.6</v>
      </c>
      <c r="W24">
        <v>181.3</v>
      </c>
      <c r="X24">
        <v>180.5</v>
      </c>
      <c r="Y24">
        <v>179.5</v>
      </c>
      <c r="Z24">
        <v>181.7</v>
      </c>
      <c r="AA24">
        <v>182.1</v>
      </c>
      <c r="AB24">
        <v>182</v>
      </c>
      <c r="AC24">
        <v>181.9</v>
      </c>
      <c r="AD24">
        <v>182.8</v>
      </c>
      <c r="AE24">
        <v>169.68275862068967</v>
      </c>
    </row>
    <row r="25" spans="1:31" x14ac:dyDescent="0.35">
      <c r="A25" s="9" t="s">
        <v>224</v>
      </c>
      <c r="B25">
        <v>151.80000000000001</v>
      </c>
      <c r="C25">
        <v>157.5</v>
      </c>
      <c r="D25">
        <v>160.19999999999999</v>
      </c>
      <c r="E25">
        <v>150.9</v>
      </c>
      <c r="F25">
        <v>150</v>
      </c>
      <c r="G25">
        <v>155.80000000000001</v>
      </c>
      <c r="H25">
        <v>154.80000000000001</v>
      </c>
      <c r="I25">
        <v>151.19999999999999</v>
      </c>
      <c r="J25">
        <v>154.69999999999999</v>
      </c>
      <c r="K25">
        <v>159.30000000000001</v>
      </c>
      <c r="L25">
        <v>158.4</v>
      </c>
      <c r="M25">
        <v>157.5</v>
      </c>
      <c r="N25">
        <v>164</v>
      </c>
      <c r="O25">
        <v>168.5</v>
      </c>
      <c r="P25">
        <v>172.1</v>
      </c>
      <c r="Q25">
        <v>161.80000000000001</v>
      </c>
      <c r="R25">
        <v>161.1</v>
      </c>
      <c r="S25">
        <v>167.4</v>
      </c>
      <c r="T25">
        <v>166.4</v>
      </c>
      <c r="U25">
        <v>162.80000000000001</v>
      </c>
      <c r="V25">
        <v>165.2</v>
      </c>
      <c r="W25">
        <v>171.4</v>
      </c>
      <c r="X25">
        <v>170.4</v>
      </c>
      <c r="Y25">
        <v>169.5</v>
      </c>
      <c r="Z25">
        <v>174.6</v>
      </c>
      <c r="AA25">
        <v>174.2</v>
      </c>
      <c r="AB25">
        <v>172.9</v>
      </c>
      <c r="AC25">
        <v>174.2</v>
      </c>
      <c r="AD25">
        <v>175.2</v>
      </c>
      <c r="AE25">
        <v>163.23448275862069</v>
      </c>
    </row>
    <row r="26" spans="1:31" x14ac:dyDescent="0.35">
      <c r="A26" s="9" t="s">
        <v>225</v>
      </c>
      <c r="B26">
        <v>162.30000000000001</v>
      </c>
      <c r="C26">
        <v>168.4</v>
      </c>
      <c r="D26">
        <v>170.6</v>
      </c>
      <c r="E26">
        <v>161.30000000000001</v>
      </c>
      <c r="F26">
        <v>159.30000000000001</v>
      </c>
      <c r="G26">
        <v>167</v>
      </c>
      <c r="H26">
        <v>166.3</v>
      </c>
      <c r="I26">
        <v>161.69999999999999</v>
      </c>
      <c r="J26">
        <v>165.8</v>
      </c>
      <c r="K26">
        <v>169.9</v>
      </c>
      <c r="L26">
        <v>169.1</v>
      </c>
      <c r="M26">
        <v>168.4</v>
      </c>
      <c r="N26">
        <v>174</v>
      </c>
      <c r="O26">
        <v>176.8</v>
      </c>
      <c r="P26">
        <v>181.1</v>
      </c>
      <c r="Q26">
        <v>172.2</v>
      </c>
      <c r="R26">
        <v>171.4</v>
      </c>
      <c r="S26">
        <v>176.1</v>
      </c>
      <c r="T26">
        <v>175.4</v>
      </c>
      <c r="U26">
        <v>173</v>
      </c>
      <c r="V26">
        <v>174.8</v>
      </c>
      <c r="W26">
        <v>179.8</v>
      </c>
      <c r="X26">
        <v>178.7</v>
      </c>
      <c r="Y26">
        <v>177.8</v>
      </c>
      <c r="Z26">
        <v>185</v>
      </c>
      <c r="AA26">
        <v>184.4</v>
      </c>
      <c r="AB26">
        <v>182.3</v>
      </c>
      <c r="AC26">
        <v>184.4</v>
      </c>
      <c r="AD26">
        <v>185.7</v>
      </c>
      <c r="AE26">
        <v>173.20689655172413</v>
      </c>
    </row>
    <row r="27" spans="1:31" x14ac:dyDescent="0.35">
      <c r="A27" s="9" t="s">
        <v>226</v>
      </c>
      <c r="B27">
        <v>146.6</v>
      </c>
      <c r="C27">
        <v>154</v>
      </c>
      <c r="D27">
        <v>155.69999999999999</v>
      </c>
      <c r="E27">
        <v>145.1</v>
      </c>
      <c r="F27">
        <v>141.9</v>
      </c>
      <c r="G27">
        <v>153.1</v>
      </c>
      <c r="H27">
        <v>150.69999999999999</v>
      </c>
      <c r="I27">
        <v>146.19999999999999</v>
      </c>
      <c r="J27">
        <v>148.9</v>
      </c>
      <c r="K27">
        <v>154.80000000000001</v>
      </c>
      <c r="L27">
        <v>155.69999999999999</v>
      </c>
      <c r="M27">
        <v>154</v>
      </c>
      <c r="N27">
        <v>162.6</v>
      </c>
      <c r="O27">
        <v>161.9</v>
      </c>
      <c r="P27">
        <v>163.4</v>
      </c>
      <c r="Q27">
        <v>156.9</v>
      </c>
      <c r="R27">
        <v>156.5</v>
      </c>
      <c r="S27">
        <v>161.6</v>
      </c>
      <c r="T27">
        <v>161.1</v>
      </c>
      <c r="U27">
        <v>157.9</v>
      </c>
      <c r="V27">
        <v>163</v>
      </c>
      <c r="W27">
        <v>163</v>
      </c>
      <c r="X27">
        <v>162.9</v>
      </c>
      <c r="Y27">
        <v>162.30000000000001</v>
      </c>
      <c r="Z27">
        <v>164.5</v>
      </c>
      <c r="AA27">
        <v>164.2</v>
      </c>
      <c r="AB27">
        <v>163.6</v>
      </c>
      <c r="AC27">
        <v>164.2</v>
      </c>
      <c r="AD27">
        <v>164.8</v>
      </c>
      <c r="AE27">
        <v>157.27931034482759</v>
      </c>
    </row>
    <row r="28" spans="1:31" x14ac:dyDescent="0.35">
      <c r="A28" s="9" t="s">
        <v>227</v>
      </c>
      <c r="B28">
        <v>153.19999999999999</v>
      </c>
      <c r="C28">
        <v>157.6</v>
      </c>
      <c r="D28">
        <v>160.6</v>
      </c>
      <c r="E28">
        <v>151.5</v>
      </c>
      <c r="F28">
        <v>149.6</v>
      </c>
      <c r="G28">
        <v>155.30000000000001</v>
      </c>
      <c r="H28">
        <v>154.9</v>
      </c>
      <c r="I28">
        <v>152.6</v>
      </c>
      <c r="J28">
        <v>155.80000000000001</v>
      </c>
      <c r="K28">
        <v>159.80000000000001</v>
      </c>
      <c r="L28">
        <v>158.6</v>
      </c>
      <c r="M28">
        <v>157.69999999999999</v>
      </c>
      <c r="N28">
        <v>164.4</v>
      </c>
      <c r="O28">
        <v>166.9</v>
      </c>
      <c r="P28">
        <v>168.9</v>
      </c>
      <c r="Q28">
        <v>162.1</v>
      </c>
      <c r="R28">
        <v>161.19999999999999</v>
      </c>
      <c r="S28">
        <v>166.3</v>
      </c>
      <c r="T28">
        <v>165.8</v>
      </c>
      <c r="U28">
        <v>163.30000000000001</v>
      </c>
      <c r="V28">
        <v>165.1</v>
      </c>
      <c r="W28">
        <v>168.5</v>
      </c>
      <c r="X28">
        <v>168.2</v>
      </c>
      <c r="Y28">
        <v>167.6</v>
      </c>
      <c r="Z28">
        <v>170.7</v>
      </c>
      <c r="AA28">
        <v>170.3</v>
      </c>
      <c r="AB28">
        <v>169.5</v>
      </c>
      <c r="AC28">
        <v>170.3</v>
      </c>
      <c r="AD28">
        <v>171.2</v>
      </c>
      <c r="AE28">
        <v>162.32758620689654</v>
      </c>
    </row>
    <row r="29" spans="1:31" x14ac:dyDescent="0.35">
      <c r="A29" s="9" t="s">
        <v>228</v>
      </c>
      <c r="B29">
        <v>160.30000000000001</v>
      </c>
      <c r="C29">
        <v>163.80000000000001</v>
      </c>
      <c r="D29">
        <v>164.4</v>
      </c>
      <c r="E29">
        <v>159.5</v>
      </c>
      <c r="F29">
        <v>159.19999999999999</v>
      </c>
      <c r="G29">
        <v>163.19999999999999</v>
      </c>
      <c r="H29">
        <v>161.69999999999999</v>
      </c>
      <c r="I29">
        <v>160.19999999999999</v>
      </c>
      <c r="J29">
        <v>161.19999999999999</v>
      </c>
      <c r="K29">
        <v>164.3</v>
      </c>
      <c r="L29">
        <v>163.9</v>
      </c>
      <c r="M29">
        <v>163.69999999999999</v>
      </c>
      <c r="N29">
        <v>166.9</v>
      </c>
      <c r="O29">
        <v>172.3</v>
      </c>
      <c r="P29">
        <v>174.1</v>
      </c>
      <c r="Q29">
        <v>165.4</v>
      </c>
      <c r="R29">
        <v>164.7</v>
      </c>
      <c r="S29">
        <v>171.4</v>
      </c>
      <c r="T29">
        <v>169</v>
      </c>
      <c r="U29">
        <v>166</v>
      </c>
      <c r="V29">
        <v>167.9</v>
      </c>
      <c r="W29">
        <v>173.7</v>
      </c>
      <c r="X29">
        <v>173.4</v>
      </c>
      <c r="Y29">
        <v>173.1</v>
      </c>
      <c r="Z29">
        <v>176.4</v>
      </c>
      <c r="AA29">
        <v>175</v>
      </c>
      <c r="AB29">
        <v>174.3</v>
      </c>
      <c r="AC29">
        <v>175</v>
      </c>
      <c r="AD29">
        <v>177.1</v>
      </c>
      <c r="AE29">
        <v>167.62413793103448</v>
      </c>
    </row>
    <row r="30" spans="1:31" x14ac:dyDescent="0.35">
      <c r="A30" s="9" t="s">
        <v>229</v>
      </c>
      <c r="B30">
        <v>155.4</v>
      </c>
      <c r="C30">
        <v>160</v>
      </c>
      <c r="D30">
        <v>162.6</v>
      </c>
      <c r="E30">
        <v>155.80000000000001</v>
      </c>
      <c r="F30">
        <v>156.80000000000001</v>
      </c>
      <c r="G30">
        <v>160.1</v>
      </c>
      <c r="H30">
        <v>158.80000000000001</v>
      </c>
      <c r="I30">
        <v>153.80000000000001</v>
      </c>
      <c r="J30">
        <v>158.6</v>
      </c>
      <c r="K30">
        <v>162.19999999999999</v>
      </c>
      <c r="L30">
        <v>160.80000000000001</v>
      </c>
      <c r="M30">
        <v>160</v>
      </c>
      <c r="N30">
        <v>168.8</v>
      </c>
      <c r="O30">
        <v>171.2</v>
      </c>
      <c r="P30">
        <v>175.8</v>
      </c>
      <c r="Q30">
        <v>164.4</v>
      </c>
      <c r="R30">
        <v>163</v>
      </c>
      <c r="S30">
        <v>169.7</v>
      </c>
      <c r="T30">
        <v>169.4</v>
      </c>
      <c r="U30">
        <v>167.2</v>
      </c>
      <c r="V30">
        <v>168.4</v>
      </c>
      <c r="W30">
        <v>173.6</v>
      </c>
      <c r="X30">
        <v>172.1</v>
      </c>
      <c r="Y30">
        <v>170.9</v>
      </c>
      <c r="Z30">
        <v>184</v>
      </c>
      <c r="AA30">
        <v>181</v>
      </c>
      <c r="AB30">
        <v>178.6</v>
      </c>
      <c r="AC30">
        <v>181</v>
      </c>
      <c r="AD30">
        <v>185.2</v>
      </c>
      <c r="AE30">
        <v>167.21379310344827</v>
      </c>
    </row>
    <row r="31" spans="1:31" x14ac:dyDescent="0.35">
      <c r="A31" s="9" t="s">
        <v>230</v>
      </c>
      <c r="B31">
        <v>154.4</v>
      </c>
      <c r="C31">
        <v>160</v>
      </c>
      <c r="D31">
        <v>162</v>
      </c>
      <c r="E31">
        <v>153.4</v>
      </c>
      <c r="F31">
        <v>151.9</v>
      </c>
      <c r="G31">
        <v>159</v>
      </c>
      <c r="H31">
        <v>157.6</v>
      </c>
      <c r="I31">
        <v>153.80000000000001</v>
      </c>
      <c r="J31">
        <v>156.80000000000001</v>
      </c>
      <c r="K31">
        <v>161.4</v>
      </c>
      <c r="L31">
        <v>161</v>
      </c>
      <c r="M31">
        <v>160</v>
      </c>
      <c r="N31">
        <v>166.8</v>
      </c>
      <c r="O31">
        <v>169.1</v>
      </c>
      <c r="P31">
        <v>172</v>
      </c>
      <c r="Q31">
        <v>163.5</v>
      </c>
      <c r="R31">
        <v>162.69999999999999</v>
      </c>
      <c r="S31">
        <v>168.4</v>
      </c>
      <c r="T31">
        <v>167.5</v>
      </c>
      <c r="U31">
        <v>164.6</v>
      </c>
      <c r="V31">
        <v>167.5</v>
      </c>
      <c r="W31">
        <v>171.1</v>
      </c>
      <c r="X31">
        <v>170.5</v>
      </c>
      <c r="Y31">
        <v>169.7</v>
      </c>
      <c r="Z31">
        <v>175</v>
      </c>
      <c r="AA31">
        <v>174.1</v>
      </c>
      <c r="AB31">
        <v>172.8</v>
      </c>
      <c r="AC31">
        <v>174.1</v>
      </c>
      <c r="AD31">
        <v>175.7</v>
      </c>
      <c r="AE31">
        <v>164.70344827586206</v>
      </c>
    </row>
    <row r="32" spans="1:31" x14ac:dyDescent="0.35">
      <c r="A32" s="9" t="s">
        <v>231</v>
      </c>
      <c r="B32">
        <v>157.80000000000001</v>
      </c>
      <c r="C32">
        <v>163.19999999999999</v>
      </c>
      <c r="D32">
        <v>166.2</v>
      </c>
      <c r="E32">
        <v>156.6</v>
      </c>
      <c r="F32">
        <v>157.30000000000001</v>
      </c>
      <c r="G32">
        <v>162.5</v>
      </c>
      <c r="H32">
        <v>161.30000000000001</v>
      </c>
      <c r="I32">
        <v>156.80000000000001</v>
      </c>
      <c r="J32">
        <v>160.4</v>
      </c>
      <c r="K32">
        <v>166.7</v>
      </c>
      <c r="L32">
        <v>165.5</v>
      </c>
      <c r="M32">
        <v>163.19999999999999</v>
      </c>
      <c r="N32">
        <v>170.1</v>
      </c>
      <c r="O32">
        <v>174.3</v>
      </c>
      <c r="P32">
        <v>175.7</v>
      </c>
      <c r="Q32">
        <v>166.1</v>
      </c>
      <c r="R32">
        <v>165.7</v>
      </c>
      <c r="S32">
        <v>173.4</v>
      </c>
      <c r="T32">
        <v>172.6</v>
      </c>
      <c r="U32">
        <v>167.7</v>
      </c>
      <c r="V32">
        <v>171.7</v>
      </c>
      <c r="W32">
        <v>176.5</v>
      </c>
      <c r="X32">
        <v>176.7</v>
      </c>
      <c r="Y32">
        <v>175.3</v>
      </c>
      <c r="Z32">
        <v>178.1</v>
      </c>
      <c r="AA32">
        <v>177.2</v>
      </c>
      <c r="AB32">
        <v>176.5</v>
      </c>
      <c r="AC32">
        <v>177.2</v>
      </c>
      <c r="AD32">
        <v>179.1</v>
      </c>
      <c r="AE32">
        <v>168.66896551724136</v>
      </c>
    </row>
    <row r="36" spans="1:28" x14ac:dyDescent="0.35">
      <c r="A36" s="17" t="s">
        <v>173</v>
      </c>
    </row>
    <row r="37" spans="1:28" s="3" customFormat="1" x14ac:dyDescent="0.35">
      <c r="A37" s="3" t="s">
        <v>49</v>
      </c>
      <c r="B37" s="6" t="s">
        <v>145</v>
      </c>
      <c r="C37" s="6" t="s">
        <v>153</v>
      </c>
      <c r="D37" s="6" t="s">
        <v>151</v>
      </c>
      <c r="E37" s="6" t="s">
        <v>150</v>
      </c>
      <c r="F37" s="6" t="s">
        <v>146</v>
      </c>
      <c r="G37" s="6" t="s">
        <v>156</v>
      </c>
      <c r="H37" s="6" t="s">
        <v>155</v>
      </c>
      <c r="I37" s="6" t="s">
        <v>154</v>
      </c>
      <c r="J37" s="6" t="s">
        <v>147</v>
      </c>
      <c r="K37" s="6" t="s">
        <v>159</v>
      </c>
      <c r="L37" s="6" t="s">
        <v>158</v>
      </c>
      <c r="M37" s="6" t="s">
        <v>160</v>
      </c>
      <c r="N37" s="6" t="s">
        <v>157</v>
      </c>
      <c r="O37" s="6" t="s">
        <v>107</v>
      </c>
      <c r="P37" s="6" t="s">
        <v>93</v>
      </c>
      <c r="Q37" s="6" t="s">
        <v>92</v>
      </c>
      <c r="R37" s="6" t="s">
        <v>90</v>
      </c>
      <c r="S37" s="6" t="s">
        <v>96</v>
      </c>
      <c r="T37" s="6" t="s">
        <v>95</v>
      </c>
      <c r="U37" s="6" t="s">
        <v>94</v>
      </c>
      <c r="V37" s="6" t="s">
        <v>91</v>
      </c>
      <c r="W37" s="6" t="s">
        <v>99</v>
      </c>
      <c r="X37" s="6" t="s">
        <v>98</v>
      </c>
      <c r="Y37" s="6" t="s">
        <v>100</v>
      </c>
      <c r="Z37" s="16"/>
      <c r="AA37" s="16"/>
      <c r="AB37" s="16"/>
    </row>
    <row r="38" spans="1:28" x14ac:dyDescent="0.35">
      <c r="A38" s="9" t="s">
        <v>205</v>
      </c>
      <c r="B38">
        <f>HLOOKUP(B$37,$B$5:$AD$32,2,0)</f>
        <v>144.30000000000001</v>
      </c>
      <c r="C38">
        <f t="shared" ref="C38:Y38" si="0">HLOOKUP(C$37,$B$5:$AD$32,2,0)</f>
        <v>146.30000000000001</v>
      </c>
      <c r="D38">
        <f t="shared" si="0"/>
        <v>146.69999999999999</v>
      </c>
      <c r="E38">
        <f t="shared" si="0"/>
        <v>146.4</v>
      </c>
      <c r="F38">
        <f t="shared" si="0"/>
        <v>146.6</v>
      </c>
      <c r="G38">
        <f t="shared" si="0"/>
        <v>146.6</v>
      </c>
      <c r="H38">
        <f t="shared" si="0"/>
        <v>147.4</v>
      </c>
      <c r="I38">
        <f t="shared" si="0"/>
        <v>148.19999999999999</v>
      </c>
      <c r="J38">
        <f t="shared" si="0"/>
        <v>148.69999999999999</v>
      </c>
      <c r="K38">
        <f t="shared" si="0"/>
        <v>149.5</v>
      </c>
      <c r="L38">
        <f t="shared" si="0"/>
        <v>150</v>
      </c>
      <c r="M38">
        <f t="shared" si="0"/>
        <v>151.30000000000001</v>
      </c>
      <c r="N38">
        <f t="shared" si="0"/>
        <v>152.9</v>
      </c>
      <c r="O38">
        <f t="shared" si="0"/>
        <v>154.1</v>
      </c>
      <c r="P38">
        <f t="shared" si="0"/>
        <v>155</v>
      </c>
      <c r="Q38">
        <f t="shared" si="0"/>
        <v>156.5</v>
      </c>
      <c r="R38">
        <f t="shared" si="0"/>
        <v>160.30000000000001</v>
      </c>
      <c r="S38">
        <f t="shared" si="0"/>
        <v>163.5</v>
      </c>
      <c r="T38">
        <f t="shared" si="0"/>
        <v>165.2</v>
      </c>
      <c r="U38">
        <f t="shared" si="0"/>
        <v>167.4</v>
      </c>
      <c r="V38">
        <f t="shared" si="0"/>
        <v>169.2</v>
      </c>
      <c r="W38">
        <f t="shared" si="0"/>
        <v>173.8</v>
      </c>
      <c r="X38">
        <f>HLOOKUP(X$37,$B$5:$AD$32,2,0)</f>
        <v>174.4</v>
      </c>
      <c r="Y38">
        <f t="shared" si="0"/>
        <v>174.4</v>
      </c>
    </row>
    <row r="39" spans="1:28" x14ac:dyDescent="0.35">
      <c r="A39" s="9" t="s">
        <v>206</v>
      </c>
      <c r="B39">
        <f>HLOOKUP(B$37,$B$5:$AD$32,3,0)</f>
        <v>198</v>
      </c>
      <c r="C39">
        <f t="shared" ref="C39:Y39" si="1">HLOOKUP(C$37,$B$5:$AD$32,3,0)</f>
        <v>200.5</v>
      </c>
      <c r="D39">
        <f t="shared" si="1"/>
        <v>202</v>
      </c>
      <c r="E39">
        <f t="shared" si="1"/>
        <v>206.8</v>
      </c>
      <c r="F39">
        <f t="shared" si="1"/>
        <v>204</v>
      </c>
      <c r="G39">
        <f t="shared" si="1"/>
        <v>204</v>
      </c>
      <c r="H39">
        <f t="shared" si="1"/>
        <v>204.6</v>
      </c>
      <c r="I39">
        <f t="shared" si="1"/>
        <v>201.6</v>
      </c>
      <c r="J39">
        <f t="shared" si="1"/>
        <v>198.8</v>
      </c>
      <c r="K39">
        <f t="shared" si="1"/>
        <v>198.7</v>
      </c>
      <c r="L39">
        <f t="shared" si="1"/>
        <v>200.6</v>
      </c>
      <c r="M39">
        <f t="shared" si="1"/>
        <v>210.7</v>
      </c>
      <c r="N39">
        <f t="shared" si="1"/>
        <v>211.8</v>
      </c>
      <c r="O39">
        <f t="shared" si="1"/>
        <v>217</v>
      </c>
      <c r="P39">
        <f t="shared" si="1"/>
        <v>219.4</v>
      </c>
      <c r="Q39">
        <f t="shared" si="1"/>
        <v>213</v>
      </c>
      <c r="R39">
        <f t="shared" si="1"/>
        <v>206.5</v>
      </c>
      <c r="S39">
        <f t="shared" si="1"/>
        <v>209.2</v>
      </c>
      <c r="T39">
        <f t="shared" si="1"/>
        <v>210.9</v>
      </c>
      <c r="U39">
        <f t="shared" si="1"/>
        <v>209.4</v>
      </c>
      <c r="V39">
        <f t="shared" si="1"/>
        <v>209</v>
      </c>
      <c r="W39">
        <f t="shared" si="1"/>
        <v>210.7</v>
      </c>
      <c r="X39">
        <f>HLOOKUP(X$37,$B$5:$AD$32,3,0)</f>
        <v>207.7</v>
      </c>
      <c r="Y39">
        <f t="shared" si="1"/>
        <v>207.7</v>
      </c>
    </row>
    <row r="40" spans="1:28" x14ac:dyDescent="0.35">
      <c r="A40" s="9" t="s">
        <v>207</v>
      </c>
      <c r="B40">
        <f>HLOOKUP(B$37,$B$5:$AD$32,4,0)</f>
        <v>164.6</v>
      </c>
      <c r="C40">
        <f t="shared" ref="C40:Y40" si="2">HLOOKUP(C$37,$B$5:$AD$32,4,0)</f>
        <v>170.3</v>
      </c>
      <c r="D40">
        <f t="shared" si="2"/>
        <v>180.7</v>
      </c>
      <c r="E40">
        <f t="shared" si="2"/>
        <v>182.2</v>
      </c>
      <c r="F40">
        <f t="shared" si="2"/>
        <v>172.8</v>
      </c>
      <c r="G40">
        <f t="shared" si="2"/>
        <v>172.8</v>
      </c>
      <c r="H40">
        <f t="shared" si="2"/>
        <v>171.2</v>
      </c>
      <c r="I40">
        <f t="shared" si="2"/>
        <v>173</v>
      </c>
      <c r="J40">
        <f t="shared" si="2"/>
        <v>177.9</v>
      </c>
      <c r="K40">
        <f t="shared" si="2"/>
        <v>178.8</v>
      </c>
      <c r="L40">
        <f t="shared" si="2"/>
        <v>175.8</v>
      </c>
      <c r="M40">
        <f t="shared" si="2"/>
        <v>167.8</v>
      </c>
      <c r="N40">
        <f t="shared" si="2"/>
        <v>164.5</v>
      </c>
      <c r="O40">
        <f t="shared" si="2"/>
        <v>162.4</v>
      </c>
      <c r="P40">
        <f t="shared" si="2"/>
        <v>170.8</v>
      </c>
      <c r="Q40">
        <f t="shared" si="2"/>
        <v>175.2</v>
      </c>
      <c r="R40">
        <f t="shared" si="2"/>
        <v>169.2</v>
      </c>
      <c r="S40">
        <f t="shared" si="2"/>
        <v>169.7</v>
      </c>
      <c r="T40">
        <f t="shared" si="2"/>
        <v>170.9</v>
      </c>
      <c r="U40">
        <f t="shared" si="2"/>
        <v>181.4</v>
      </c>
      <c r="V40">
        <f t="shared" si="2"/>
        <v>190.2</v>
      </c>
      <c r="W40">
        <f t="shared" si="2"/>
        <v>194.5</v>
      </c>
      <c r="X40">
        <f>HLOOKUP(X$37,$B$5:$AD$32,4,0)</f>
        <v>175.2</v>
      </c>
      <c r="Y40">
        <f t="shared" si="2"/>
        <v>175.2</v>
      </c>
    </row>
    <row r="41" spans="1:28" x14ac:dyDescent="0.35">
      <c r="A41" s="9" t="s">
        <v>208</v>
      </c>
      <c r="B41">
        <f>HLOOKUP(B$37,$B$5:$AD$32,5,0)</f>
        <v>155.4</v>
      </c>
      <c r="C41">
        <f t="shared" ref="C41:Y41" si="3">HLOOKUP(C$37,$B$5:$AD$32,5,0)</f>
        <v>156.1</v>
      </c>
      <c r="D41">
        <f t="shared" si="3"/>
        <v>156.19999999999999</v>
      </c>
      <c r="E41">
        <f t="shared" si="3"/>
        <v>157.5</v>
      </c>
      <c r="F41">
        <f t="shared" si="3"/>
        <v>158.4</v>
      </c>
      <c r="G41">
        <f t="shared" si="3"/>
        <v>158.4</v>
      </c>
      <c r="H41">
        <f t="shared" si="3"/>
        <v>158.69999999999999</v>
      </c>
      <c r="I41">
        <f t="shared" si="3"/>
        <v>159.30000000000001</v>
      </c>
      <c r="J41">
        <f t="shared" si="3"/>
        <v>159.9</v>
      </c>
      <c r="K41">
        <f t="shared" si="3"/>
        <v>160.5</v>
      </c>
      <c r="L41">
        <f t="shared" si="3"/>
        <v>160.69999999999999</v>
      </c>
      <c r="M41">
        <f t="shared" si="3"/>
        <v>162.19999999999999</v>
      </c>
      <c r="N41">
        <f t="shared" si="3"/>
        <v>163.9</v>
      </c>
      <c r="O41">
        <f t="shared" si="3"/>
        <v>164.9</v>
      </c>
      <c r="P41">
        <f t="shared" si="3"/>
        <v>165.8</v>
      </c>
      <c r="Q41">
        <f t="shared" si="3"/>
        <v>166.6</v>
      </c>
      <c r="R41">
        <f t="shared" si="3"/>
        <v>168.1</v>
      </c>
      <c r="S41">
        <f t="shared" si="3"/>
        <v>169.7</v>
      </c>
      <c r="T41">
        <f t="shared" si="3"/>
        <v>170.9</v>
      </c>
      <c r="U41">
        <f t="shared" si="3"/>
        <v>172.3</v>
      </c>
      <c r="V41">
        <f t="shared" si="3"/>
        <v>173.6</v>
      </c>
      <c r="W41">
        <f t="shared" si="3"/>
        <v>174.6</v>
      </c>
      <c r="X41">
        <f>HLOOKUP(X$37,$B$5:$AD$32,5,0)</f>
        <v>177.3</v>
      </c>
      <c r="Y41">
        <f t="shared" si="3"/>
        <v>177.3</v>
      </c>
    </row>
    <row r="42" spans="1:28" x14ac:dyDescent="0.35">
      <c r="A42" s="9" t="s">
        <v>209</v>
      </c>
      <c r="B42">
        <f>HLOOKUP(B$37,$B$5:$AD$32,6,0)</f>
        <v>170.1</v>
      </c>
      <c r="C42">
        <f t="shared" ref="C42:Y42" si="4">HLOOKUP(C$37,$B$5:$AD$32,6,0)</f>
        <v>178.7</v>
      </c>
      <c r="D42">
        <f t="shared" si="4"/>
        <v>183.7</v>
      </c>
      <c r="E42">
        <f t="shared" si="4"/>
        <v>182.1</v>
      </c>
      <c r="F42">
        <f t="shared" si="4"/>
        <v>188</v>
      </c>
      <c r="G42">
        <f t="shared" si="4"/>
        <v>188</v>
      </c>
      <c r="H42">
        <f t="shared" si="4"/>
        <v>190.6</v>
      </c>
      <c r="I42">
        <f t="shared" si="4"/>
        <v>190.1</v>
      </c>
      <c r="J42">
        <f t="shared" si="4"/>
        <v>187.6</v>
      </c>
      <c r="K42">
        <f t="shared" si="4"/>
        <v>184.7</v>
      </c>
      <c r="L42">
        <f t="shared" si="4"/>
        <v>184.9</v>
      </c>
      <c r="M42">
        <f t="shared" si="4"/>
        <v>194.6</v>
      </c>
      <c r="N42">
        <f t="shared" si="4"/>
        <v>199.5</v>
      </c>
      <c r="O42">
        <f t="shared" si="4"/>
        <v>202.4</v>
      </c>
      <c r="P42">
        <f t="shared" si="4"/>
        <v>200.9</v>
      </c>
      <c r="Q42">
        <f t="shared" si="4"/>
        <v>195.8</v>
      </c>
      <c r="R42">
        <f t="shared" si="4"/>
        <v>192.4</v>
      </c>
      <c r="S42">
        <f t="shared" si="4"/>
        <v>188.7</v>
      </c>
      <c r="T42">
        <f t="shared" si="4"/>
        <v>186.5</v>
      </c>
      <c r="U42">
        <f t="shared" si="4"/>
        <v>188.9</v>
      </c>
      <c r="V42">
        <f t="shared" si="4"/>
        <v>188.5</v>
      </c>
      <c r="W42">
        <f t="shared" si="4"/>
        <v>187.2</v>
      </c>
      <c r="X42">
        <f>HLOOKUP(X$37,$B$5:$AD$32,6,0)</f>
        <v>179.3</v>
      </c>
      <c r="Y42">
        <f t="shared" si="4"/>
        <v>179.2</v>
      </c>
    </row>
    <row r="43" spans="1:28" x14ac:dyDescent="0.35">
      <c r="A43" s="9" t="s">
        <v>210</v>
      </c>
      <c r="B43">
        <f>HLOOKUP(B$37,$B$5:$AD$32,7,0)</f>
        <v>164.4</v>
      </c>
      <c r="C43">
        <f t="shared" ref="C43:Y43" si="5">HLOOKUP(C$37,$B$5:$AD$32,7,0)</f>
        <v>167.1</v>
      </c>
      <c r="D43">
        <f t="shared" si="5"/>
        <v>164.6</v>
      </c>
      <c r="E43">
        <f t="shared" si="5"/>
        <v>163.9</v>
      </c>
      <c r="F43">
        <f t="shared" si="5"/>
        <v>156.80000000000001</v>
      </c>
      <c r="G43">
        <f t="shared" si="5"/>
        <v>156.69999999999999</v>
      </c>
      <c r="H43">
        <f t="shared" si="5"/>
        <v>155.69999999999999</v>
      </c>
      <c r="I43">
        <f t="shared" si="5"/>
        <v>156.5</v>
      </c>
      <c r="J43">
        <f t="shared" si="5"/>
        <v>154.9</v>
      </c>
      <c r="K43">
        <f t="shared" si="5"/>
        <v>153.69999999999999</v>
      </c>
      <c r="L43">
        <f t="shared" si="5"/>
        <v>153.69999999999999</v>
      </c>
      <c r="M43">
        <f t="shared" si="5"/>
        <v>157.6</v>
      </c>
      <c r="N43">
        <f t="shared" si="5"/>
        <v>172.6</v>
      </c>
      <c r="O43">
        <f t="shared" si="5"/>
        <v>171</v>
      </c>
      <c r="P43">
        <f t="shared" si="5"/>
        <v>169.7</v>
      </c>
      <c r="Q43">
        <f t="shared" si="5"/>
        <v>174.2</v>
      </c>
      <c r="R43">
        <f t="shared" si="5"/>
        <v>172.9</v>
      </c>
      <c r="S43">
        <f t="shared" si="5"/>
        <v>165.7</v>
      </c>
      <c r="T43">
        <f t="shared" si="5"/>
        <v>163.80000000000001</v>
      </c>
      <c r="U43">
        <f t="shared" si="5"/>
        <v>160.69999999999999</v>
      </c>
      <c r="V43">
        <f t="shared" si="5"/>
        <v>158</v>
      </c>
      <c r="W43">
        <f t="shared" si="5"/>
        <v>158.30000000000001</v>
      </c>
      <c r="X43">
        <f>HLOOKUP(X$37,$B$5:$AD$32,7,0)</f>
        <v>169.5</v>
      </c>
      <c r="Y43">
        <f t="shared" si="5"/>
        <v>169.5</v>
      </c>
    </row>
    <row r="44" spans="1:28" x14ac:dyDescent="0.35">
      <c r="A44" s="9" t="s">
        <v>211</v>
      </c>
      <c r="B44">
        <f>HLOOKUP(B$37,$B$5:$AD$32,8,0)</f>
        <v>144.1</v>
      </c>
      <c r="C44">
        <f t="shared" ref="C44:Y44" si="6">HLOOKUP(C$37,$B$5:$AD$32,8,0)</f>
        <v>147.9</v>
      </c>
      <c r="D44">
        <f t="shared" si="6"/>
        <v>155.4</v>
      </c>
      <c r="E44">
        <f t="shared" si="6"/>
        <v>164.2</v>
      </c>
      <c r="F44">
        <f t="shared" si="6"/>
        <v>162.19999999999999</v>
      </c>
      <c r="G44">
        <f t="shared" si="6"/>
        <v>162.30000000000001</v>
      </c>
      <c r="H44">
        <f t="shared" si="6"/>
        <v>185.3</v>
      </c>
      <c r="I44">
        <f t="shared" si="6"/>
        <v>199.2</v>
      </c>
      <c r="J44">
        <f t="shared" si="6"/>
        <v>188.3</v>
      </c>
      <c r="K44">
        <f t="shared" si="6"/>
        <v>174.3</v>
      </c>
      <c r="L44">
        <f t="shared" si="6"/>
        <v>169.7</v>
      </c>
      <c r="M44">
        <f t="shared" si="6"/>
        <v>166.9</v>
      </c>
      <c r="N44">
        <f t="shared" si="6"/>
        <v>166.2</v>
      </c>
      <c r="O44">
        <f t="shared" si="6"/>
        <v>174.9</v>
      </c>
      <c r="P44">
        <f t="shared" si="6"/>
        <v>182.3</v>
      </c>
      <c r="Q44">
        <f t="shared" si="6"/>
        <v>182.1</v>
      </c>
      <c r="R44">
        <f t="shared" si="6"/>
        <v>186.7</v>
      </c>
      <c r="S44">
        <f t="shared" si="6"/>
        <v>191.8</v>
      </c>
      <c r="T44">
        <f t="shared" si="6"/>
        <v>199.7</v>
      </c>
      <c r="U44">
        <f t="shared" si="6"/>
        <v>183.1</v>
      </c>
      <c r="V44">
        <f t="shared" si="6"/>
        <v>159.9</v>
      </c>
      <c r="W44">
        <f t="shared" si="6"/>
        <v>153.9</v>
      </c>
      <c r="X44">
        <f>HLOOKUP(X$37,$B$5:$AD$32,8,0)</f>
        <v>152.69999999999999</v>
      </c>
      <c r="Y44">
        <f t="shared" si="6"/>
        <v>152.80000000000001</v>
      </c>
    </row>
    <row r="45" spans="1:28" x14ac:dyDescent="0.35">
      <c r="A45" s="9" t="s">
        <v>212</v>
      </c>
      <c r="B45">
        <f>HLOOKUP(B$37,$B$5:$AD$32,9,0)</f>
        <v>161.69999999999999</v>
      </c>
      <c r="C45">
        <f t="shared" ref="C45:Y45" si="7">HLOOKUP(C$37,$B$5:$AD$32,9,0)</f>
        <v>165.4</v>
      </c>
      <c r="D45">
        <f t="shared" si="7"/>
        <v>166</v>
      </c>
      <c r="E45">
        <f t="shared" si="7"/>
        <v>164</v>
      </c>
      <c r="F45">
        <f t="shared" si="7"/>
        <v>164.1</v>
      </c>
      <c r="G45">
        <f t="shared" si="7"/>
        <v>164.1</v>
      </c>
      <c r="H45">
        <f t="shared" si="7"/>
        <v>165.2</v>
      </c>
      <c r="I45">
        <f t="shared" si="7"/>
        <v>165.3</v>
      </c>
      <c r="J45">
        <f t="shared" si="7"/>
        <v>164.4</v>
      </c>
      <c r="K45">
        <f t="shared" si="7"/>
        <v>163.9</v>
      </c>
      <c r="L45">
        <f t="shared" si="7"/>
        <v>163.69999999999999</v>
      </c>
      <c r="M45">
        <f t="shared" si="7"/>
        <v>163.9</v>
      </c>
      <c r="N45">
        <f t="shared" si="7"/>
        <v>164.7</v>
      </c>
      <c r="O45">
        <f t="shared" si="7"/>
        <v>164.7</v>
      </c>
      <c r="P45">
        <f t="shared" si="7"/>
        <v>164.3</v>
      </c>
      <c r="Q45">
        <f t="shared" si="7"/>
        <v>164.3</v>
      </c>
      <c r="R45">
        <f t="shared" si="7"/>
        <v>167.2</v>
      </c>
      <c r="S45">
        <f t="shared" si="7"/>
        <v>169.1</v>
      </c>
      <c r="T45">
        <f t="shared" si="7"/>
        <v>169.8</v>
      </c>
      <c r="U45">
        <f t="shared" si="7"/>
        <v>170.5</v>
      </c>
      <c r="V45">
        <f t="shared" si="7"/>
        <v>170.8</v>
      </c>
      <c r="W45">
        <f t="shared" si="7"/>
        <v>170.9</v>
      </c>
      <c r="X45">
        <f>HLOOKUP(X$37,$B$5:$AD$32,9,0)</f>
        <v>171</v>
      </c>
      <c r="Y45">
        <f t="shared" si="7"/>
        <v>171.1</v>
      </c>
    </row>
    <row r="46" spans="1:28" x14ac:dyDescent="0.35">
      <c r="A46" s="9" t="s">
        <v>213</v>
      </c>
      <c r="B46">
        <f>HLOOKUP(B$37,$B$5:$AD$32,10,0)</f>
        <v>113.1</v>
      </c>
      <c r="C46">
        <f t="shared" ref="C46:Y46" si="8">HLOOKUP(C$37,$B$5:$AD$32,10,0)</f>
        <v>114.8</v>
      </c>
      <c r="D46">
        <f t="shared" si="8"/>
        <v>115.1</v>
      </c>
      <c r="E46">
        <f t="shared" si="8"/>
        <v>114.5</v>
      </c>
      <c r="F46">
        <f t="shared" si="8"/>
        <v>119.7</v>
      </c>
      <c r="G46">
        <f t="shared" si="8"/>
        <v>119.7</v>
      </c>
      <c r="H46">
        <f t="shared" si="8"/>
        <v>121.9</v>
      </c>
      <c r="I46">
        <f t="shared" si="8"/>
        <v>122.4</v>
      </c>
      <c r="J46">
        <f t="shared" si="8"/>
        <v>121</v>
      </c>
      <c r="K46">
        <f t="shared" si="8"/>
        <v>120</v>
      </c>
      <c r="L46">
        <f t="shared" si="8"/>
        <v>118.9</v>
      </c>
      <c r="M46">
        <f t="shared" si="8"/>
        <v>118.8</v>
      </c>
      <c r="N46">
        <f t="shared" si="8"/>
        <v>119</v>
      </c>
      <c r="O46">
        <f t="shared" si="8"/>
        <v>119.7</v>
      </c>
      <c r="P46">
        <f t="shared" si="8"/>
        <v>119.9</v>
      </c>
      <c r="Q46">
        <f t="shared" si="8"/>
        <v>120</v>
      </c>
      <c r="R46">
        <f t="shared" si="8"/>
        <v>120.9</v>
      </c>
      <c r="S46">
        <f t="shared" si="8"/>
        <v>121.6</v>
      </c>
      <c r="T46">
        <f t="shared" si="8"/>
        <v>121.9</v>
      </c>
      <c r="U46">
        <f t="shared" si="8"/>
        <v>122.1</v>
      </c>
      <c r="V46">
        <f t="shared" si="8"/>
        <v>121.8</v>
      </c>
      <c r="W46">
        <f t="shared" si="8"/>
        <v>121.1</v>
      </c>
      <c r="X46">
        <f>HLOOKUP(X$37,$B$5:$AD$32,10,0)</f>
        <v>120</v>
      </c>
      <c r="Y46">
        <f t="shared" si="8"/>
        <v>120</v>
      </c>
    </row>
    <row r="47" spans="1:28" x14ac:dyDescent="0.35">
      <c r="A47" s="9" t="s">
        <v>214</v>
      </c>
      <c r="B47">
        <f>HLOOKUP(B$37,$B$5:$AD$32,11,0)</f>
        <v>163.9</v>
      </c>
      <c r="C47">
        <f t="shared" ref="C47:Y47" si="9">HLOOKUP(C$37,$B$5:$AD$32,11,0)</f>
        <v>168.2</v>
      </c>
      <c r="D47">
        <f t="shared" si="9"/>
        <v>168.5</v>
      </c>
      <c r="E47">
        <f t="shared" si="9"/>
        <v>168.3</v>
      </c>
      <c r="F47">
        <f t="shared" si="9"/>
        <v>168.8</v>
      </c>
      <c r="G47">
        <f t="shared" si="9"/>
        <v>168.8</v>
      </c>
      <c r="H47">
        <f t="shared" si="9"/>
        <v>169.3</v>
      </c>
      <c r="I47">
        <f t="shared" si="9"/>
        <v>169.6</v>
      </c>
      <c r="J47">
        <f t="shared" si="9"/>
        <v>170.5</v>
      </c>
      <c r="K47">
        <f t="shared" si="9"/>
        <v>172.1</v>
      </c>
      <c r="L47">
        <f t="shared" si="9"/>
        <v>174.3</v>
      </c>
      <c r="M47">
        <f t="shared" si="9"/>
        <v>177.4</v>
      </c>
      <c r="N47">
        <f t="shared" si="9"/>
        <v>181.3</v>
      </c>
      <c r="O47">
        <f t="shared" si="9"/>
        <v>184.9</v>
      </c>
      <c r="P47">
        <f t="shared" si="9"/>
        <v>187.1</v>
      </c>
      <c r="Q47">
        <f t="shared" si="9"/>
        <v>190</v>
      </c>
      <c r="R47">
        <f t="shared" si="9"/>
        <v>193.6</v>
      </c>
      <c r="S47">
        <f t="shared" si="9"/>
        <v>197.3</v>
      </c>
      <c r="T47">
        <f t="shared" si="9"/>
        <v>199.9</v>
      </c>
      <c r="U47">
        <f t="shared" si="9"/>
        <v>202.8</v>
      </c>
      <c r="V47">
        <f t="shared" si="9"/>
        <v>205.2</v>
      </c>
      <c r="W47">
        <f t="shared" si="9"/>
        <v>208.4</v>
      </c>
      <c r="X47">
        <f>HLOOKUP(X$37,$B$5:$AD$32,11,0)</f>
        <v>209.7</v>
      </c>
      <c r="Y47">
        <f t="shared" si="9"/>
        <v>209.7</v>
      </c>
    </row>
    <row r="48" spans="1:28" x14ac:dyDescent="0.35">
      <c r="A48" s="9" t="s">
        <v>217</v>
      </c>
      <c r="B48">
        <f>HLOOKUP(B$37,$B$5:$AD$32,12,0)</f>
        <v>157.6</v>
      </c>
      <c r="C48">
        <f t="shared" ref="C48:Y48" si="10">HLOOKUP(C$37,$B$5:$AD$32,12,0)</f>
        <v>159.30000000000001</v>
      </c>
      <c r="D48">
        <f t="shared" si="10"/>
        <v>160</v>
      </c>
      <c r="E48">
        <f t="shared" si="10"/>
        <v>160.9</v>
      </c>
      <c r="F48">
        <f t="shared" si="10"/>
        <v>162.69999999999999</v>
      </c>
      <c r="G48">
        <f t="shared" si="10"/>
        <v>162.69999999999999</v>
      </c>
      <c r="H48">
        <f t="shared" si="10"/>
        <v>163.19999999999999</v>
      </c>
      <c r="I48">
        <f t="shared" si="10"/>
        <v>163.69999999999999</v>
      </c>
      <c r="J48">
        <f t="shared" si="10"/>
        <v>164.2</v>
      </c>
      <c r="K48">
        <f t="shared" si="10"/>
        <v>164.3</v>
      </c>
      <c r="L48">
        <f t="shared" si="10"/>
        <v>164.7</v>
      </c>
      <c r="M48">
        <f t="shared" si="10"/>
        <v>165.3</v>
      </c>
      <c r="N48">
        <f t="shared" si="10"/>
        <v>166.2</v>
      </c>
      <c r="O48">
        <f t="shared" si="10"/>
        <v>167.1</v>
      </c>
      <c r="P48">
        <f t="shared" si="10"/>
        <v>167.9</v>
      </c>
      <c r="Q48">
        <f t="shared" si="10"/>
        <v>168.4</v>
      </c>
      <c r="R48">
        <f t="shared" si="10"/>
        <v>168.8</v>
      </c>
      <c r="S48">
        <f t="shared" si="10"/>
        <v>169.4</v>
      </c>
      <c r="T48">
        <f t="shared" si="10"/>
        <v>169.9</v>
      </c>
      <c r="U48">
        <f t="shared" si="10"/>
        <v>170.4</v>
      </c>
      <c r="V48">
        <f t="shared" si="10"/>
        <v>171</v>
      </c>
      <c r="W48">
        <f t="shared" si="10"/>
        <v>171.4</v>
      </c>
      <c r="X48">
        <f>HLOOKUP(X$37,$B$5:$AD$32,12,0)</f>
        <v>172.3</v>
      </c>
      <c r="Y48">
        <f t="shared" si="10"/>
        <v>172.3</v>
      </c>
    </row>
    <row r="49" spans="1:25" ht="16.5" customHeight="1" x14ac:dyDescent="0.35">
      <c r="A49" s="9" t="s">
        <v>215</v>
      </c>
      <c r="B49">
        <f>HLOOKUP(B$37,$B$5:$AD$32,13,0)</f>
        <v>168.9</v>
      </c>
      <c r="C49">
        <f t="shared" ref="C49:Y49" si="11">HLOOKUP(C$37,$B$5:$AD$32,13,0)</f>
        <v>170.4</v>
      </c>
      <c r="D49">
        <f t="shared" si="11"/>
        <v>172.4</v>
      </c>
      <c r="E49">
        <f t="shared" si="11"/>
        <v>172.2</v>
      </c>
      <c r="F49">
        <f t="shared" si="11"/>
        <v>173.9</v>
      </c>
      <c r="G49">
        <f t="shared" si="11"/>
        <v>173.9</v>
      </c>
      <c r="H49">
        <f t="shared" si="11"/>
        <v>174.7</v>
      </c>
      <c r="I49">
        <f t="shared" si="11"/>
        <v>175.5</v>
      </c>
      <c r="J49">
        <f t="shared" si="11"/>
        <v>176.5</v>
      </c>
      <c r="K49">
        <f t="shared" si="11"/>
        <v>177.3</v>
      </c>
      <c r="L49">
        <f t="shared" si="11"/>
        <v>178</v>
      </c>
      <c r="M49">
        <f t="shared" si="11"/>
        <v>179.3</v>
      </c>
      <c r="N49">
        <f t="shared" si="11"/>
        <v>180.9</v>
      </c>
      <c r="O49">
        <f t="shared" si="11"/>
        <v>182.5</v>
      </c>
      <c r="P49">
        <f t="shared" si="11"/>
        <v>183.9</v>
      </c>
      <c r="Q49">
        <f t="shared" si="11"/>
        <v>185.2</v>
      </c>
      <c r="R49">
        <f t="shared" si="11"/>
        <v>186.3</v>
      </c>
      <c r="S49">
        <f t="shared" si="11"/>
        <v>187.4</v>
      </c>
      <c r="T49">
        <f t="shared" si="11"/>
        <v>188.3</v>
      </c>
      <c r="U49">
        <f t="shared" si="11"/>
        <v>189.5</v>
      </c>
      <c r="V49">
        <f t="shared" si="11"/>
        <v>190.3</v>
      </c>
      <c r="W49">
        <f t="shared" si="11"/>
        <v>191.2</v>
      </c>
      <c r="X49">
        <f>HLOOKUP(X$37,$B$5:$AD$32,13,0)</f>
        <v>193</v>
      </c>
      <c r="Y49">
        <f t="shared" si="11"/>
        <v>193</v>
      </c>
    </row>
    <row r="50" spans="1:25" ht="16.5" customHeight="1" x14ac:dyDescent="0.35">
      <c r="A50" s="9" t="s">
        <v>216</v>
      </c>
      <c r="B50">
        <f>HLOOKUP(B$37,$B$5:$AD$32,14,0)</f>
        <v>158</v>
      </c>
      <c r="C50">
        <f t="shared" ref="C50:Y50" si="12">HLOOKUP(C$37,$B$5:$AD$32,14,0)</f>
        <v>160.69999999999999</v>
      </c>
      <c r="D50">
        <f t="shared" si="12"/>
        <v>162.6</v>
      </c>
      <c r="E50">
        <f t="shared" si="12"/>
        <v>164</v>
      </c>
      <c r="F50">
        <f t="shared" si="12"/>
        <v>164</v>
      </c>
      <c r="G50">
        <f t="shared" si="12"/>
        <v>164</v>
      </c>
      <c r="H50">
        <f t="shared" si="12"/>
        <v>167.7</v>
      </c>
      <c r="I50">
        <f t="shared" si="12"/>
        <v>169.7</v>
      </c>
      <c r="J50">
        <f t="shared" si="12"/>
        <v>168.2</v>
      </c>
      <c r="K50">
        <f t="shared" si="12"/>
        <v>166.4</v>
      </c>
      <c r="L50">
        <f t="shared" si="12"/>
        <v>166.2</v>
      </c>
      <c r="M50">
        <f t="shared" si="12"/>
        <v>168.4</v>
      </c>
      <c r="N50">
        <f t="shared" si="12"/>
        <v>170.8</v>
      </c>
      <c r="O50">
        <f t="shared" si="12"/>
        <v>173.3</v>
      </c>
      <c r="P50">
        <f t="shared" si="12"/>
        <v>174.9</v>
      </c>
      <c r="Q50">
        <f t="shared" si="12"/>
        <v>175</v>
      </c>
      <c r="R50">
        <f t="shared" si="12"/>
        <v>176.3</v>
      </c>
      <c r="S50">
        <f t="shared" si="12"/>
        <v>177.8</v>
      </c>
      <c r="T50">
        <f t="shared" si="12"/>
        <v>179.6</v>
      </c>
      <c r="U50">
        <f t="shared" si="12"/>
        <v>178.3</v>
      </c>
      <c r="V50">
        <f t="shared" si="12"/>
        <v>175.9</v>
      </c>
      <c r="W50">
        <f t="shared" si="12"/>
        <v>176.7</v>
      </c>
      <c r="X50">
        <f>HLOOKUP(X$37,$B$5:$AD$32,14,0)</f>
        <v>177</v>
      </c>
      <c r="Y50">
        <f t="shared" si="12"/>
        <v>177</v>
      </c>
    </row>
    <row r="51" spans="1:25" ht="16.5" customHeight="1" x14ac:dyDescent="0.35">
      <c r="A51" s="9" t="s">
        <v>218</v>
      </c>
      <c r="B51">
        <f>HLOOKUP(B$37,$B$5:$AD$32,15,0)</f>
        <v>188.8</v>
      </c>
      <c r="C51">
        <f t="shared" ref="C51:Y51" si="13">HLOOKUP(C$37,$B$5:$AD$32,15,0)</f>
        <v>191.9</v>
      </c>
      <c r="D51">
        <f t="shared" si="13"/>
        <v>190.8</v>
      </c>
      <c r="E51">
        <f t="shared" si="13"/>
        <v>191.2</v>
      </c>
      <c r="F51">
        <f t="shared" si="13"/>
        <v>192.1</v>
      </c>
      <c r="G51">
        <f t="shared" si="13"/>
        <v>192.1</v>
      </c>
      <c r="H51">
        <f t="shared" si="13"/>
        <v>192.7</v>
      </c>
      <c r="I51">
        <f t="shared" si="13"/>
        <v>192.9</v>
      </c>
      <c r="J51">
        <f t="shared" si="13"/>
        <v>192.4</v>
      </c>
      <c r="K51">
        <f t="shared" si="13"/>
        <v>192.2</v>
      </c>
      <c r="L51">
        <f t="shared" si="13"/>
        <v>192.8</v>
      </c>
      <c r="M51">
        <f t="shared" si="13"/>
        <v>193.7</v>
      </c>
      <c r="N51">
        <f t="shared" si="13"/>
        <v>193.9</v>
      </c>
      <c r="O51">
        <f t="shared" si="13"/>
        <v>194.1</v>
      </c>
      <c r="P51">
        <f t="shared" si="13"/>
        <v>194.3</v>
      </c>
      <c r="Q51">
        <f t="shared" si="13"/>
        <v>194.6</v>
      </c>
      <c r="R51">
        <f t="shared" si="13"/>
        <v>195</v>
      </c>
      <c r="S51">
        <f t="shared" si="13"/>
        <v>195.9</v>
      </c>
      <c r="T51">
        <f t="shared" si="13"/>
        <v>196.3</v>
      </c>
      <c r="U51">
        <f t="shared" si="13"/>
        <v>196.9</v>
      </c>
      <c r="V51">
        <f t="shared" si="13"/>
        <v>197.3</v>
      </c>
      <c r="W51">
        <f t="shared" si="13"/>
        <v>198.2</v>
      </c>
      <c r="X51">
        <f>HLOOKUP(X$37,$B$5:$AD$32,15,0)</f>
        <v>199.5</v>
      </c>
      <c r="Y51">
        <f t="shared" si="13"/>
        <v>199.5</v>
      </c>
    </row>
    <row r="52" spans="1:25" ht="16.5" customHeight="1" x14ac:dyDescent="0.35">
      <c r="A52" s="9" t="s">
        <v>219</v>
      </c>
      <c r="B52">
        <f>HLOOKUP(B$37,$B$5:$AD$32,16,0)</f>
        <v>158.80000000000001</v>
      </c>
      <c r="C52">
        <f t="shared" ref="C52:Y52" si="14">HLOOKUP(C$37,$B$5:$AD$32,16,0)</f>
        <v>161.80000000000001</v>
      </c>
      <c r="D52">
        <f t="shared" si="14"/>
        <v>162.19999999999999</v>
      </c>
      <c r="E52">
        <f t="shared" si="14"/>
        <v>162.80000000000001</v>
      </c>
      <c r="F52">
        <f t="shared" si="14"/>
        <v>164.5</v>
      </c>
      <c r="G52">
        <f t="shared" si="14"/>
        <v>164.6</v>
      </c>
      <c r="H52">
        <f t="shared" si="14"/>
        <v>165.7</v>
      </c>
      <c r="I52">
        <f t="shared" si="14"/>
        <v>167.2</v>
      </c>
      <c r="J52">
        <f t="shared" si="14"/>
        <v>168.5</v>
      </c>
      <c r="K52">
        <f t="shared" si="14"/>
        <v>169.9</v>
      </c>
      <c r="L52">
        <f t="shared" si="14"/>
        <v>170.8</v>
      </c>
      <c r="M52">
        <f t="shared" si="14"/>
        <v>172.1</v>
      </c>
      <c r="N52">
        <f t="shared" si="14"/>
        <v>173.9</v>
      </c>
      <c r="O52">
        <f t="shared" si="14"/>
        <v>175.6</v>
      </c>
      <c r="P52">
        <f t="shared" si="14"/>
        <v>177.1</v>
      </c>
      <c r="Q52">
        <f t="shared" si="14"/>
        <v>178.3</v>
      </c>
      <c r="R52">
        <f t="shared" si="14"/>
        <v>179.5</v>
      </c>
      <c r="S52">
        <f t="shared" si="14"/>
        <v>180.9</v>
      </c>
      <c r="T52">
        <f t="shared" si="14"/>
        <v>181.9</v>
      </c>
      <c r="U52">
        <f t="shared" si="14"/>
        <v>183.1</v>
      </c>
      <c r="V52">
        <f t="shared" si="14"/>
        <v>184</v>
      </c>
      <c r="W52">
        <f t="shared" si="14"/>
        <v>184.9</v>
      </c>
      <c r="X52">
        <f>HLOOKUP(X$37,$B$5:$AD$32,16,0)</f>
        <v>186.2</v>
      </c>
      <c r="Y52">
        <f t="shared" si="14"/>
        <v>186.1</v>
      </c>
    </row>
    <row r="53" spans="1:25" ht="16.5" customHeight="1" x14ac:dyDescent="0.35">
      <c r="A53" s="9" t="s">
        <v>220</v>
      </c>
      <c r="B53">
        <f>HLOOKUP(B$37,$B$5:$AD$32,17,0)</f>
        <v>148.5</v>
      </c>
      <c r="C53">
        <f t="shared" ref="C53:Y53" si="15">HLOOKUP(C$37,$B$5:$AD$32,17,0)</f>
        <v>152.1</v>
      </c>
      <c r="D53">
        <f t="shared" si="15"/>
        <v>151.80000000000001</v>
      </c>
      <c r="E53">
        <f t="shared" si="15"/>
        <v>153.1</v>
      </c>
      <c r="F53">
        <f t="shared" si="15"/>
        <v>155.30000000000001</v>
      </c>
      <c r="G53">
        <f t="shared" si="15"/>
        <v>155.30000000000001</v>
      </c>
      <c r="H53">
        <f t="shared" si="15"/>
        <v>156.30000000000001</v>
      </c>
      <c r="I53">
        <f t="shared" si="15"/>
        <v>157.4</v>
      </c>
      <c r="J53">
        <f t="shared" si="15"/>
        <v>158.69999999999999</v>
      </c>
      <c r="K53">
        <f t="shared" si="15"/>
        <v>160.69999999999999</v>
      </c>
      <c r="L53">
        <f t="shared" si="15"/>
        <v>162.4</v>
      </c>
      <c r="M53">
        <f t="shared" si="15"/>
        <v>164.6</v>
      </c>
      <c r="N53">
        <f t="shared" si="15"/>
        <v>166.5</v>
      </c>
      <c r="O53">
        <f t="shared" si="15"/>
        <v>168.4</v>
      </c>
      <c r="P53">
        <f t="shared" si="15"/>
        <v>169.9</v>
      </c>
      <c r="Q53">
        <f t="shared" si="15"/>
        <v>171.3</v>
      </c>
      <c r="R53">
        <f t="shared" si="15"/>
        <v>172.7</v>
      </c>
      <c r="S53">
        <f t="shared" si="15"/>
        <v>174.3</v>
      </c>
      <c r="T53">
        <f t="shared" si="15"/>
        <v>175.3</v>
      </c>
      <c r="U53">
        <f t="shared" si="15"/>
        <v>176.2</v>
      </c>
      <c r="V53">
        <f t="shared" si="15"/>
        <v>177</v>
      </c>
      <c r="W53">
        <f t="shared" si="15"/>
        <v>177.6</v>
      </c>
      <c r="X53">
        <f>HLOOKUP(X$37,$B$5:$AD$32,17,0)</f>
        <v>178.7</v>
      </c>
      <c r="Y53">
        <f t="shared" si="15"/>
        <v>178.7</v>
      </c>
    </row>
    <row r="54" spans="1:25" ht="16.5" customHeight="1" x14ac:dyDescent="0.35">
      <c r="A54" s="9" t="s">
        <v>221</v>
      </c>
      <c r="B54">
        <f>HLOOKUP(B$37,$B$5:$AD$32,18,0)</f>
        <v>157.30000000000001</v>
      </c>
      <c r="C54">
        <f t="shared" ref="C54:Y54" si="16">HLOOKUP(C$37,$B$5:$AD$32,18,0)</f>
        <v>160.4</v>
      </c>
      <c r="D54">
        <f t="shared" si="16"/>
        <v>160.69999999999999</v>
      </c>
      <c r="E54">
        <f t="shared" si="16"/>
        <v>161.4</v>
      </c>
      <c r="F54">
        <f t="shared" si="16"/>
        <v>163.19999999999999</v>
      </c>
      <c r="G54">
        <f t="shared" si="16"/>
        <v>163.30000000000001</v>
      </c>
      <c r="H54">
        <f t="shared" si="16"/>
        <v>164.3</v>
      </c>
      <c r="I54">
        <f t="shared" si="16"/>
        <v>165.8</v>
      </c>
      <c r="J54">
        <f t="shared" si="16"/>
        <v>167</v>
      </c>
      <c r="K54">
        <f t="shared" si="16"/>
        <v>168.5</v>
      </c>
      <c r="L54">
        <f t="shared" si="16"/>
        <v>169.6</v>
      </c>
      <c r="M54">
        <f t="shared" si="16"/>
        <v>171.1</v>
      </c>
      <c r="N54">
        <f t="shared" si="16"/>
        <v>172.8</v>
      </c>
      <c r="O54">
        <f t="shared" si="16"/>
        <v>174.6</v>
      </c>
      <c r="P54">
        <f t="shared" si="16"/>
        <v>176</v>
      </c>
      <c r="Q54">
        <f t="shared" si="16"/>
        <v>177.3</v>
      </c>
      <c r="R54">
        <f t="shared" si="16"/>
        <v>178.5</v>
      </c>
      <c r="S54">
        <f t="shared" si="16"/>
        <v>179.9</v>
      </c>
      <c r="T54">
        <f t="shared" si="16"/>
        <v>181</v>
      </c>
      <c r="U54">
        <f t="shared" si="16"/>
        <v>182.1</v>
      </c>
      <c r="V54">
        <f t="shared" si="16"/>
        <v>183</v>
      </c>
      <c r="W54">
        <f t="shared" si="16"/>
        <v>183.8</v>
      </c>
      <c r="X54">
        <f>HLOOKUP(X$37,$B$5:$AD$32,18,0)</f>
        <v>185.1</v>
      </c>
      <c r="Y54">
        <f t="shared" si="16"/>
        <v>185.1</v>
      </c>
    </row>
    <row r="55" spans="1:25" ht="16.5" customHeight="1" x14ac:dyDescent="0.35">
      <c r="A55" s="9" t="s">
        <v>222</v>
      </c>
      <c r="B55">
        <f>HLOOKUP(B$37,$B$5:$AD$32,19,0)</f>
        <v>161.4</v>
      </c>
      <c r="C55">
        <f t="shared" ref="C55:Y55" si="17">HLOOKUP(C$37,$B$5:$AD$32,19,0)</f>
        <v>161.6</v>
      </c>
      <c r="D55">
        <f t="shared" si="17"/>
        <v>160.5</v>
      </c>
      <c r="E55">
        <f t="shared" si="17"/>
        <v>161.5</v>
      </c>
      <c r="F55">
        <f t="shared" si="17"/>
        <v>162.1</v>
      </c>
      <c r="G55">
        <f t="shared" si="17"/>
        <v>162.1</v>
      </c>
      <c r="H55">
        <f t="shared" si="17"/>
        <v>163.6</v>
      </c>
      <c r="I55">
        <f t="shared" si="17"/>
        <v>164.2</v>
      </c>
      <c r="J55">
        <f t="shared" si="17"/>
        <v>163.4</v>
      </c>
      <c r="K55">
        <f t="shared" si="17"/>
        <v>164.5</v>
      </c>
      <c r="L55">
        <f t="shared" si="17"/>
        <v>165.5</v>
      </c>
      <c r="M55">
        <f t="shared" si="17"/>
        <v>165.3</v>
      </c>
      <c r="N55">
        <f t="shared" si="17"/>
        <v>167</v>
      </c>
      <c r="O55">
        <f t="shared" si="17"/>
        <v>167.5</v>
      </c>
      <c r="P55">
        <f t="shared" si="17"/>
        <v>166.8</v>
      </c>
      <c r="Q55">
        <f t="shared" si="17"/>
        <v>167.8</v>
      </c>
      <c r="R55">
        <f t="shared" si="17"/>
        <v>169</v>
      </c>
      <c r="S55">
        <f t="shared" si="17"/>
        <v>169.5</v>
      </c>
      <c r="T55">
        <f t="shared" si="17"/>
        <v>171.2</v>
      </c>
      <c r="U55">
        <f t="shared" si="17"/>
        <v>171.8</v>
      </c>
      <c r="V55">
        <f t="shared" si="17"/>
        <v>170.7</v>
      </c>
      <c r="W55">
        <f t="shared" si="17"/>
        <v>172.1</v>
      </c>
      <c r="X55">
        <f>HLOOKUP(X$37,$B$5:$AD$32,19,0)</f>
        <v>173.5</v>
      </c>
      <c r="Y55">
        <f t="shared" si="17"/>
        <v>173.5</v>
      </c>
    </row>
    <row r="56" spans="1:25" ht="16.5" customHeight="1" x14ac:dyDescent="0.35">
      <c r="A56" s="9" t="s">
        <v>223</v>
      </c>
      <c r="B56">
        <f>HLOOKUP(B$37,$B$5:$AD$32,20,0)</f>
        <v>155.6</v>
      </c>
      <c r="C56">
        <f t="shared" ref="C56:Y56" si="18">HLOOKUP(C$37,$B$5:$AD$32,20,0)</f>
        <v>159.4</v>
      </c>
      <c r="D56">
        <f t="shared" si="18"/>
        <v>159.80000000000001</v>
      </c>
      <c r="E56">
        <f t="shared" si="18"/>
        <v>160.69999999999999</v>
      </c>
      <c r="F56">
        <f t="shared" si="18"/>
        <v>162.6</v>
      </c>
      <c r="G56">
        <f t="shared" si="18"/>
        <v>162.6</v>
      </c>
      <c r="H56">
        <f t="shared" si="18"/>
        <v>164.2</v>
      </c>
      <c r="I56">
        <f t="shared" si="18"/>
        <v>163.9</v>
      </c>
      <c r="J56">
        <f t="shared" si="18"/>
        <v>164.1</v>
      </c>
      <c r="K56">
        <f t="shared" si="18"/>
        <v>164.2</v>
      </c>
      <c r="L56">
        <f t="shared" si="18"/>
        <v>165.7</v>
      </c>
      <c r="M56">
        <f t="shared" si="18"/>
        <v>167.2</v>
      </c>
      <c r="N56">
        <f t="shared" si="18"/>
        <v>172.2</v>
      </c>
      <c r="O56">
        <f t="shared" si="18"/>
        <v>174.6</v>
      </c>
      <c r="P56">
        <f t="shared" si="18"/>
        <v>176</v>
      </c>
      <c r="Q56">
        <f t="shared" si="18"/>
        <v>179.6</v>
      </c>
      <c r="R56">
        <f t="shared" si="18"/>
        <v>178.8</v>
      </c>
      <c r="S56">
        <f t="shared" si="18"/>
        <v>179.5</v>
      </c>
      <c r="T56">
        <f t="shared" si="18"/>
        <v>180.5</v>
      </c>
      <c r="U56">
        <f t="shared" si="18"/>
        <v>181.3</v>
      </c>
      <c r="V56">
        <f t="shared" si="18"/>
        <v>182</v>
      </c>
      <c r="W56">
        <f t="shared" si="18"/>
        <v>182</v>
      </c>
      <c r="X56">
        <f>HLOOKUP(X$37,$B$5:$AD$32,20,0)</f>
        <v>182.1</v>
      </c>
      <c r="Y56">
        <f t="shared" si="18"/>
        <v>181.9</v>
      </c>
    </row>
    <row r="57" spans="1:25" ht="16.5" customHeight="1" x14ac:dyDescent="0.35">
      <c r="A57" s="9" t="s">
        <v>224</v>
      </c>
      <c r="B57">
        <f>HLOOKUP(B$37,$B$5:$AD$32,21,0)</f>
        <v>151.80000000000001</v>
      </c>
      <c r="C57">
        <f t="shared" ref="C57:Y57" si="19">HLOOKUP(C$37,$B$5:$AD$32,21,0)</f>
        <v>154.69999999999999</v>
      </c>
      <c r="D57">
        <f t="shared" si="19"/>
        <v>154.80000000000001</v>
      </c>
      <c r="E57">
        <f t="shared" si="19"/>
        <v>155.80000000000001</v>
      </c>
      <c r="F57">
        <f t="shared" si="19"/>
        <v>157.5</v>
      </c>
      <c r="G57">
        <f t="shared" si="19"/>
        <v>157.5</v>
      </c>
      <c r="H57">
        <f t="shared" si="19"/>
        <v>158.4</v>
      </c>
      <c r="I57">
        <f t="shared" si="19"/>
        <v>159.30000000000001</v>
      </c>
      <c r="J57">
        <f t="shared" si="19"/>
        <v>160.19999999999999</v>
      </c>
      <c r="K57">
        <f t="shared" si="19"/>
        <v>161.1</v>
      </c>
      <c r="L57">
        <f t="shared" si="19"/>
        <v>161.80000000000001</v>
      </c>
      <c r="M57">
        <f t="shared" si="19"/>
        <v>162.80000000000001</v>
      </c>
      <c r="N57">
        <f t="shared" si="19"/>
        <v>164</v>
      </c>
      <c r="O57">
        <f t="shared" si="19"/>
        <v>165.2</v>
      </c>
      <c r="P57">
        <f t="shared" si="19"/>
        <v>166.4</v>
      </c>
      <c r="Q57">
        <f t="shared" si="19"/>
        <v>167.4</v>
      </c>
      <c r="R57">
        <f t="shared" si="19"/>
        <v>168.5</v>
      </c>
      <c r="S57">
        <f t="shared" si="19"/>
        <v>169.5</v>
      </c>
      <c r="T57">
        <f t="shared" si="19"/>
        <v>170.4</v>
      </c>
      <c r="U57">
        <f t="shared" si="19"/>
        <v>171.4</v>
      </c>
      <c r="V57">
        <f t="shared" si="19"/>
        <v>172.1</v>
      </c>
      <c r="W57">
        <f t="shared" si="19"/>
        <v>172.9</v>
      </c>
      <c r="X57">
        <f>HLOOKUP(X$37,$B$5:$AD$32,21,0)</f>
        <v>174.2</v>
      </c>
      <c r="Y57">
        <f t="shared" si="19"/>
        <v>174.2</v>
      </c>
    </row>
    <row r="58" spans="1:25" ht="16.5" customHeight="1" x14ac:dyDescent="0.35">
      <c r="A58" s="9" t="s">
        <v>225</v>
      </c>
      <c r="B58">
        <f>HLOOKUP(B$37,$B$5:$AD$32,22,0)</f>
        <v>162.30000000000001</v>
      </c>
      <c r="C58">
        <f t="shared" ref="C58:Y58" si="20">HLOOKUP(C$37,$B$5:$AD$32,22,0)</f>
        <v>165.8</v>
      </c>
      <c r="D58">
        <f t="shared" si="20"/>
        <v>166.3</v>
      </c>
      <c r="E58">
        <f t="shared" si="20"/>
        <v>167</v>
      </c>
      <c r="F58">
        <f t="shared" si="20"/>
        <v>168.4</v>
      </c>
      <c r="G58">
        <f t="shared" si="20"/>
        <v>168.4</v>
      </c>
      <c r="H58">
        <f t="shared" si="20"/>
        <v>169.1</v>
      </c>
      <c r="I58">
        <f t="shared" si="20"/>
        <v>169.9</v>
      </c>
      <c r="J58">
        <f t="shared" si="20"/>
        <v>170.6</v>
      </c>
      <c r="K58">
        <f t="shared" si="20"/>
        <v>171.4</v>
      </c>
      <c r="L58">
        <f t="shared" si="20"/>
        <v>172.2</v>
      </c>
      <c r="M58">
        <f t="shared" si="20"/>
        <v>173</v>
      </c>
      <c r="N58">
        <f t="shared" si="20"/>
        <v>174</v>
      </c>
      <c r="O58">
        <f t="shared" si="20"/>
        <v>174.8</v>
      </c>
      <c r="P58">
        <f t="shared" si="20"/>
        <v>175.4</v>
      </c>
      <c r="Q58">
        <f t="shared" si="20"/>
        <v>176.1</v>
      </c>
      <c r="R58">
        <f t="shared" si="20"/>
        <v>176.8</v>
      </c>
      <c r="S58">
        <f t="shared" si="20"/>
        <v>177.8</v>
      </c>
      <c r="T58">
        <f t="shared" si="20"/>
        <v>178.7</v>
      </c>
      <c r="U58">
        <f t="shared" si="20"/>
        <v>179.8</v>
      </c>
      <c r="V58">
        <f t="shared" si="20"/>
        <v>181.1</v>
      </c>
      <c r="W58">
        <f t="shared" si="20"/>
        <v>182.3</v>
      </c>
      <c r="X58">
        <f>HLOOKUP(X$37,$B$5:$AD$32,22,0)</f>
        <v>184.4</v>
      </c>
      <c r="Y58">
        <f t="shared" si="20"/>
        <v>184.4</v>
      </c>
    </row>
    <row r="59" spans="1:25" ht="16.5" customHeight="1" x14ac:dyDescent="0.35">
      <c r="A59" s="9" t="s">
        <v>226</v>
      </c>
      <c r="B59">
        <f>HLOOKUP(B$37,$B$5:$AD$32,23,0)</f>
        <v>146.6</v>
      </c>
      <c r="C59">
        <f t="shared" ref="C59:Y59" si="21">HLOOKUP(C$37,$B$5:$AD$32,23,0)</f>
        <v>148.9</v>
      </c>
      <c r="D59">
        <f t="shared" si="21"/>
        <v>150.69999999999999</v>
      </c>
      <c r="E59">
        <f t="shared" si="21"/>
        <v>153.1</v>
      </c>
      <c r="F59">
        <f t="shared" si="21"/>
        <v>154</v>
      </c>
      <c r="G59">
        <f t="shared" si="21"/>
        <v>154</v>
      </c>
      <c r="H59">
        <f t="shared" si="21"/>
        <v>155.69999999999999</v>
      </c>
      <c r="I59">
        <f t="shared" si="21"/>
        <v>154.80000000000001</v>
      </c>
      <c r="J59">
        <f t="shared" si="21"/>
        <v>155.69999999999999</v>
      </c>
      <c r="K59">
        <f t="shared" si="21"/>
        <v>156.5</v>
      </c>
      <c r="L59">
        <f t="shared" si="21"/>
        <v>156.9</v>
      </c>
      <c r="M59">
        <f t="shared" si="21"/>
        <v>157.9</v>
      </c>
      <c r="N59">
        <f t="shared" si="21"/>
        <v>162.6</v>
      </c>
      <c r="O59">
        <f t="shared" si="21"/>
        <v>163</v>
      </c>
      <c r="P59">
        <f t="shared" si="21"/>
        <v>161.1</v>
      </c>
      <c r="Q59">
        <f t="shared" si="21"/>
        <v>161.6</v>
      </c>
      <c r="R59">
        <f t="shared" si="21"/>
        <v>161.9</v>
      </c>
      <c r="S59">
        <f t="shared" si="21"/>
        <v>162.30000000000001</v>
      </c>
      <c r="T59">
        <f t="shared" si="21"/>
        <v>162.9</v>
      </c>
      <c r="U59">
        <f t="shared" si="21"/>
        <v>163</v>
      </c>
      <c r="V59">
        <f t="shared" si="21"/>
        <v>163.4</v>
      </c>
      <c r="W59">
        <f t="shared" si="21"/>
        <v>163.6</v>
      </c>
      <c r="X59">
        <f>HLOOKUP(X$37,$B$5:$AD$32,23,0)</f>
        <v>164.2</v>
      </c>
      <c r="Y59">
        <f t="shared" si="21"/>
        <v>164.2</v>
      </c>
    </row>
    <row r="60" spans="1:25" x14ac:dyDescent="0.35">
      <c r="A60" s="9" t="s">
        <v>227</v>
      </c>
      <c r="B60">
        <f>HLOOKUP(B$37,$B$5:$AD$32,24,0)</f>
        <v>153.19999999999999</v>
      </c>
      <c r="C60">
        <f t="shared" ref="C60:Y60" si="22">HLOOKUP(C$37,$B$5:$AD$32,24,0)</f>
        <v>155.80000000000001</v>
      </c>
      <c r="D60">
        <f t="shared" si="22"/>
        <v>154.9</v>
      </c>
      <c r="E60">
        <f t="shared" si="22"/>
        <v>155.30000000000001</v>
      </c>
      <c r="F60">
        <f t="shared" si="22"/>
        <v>157.6</v>
      </c>
      <c r="G60">
        <f t="shared" si="22"/>
        <v>157.69999999999999</v>
      </c>
      <c r="H60">
        <f t="shared" si="22"/>
        <v>158.6</v>
      </c>
      <c r="I60">
        <f t="shared" si="22"/>
        <v>159.80000000000001</v>
      </c>
      <c r="J60">
        <f t="shared" si="22"/>
        <v>160.6</v>
      </c>
      <c r="K60">
        <f t="shared" si="22"/>
        <v>161.19999999999999</v>
      </c>
      <c r="L60">
        <f t="shared" si="22"/>
        <v>162.1</v>
      </c>
      <c r="M60">
        <f t="shared" si="22"/>
        <v>163.30000000000001</v>
      </c>
      <c r="N60">
        <f t="shared" si="22"/>
        <v>164.4</v>
      </c>
      <c r="O60">
        <f t="shared" si="22"/>
        <v>165.1</v>
      </c>
      <c r="P60">
        <f t="shared" si="22"/>
        <v>165.8</v>
      </c>
      <c r="Q60">
        <f t="shared" si="22"/>
        <v>166.3</v>
      </c>
      <c r="R60">
        <f t="shared" si="22"/>
        <v>166.9</v>
      </c>
      <c r="S60">
        <f t="shared" si="22"/>
        <v>167.6</v>
      </c>
      <c r="T60">
        <f t="shared" si="22"/>
        <v>168.2</v>
      </c>
      <c r="U60">
        <f t="shared" si="22"/>
        <v>168.5</v>
      </c>
      <c r="V60">
        <f t="shared" si="22"/>
        <v>168.9</v>
      </c>
      <c r="W60">
        <f t="shared" si="22"/>
        <v>169.5</v>
      </c>
      <c r="X60">
        <f>HLOOKUP(X$37,$B$5:$AD$32,24,0)</f>
        <v>170.3</v>
      </c>
      <c r="Y60">
        <f t="shared" si="22"/>
        <v>170.3</v>
      </c>
    </row>
    <row r="61" spans="1:25" x14ac:dyDescent="0.35">
      <c r="A61" s="9" t="s">
        <v>228</v>
      </c>
      <c r="B61">
        <f>HLOOKUP(B$37,$B$5:$AD$32,25,0)</f>
        <v>160.30000000000001</v>
      </c>
      <c r="C61">
        <f t="shared" ref="C61:Y61" si="23">HLOOKUP(C$37,$B$5:$AD$32,25,0)</f>
        <v>161.19999999999999</v>
      </c>
      <c r="D61">
        <f t="shared" si="23"/>
        <v>161.69999999999999</v>
      </c>
      <c r="E61">
        <f t="shared" si="23"/>
        <v>163.19999999999999</v>
      </c>
      <c r="F61">
        <f t="shared" si="23"/>
        <v>163.80000000000001</v>
      </c>
      <c r="G61">
        <f t="shared" si="23"/>
        <v>163.69999999999999</v>
      </c>
      <c r="H61">
        <f t="shared" si="23"/>
        <v>163.9</v>
      </c>
      <c r="I61">
        <f t="shared" si="23"/>
        <v>164.3</v>
      </c>
      <c r="J61">
        <f t="shared" si="23"/>
        <v>164.4</v>
      </c>
      <c r="K61">
        <f t="shared" si="23"/>
        <v>164.7</v>
      </c>
      <c r="L61">
        <f t="shared" si="23"/>
        <v>165.4</v>
      </c>
      <c r="M61">
        <f t="shared" si="23"/>
        <v>166</v>
      </c>
      <c r="N61">
        <f t="shared" si="23"/>
        <v>166.9</v>
      </c>
      <c r="O61">
        <f t="shared" si="23"/>
        <v>167.9</v>
      </c>
      <c r="P61">
        <f t="shared" si="23"/>
        <v>169</v>
      </c>
      <c r="Q61">
        <f t="shared" si="23"/>
        <v>171.4</v>
      </c>
      <c r="R61">
        <f t="shared" si="23"/>
        <v>172.3</v>
      </c>
      <c r="S61">
        <f t="shared" si="23"/>
        <v>173.1</v>
      </c>
      <c r="T61">
        <f t="shared" si="23"/>
        <v>173.4</v>
      </c>
      <c r="U61">
        <f t="shared" si="23"/>
        <v>173.7</v>
      </c>
      <c r="V61">
        <f t="shared" si="23"/>
        <v>174.1</v>
      </c>
      <c r="W61">
        <f t="shared" si="23"/>
        <v>174.3</v>
      </c>
      <c r="X61">
        <f>HLOOKUP(X$37,$B$5:$AD$32,25,0)</f>
        <v>175</v>
      </c>
      <c r="Y61">
        <f t="shared" si="23"/>
        <v>175</v>
      </c>
    </row>
    <row r="62" spans="1:25" x14ac:dyDescent="0.35">
      <c r="A62" s="9" t="s">
        <v>229</v>
      </c>
      <c r="B62">
        <f>HLOOKUP(B$37,$B$5:$AD$32,26,0)</f>
        <v>155.4</v>
      </c>
      <c r="C62">
        <f t="shared" ref="C62:Y62" si="24">HLOOKUP(C$37,$B$5:$AD$32,26,0)</f>
        <v>158.6</v>
      </c>
      <c r="D62">
        <f t="shared" si="24"/>
        <v>158.80000000000001</v>
      </c>
      <c r="E62">
        <f t="shared" si="24"/>
        <v>160.1</v>
      </c>
      <c r="F62">
        <f t="shared" si="24"/>
        <v>160</v>
      </c>
      <c r="G62">
        <f t="shared" si="24"/>
        <v>160</v>
      </c>
      <c r="H62">
        <f t="shared" si="24"/>
        <v>160.80000000000001</v>
      </c>
      <c r="I62">
        <f t="shared" si="24"/>
        <v>162.19999999999999</v>
      </c>
      <c r="J62">
        <f t="shared" si="24"/>
        <v>162.6</v>
      </c>
      <c r="K62">
        <f t="shared" si="24"/>
        <v>163</v>
      </c>
      <c r="L62">
        <f t="shared" si="24"/>
        <v>164.4</v>
      </c>
      <c r="M62">
        <f t="shared" si="24"/>
        <v>167.2</v>
      </c>
      <c r="N62">
        <f t="shared" si="24"/>
        <v>168.8</v>
      </c>
      <c r="O62">
        <f t="shared" si="24"/>
        <v>168.4</v>
      </c>
      <c r="P62">
        <f t="shared" si="24"/>
        <v>169.4</v>
      </c>
      <c r="Q62">
        <f t="shared" si="24"/>
        <v>169.7</v>
      </c>
      <c r="R62">
        <f t="shared" si="24"/>
        <v>171.2</v>
      </c>
      <c r="S62">
        <f t="shared" si="24"/>
        <v>170.9</v>
      </c>
      <c r="T62">
        <f t="shared" si="24"/>
        <v>172.1</v>
      </c>
      <c r="U62">
        <f t="shared" si="24"/>
        <v>173.6</v>
      </c>
      <c r="V62">
        <f t="shared" si="24"/>
        <v>175.8</v>
      </c>
      <c r="W62">
        <f t="shared" si="24"/>
        <v>178.6</v>
      </c>
      <c r="X62">
        <f>HLOOKUP(X$37,$B$5:$AD$32,26,0)</f>
        <v>181</v>
      </c>
      <c r="Y62">
        <f t="shared" si="24"/>
        <v>181</v>
      </c>
    </row>
    <row r="63" spans="1:25" x14ac:dyDescent="0.35">
      <c r="A63" s="9" t="s">
        <v>230</v>
      </c>
      <c r="B63">
        <f>HLOOKUP(B$37,$B$5:$AD$32,27,0)</f>
        <v>154.4</v>
      </c>
      <c r="C63">
        <f t="shared" ref="C63:Y63" si="25">HLOOKUP(C$37,$B$5:$AD$32,27,0)</f>
        <v>156.80000000000001</v>
      </c>
      <c r="D63">
        <f t="shared" si="25"/>
        <v>157.6</v>
      </c>
      <c r="E63">
        <f t="shared" si="25"/>
        <v>159</v>
      </c>
      <c r="F63">
        <f t="shared" si="25"/>
        <v>160</v>
      </c>
      <c r="G63">
        <f t="shared" si="25"/>
        <v>160</v>
      </c>
      <c r="H63">
        <f t="shared" si="25"/>
        <v>161</v>
      </c>
      <c r="I63">
        <f t="shared" si="25"/>
        <v>161.4</v>
      </c>
      <c r="J63">
        <f t="shared" si="25"/>
        <v>162</v>
      </c>
      <c r="K63">
        <f t="shared" si="25"/>
        <v>162.69999999999999</v>
      </c>
      <c r="L63">
        <f t="shared" si="25"/>
        <v>163.5</v>
      </c>
      <c r="M63">
        <f t="shared" si="25"/>
        <v>164.6</v>
      </c>
      <c r="N63">
        <f t="shared" si="25"/>
        <v>166.8</v>
      </c>
      <c r="O63">
        <f t="shared" si="25"/>
        <v>167.5</v>
      </c>
      <c r="P63">
        <f t="shared" si="25"/>
        <v>167.5</v>
      </c>
      <c r="Q63">
        <f t="shared" si="25"/>
        <v>168.4</v>
      </c>
      <c r="R63">
        <f t="shared" si="25"/>
        <v>169.1</v>
      </c>
      <c r="S63">
        <f t="shared" si="25"/>
        <v>169.7</v>
      </c>
      <c r="T63">
        <f t="shared" si="25"/>
        <v>170.5</v>
      </c>
      <c r="U63">
        <f t="shared" si="25"/>
        <v>171.1</v>
      </c>
      <c r="V63">
        <f t="shared" si="25"/>
        <v>172</v>
      </c>
      <c r="W63">
        <f t="shared" si="25"/>
        <v>172.8</v>
      </c>
      <c r="X63">
        <f>HLOOKUP(X$37,$B$5:$AD$32,27,0)</f>
        <v>174.1</v>
      </c>
      <c r="Y63">
        <f t="shared" si="25"/>
        <v>174.1</v>
      </c>
    </row>
    <row r="64" spans="1:25" x14ac:dyDescent="0.35">
      <c r="A64" s="9" t="s">
        <v>231</v>
      </c>
      <c r="B64">
        <f>HLOOKUP(B$37,$B$5:$AD$32,28,0)</f>
        <v>157.80000000000001</v>
      </c>
      <c r="C64">
        <f t="shared" ref="C64:Y64" si="26">HLOOKUP(C$37,$B$5:$AD$32,28,0)</f>
        <v>160.4</v>
      </c>
      <c r="D64">
        <f t="shared" si="26"/>
        <v>161.30000000000001</v>
      </c>
      <c r="E64">
        <f t="shared" si="26"/>
        <v>162.5</v>
      </c>
      <c r="F64">
        <f t="shared" si="26"/>
        <v>163.19999999999999</v>
      </c>
      <c r="G64">
        <f t="shared" si="26"/>
        <v>163.19999999999999</v>
      </c>
      <c r="H64">
        <f t="shared" si="26"/>
        <v>165.5</v>
      </c>
      <c r="I64">
        <f t="shared" si="26"/>
        <v>166.7</v>
      </c>
      <c r="J64">
        <f t="shared" si="26"/>
        <v>166.2</v>
      </c>
      <c r="K64">
        <f t="shared" si="26"/>
        <v>165.7</v>
      </c>
      <c r="L64">
        <f t="shared" si="26"/>
        <v>166.1</v>
      </c>
      <c r="M64">
        <f t="shared" si="26"/>
        <v>167.7</v>
      </c>
      <c r="N64">
        <f t="shared" si="26"/>
        <v>170.1</v>
      </c>
      <c r="O64">
        <f t="shared" si="26"/>
        <v>171.7</v>
      </c>
      <c r="P64">
        <f t="shared" si="26"/>
        <v>172.6</v>
      </c>
      <c r="Q64">
        <f t="shared" si="26"/>
        <v>173.4</v>
      </c>
      <c r="R64">
        <f t="shared" si="26"/>
        <v>174.3</v>
      </c>
      <c r="S64">
        <f t="shared" si="26"/>
        <v>175.3</v>
      </c>
      <c r="T64">
        <f t="shared" si="26"/>
        <v>176.7</v>
      </c>
      <c r="U64">
        <f t="shared" si="26"/>
        <v>176.5</v>
      </c>
      <c r="V64">
        <f t="shared" si="26"/>
        <v>175.7</v>
      </c>
      <c r="W64">
        <f t="shared" si="26"/>
        <v>176.5</v>
      </c>
      <c r="X64">
        <f>HLOOKUP(X$37,$B$5:$AD$32,28,0)</f>
        <v>177.2</v>
      </c>
      <c r="Y64">
        <f t="shared" si="26"/>
        <v>177.2</v>
      </c>
    </row>
    <row r="65" spans="1:28" x14ac:dyDescent="0.35">
      <c r="A65" s="15"/>
    </row>
    <row r="66" spans="1:28" s="3" customFormat="1" x14ac:dyDescent="0.3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1:28" x14ac:dyDescent="0.35">
      <c r="A67" s="9"/>
    </row>
    <row r="68" spans="1:28" x14ac:dyDescent="0.35">
      <c r="A68" s="9"/>
    </row>
    <row r="69" spans="1:28" x14ac:dyDescent="0.35">
      <c r="A69" s="9"/>
    </row>
    <row r="70" spans="1:28" x14ac:dyDescent="0.35">
      <c r="A70" s="9"/>
    </row>
    <row r="71" spans="1:28" x14ac:dyDescent="0.35">
      <c r="A71" s="9"/>
    </row>
    <row r="72" spans="1:28" x14ac:dyDescent="0.35">
      <c r="A72" s="9"/>
    </row>
    <row r="73" spans="1:28" x14ac:dyDescent="0.35">
      <c r="A73" s="9"/>
    </row>
    <row r="74" spans="1:28" x14ac:dyDescent="0.35">
      <c r="A74" s="9"/>
    </row>
    <row r="75" spans="1:28" x14ac:dyDescent="0.35">
      <c r="A75" s="9"/>
    </row>
    <row r="76" spans="1:28" x14ac:dyDescent="0.35">
      <c r="A76" s="9"/>
    </row>
    <row r="77" spans="1:28" x14ac:dyDescent="0.35">
      <c r="A77" s="9"/>
    </row>
    <row r="78" spans="1:28" x14ac:dyDescent="0.35">
      <c r="A78" s="9"/>
    </row>
    <row r="79" spans="1:28" x14ac:dyDescent="0.35">
      <c r="A79" s="9"/>
    </row>
    <row r="80" spans="1:28" x14ac:dyDescent="0.35">
      <c r="A80" s="9"/>
    </row>
    <row r="81" spans="1:1" x14ac:dyDescent="0.35">
      <c r="A81" s="9"/>
    </row>
    <row r="82" spans="1:1" x14ac:dyDescent="0.35">
      <c r="A82" s="9"/>
    </row>
    <row r="83" spans="1:1" x14ac:dyDescent="0.35">
      <c r="A83" s="9"/>
    </row>
    <row r="84" spans="1:1" x14ac:dyDescent="0.35">
      <c r="A84" s="9"/>
    </row>
    <row r="85" spans="1:1" x14ac:dyDescent="0.35">
      <c r="A85" s="9"/>
    </row>
    <row r="86" spans="1:1" x14ac:dyDescent="0.35">
      <c r="A86" s="9"/>
    </row>
    <row r="87" spans="1:1" x14ac:dyDescent="0.35">
      <c r="A87" s="9"/>
    </row>
    <row r="88" spans="1:1" x14ac:dyDescent="0.35">
      <c r="A88" s="9"/>
    </row>
    <row r="89" spans="1:1" x14ac:dyDescent="0.35">
      <c r="A89" s="9"/>
    </row>
    <row r="90" spans="1:1" x14ac:dyDescent="0.35">
      <c r="A90" s="9"/>
    </row>
    <row r="91" spans="1:1" x14ac:dyDescent="0.35">
      <c r="A91" s="9"/>
    </row>
    <row r="92" spans="1:1" x14ac:dyDescent="0.35">
      <c r="A92" s="9"/>
    </row>
    <row r="93" spans="1:1" x14ac:dyDescent="0.35">
      <c r="A93" s="9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Working sheet</vt:lpstr>
      <vt:lpstr>Data Dictionary</vt:lpstr>
      <vt:lpstr>Category wise Distribution</vt:lpstr>
      <vt:lpstr>Q1-% Distrubution of category</vt:lpstr>
      <vt:lpstr>Q2- Year wise highest inflation</vt:lpstr>
      <vt:lpstr>Question no 3</vt:lpstr>
      <vt:lpstr>Q4</vt:lpstr>
      <vt:lpstr>Category data 2021-2023 Q5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EKBAL ZAFAR</dc:creator>
  <cp:lastModifiedBy>Shahzeb Zafar</cp:lastModifiedBy>
  <cp:lastPrinted>2024-06-02T06:13:45Z</cp:lastPrinted>
  <dcterms:created xsi:type="dcterms:W3CDTF">2024-04-27T11:24:15Z</dcterms:created>
  <dcterms:modified xsi:type="dcterms:W3CDTF">2025-02-03T07:54:33Z</dcterms:modified>
</cp:coreProperties>
</file>